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35" windowHeight="5580" tabRatio="92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-7.1" sheetId="7" r:id="rId7"/>
    <sheet name="8-8.1" sheetId="8" r:id="rId8"/>
    <sheet name="9" sheetId="9" r:id="rId9"/>
    <sheet name="10" sheetId="10" r:id="rId10"/>
    <sheet name="11" sheetId="11" r:id="rId11"/>
    <sheet name="12-12.1" sheetId="12" r:id="rId12"/>
    <sheet name="13-13.1" sheetId="13" r:id="rId13"/>
    <sheet name="14-14.1" sheetId="14" r:id="rId14"/>
    <sheet name="15" sheetId="15" r:id="rId15"/>
    <sheet name="16-16.1" sheetId="16" r:id="rId16"/>
    <sheet name="17-17.1" sheetId="17" r:id="rId17"/>
    <sheet name="18" sheetId="18" r:id="rId18"/>
    <sheet name="19-19.1" sheetId="19" r:id="rId19"/>
    <sheet name="20-20.1" sheetId="20" r:id="rId20"/>
    <sheet name="21" sheetId="21" r:id="rId21"/>
    <sheet name="22-22.1" sheetId="22" r:id="rId22"/>
    <sheet name="23-23.1" sheetId="23" r:id="rId23"/>
    <sheet name="24-24.1" sheetId="24" r:id="rId24"/>
    <sheet name="25-25.1" sheetId="25" r:id="rId25"/>
    <sheet name="26-26.1" sheetId="26" r:id="rId26"/>
    <sheet name="27-27.1" sheetId="27" r:id="rId27"/>
    <sheet name="28-28.1" sheetId="28" r:id="rId28"/>
    <sheet name="29" sheetId="29" r:id="rId29"/>
    <sheet name="Segmentos LN resumen" sheetId="30" r:id="rId30"/>
    <sheet name="Segmentos pais" sheetId="31" r:id="rId31"/>
    <sheet name="Segmentos LN Generacion" sheetId="32" r:id="rId32"/>
    <sheet name="Segmentos LN Distribucion" sheetId="33" r:id="rId33"/>
  </sheets>
  <externalReferences>
    <externalReference r:id="rId36"/>
    <externalReference r:id="rId37"/>
  </externalReferences>
  <definedNames>
    <definedName name="_xlnm.Print_Area" localSheetId="0">'1'!$A$1:$G$44</definedName>
    <definedName name="_xlnm.Print_Area" localSheetId="9">'10'!$A$1:$K$10</definedName>
    <definedName name="_xlnm.Print_Area" localSheetId="10">'11'!$A$1:$J$19</definedName>
    <definedName name="_xlnm.Print_Area" localSheetId="11">'12-12.1'!$A$1:$G$17</definedName>
    <definedName name="_xlnm.Print_Area" localSheetId="12">'13-13.1'!$A$1:$G$17</definedName>
    <definedName name="_xlnm.Print_Area" localSheetId="13">'14-14.1'!$A$1:$G$18</definedName>
    <definedName name="_xlnm.Print_Area" localSheetId="14">'15'!$A$1:$G$28</definedName>
    <definedName name="_xlnm.Print_Area" localSheetId="15">'16-16.1'!$A$1:$G$17</definedName>
    <definedName name="_xlnm.Print_Area" localSheetId="16">'17-17.1'!$A$1:$G$17</definedName>
    <definedName name="_xlnm.Print_Area" localSheetId="17">'18'!$A$1:$G$12</definedName>
    <definedName name="_xlnm.Print_Area" localSheetId="18">'19-19.1'!$A$1:$G$19</definedName>
    <definedName name="_xlnm.Print_Area" localSheetId="1">'2'!$A$1:$O$14</definedName>
    <definedName name="_xlnm.Print_Area" localSheetId="19">'20-20.1'!$A$1:$G$18</definedName>
    <definedName name="_xlnm.Print_Area" localSheetId="20">'21'!$A$1:$G$28</definedName>
    <definedName name="_xlnm.Print_Area" localSheetId="21">'22-22.1'!$A$1:$G$17</definedName>
    <definedName name="_xlnm.Print_Area" localSheetId="22">'23-23.1'!$A$1:$G$35</definedName>
    <definedName name="_xlnm.Print_Area" localSheetId="23">'24-24.1'!$A$1:$G$17</definedName>
    <definedName name="_xlnm.Print_Area" localSheetId="24">'25-25.1'!$A$1:$G$18</definedName>
    <definedName name="_xlnm.Print_Area" localSheetId="25">'26-26.1'!$A$1:$G$17</definedName>
    <definedName name="_xlnm.Print_Area" localSheetId="26">'27-27.1'!$A$1:$G$18</definedName>
    <definedName name="_xlnm.Print_Area" localSheetId="2">'3'!$A$1:$U$20</definedName>
    <definedName name="_xlnm.Print_Area" localSheetId="3">'4'!$A$1:$U$20</definedName>
    <definedName name="_xlnm.Print_Area" localSheetId="4">'5'!$A$1:$G$29</definedName>
    <definedName name="_xlnm.Print_Area" localSheetId="5">'6'!$A$1:$G$37</definedName>
    <definedName name="_xlnm.Print_Area" localSheetId="6">'7-7.1'!$A$1:$H$31</definedName>
    <definedName name="_xlnm.Print_Area" localSheetId="7">'8-8.1'!$A$1:$F$20</definedName>
    <definedName name="_xlnm.Print_Area" localSheetId="8">'9'!$A$1:$G$78</definedName>
  </definedNames>
  <calcPr fullCalcOnLoad="1"/>
</workbook>
</file>

<file path=xl/sharedStrings.xml><?xml version="1.0" encoding="utf-8"?>
<sst xmlns="http://schemas.openxmlformats.org/spreadsheetml/2006/main" count="1609" uniqueCount="431">
  <si>
    <t>Chg %</t>
  </si>
  <si>
    <t>Chile</t>
  </si>
  <si>
    <t>Argentina</t>
  </si>
  <si>
    <t>Colombia</t>
  </si>
  <si>
    <t>TOTAL</t>
  </si>
  <si>
    <t>Balance</t>
  </si>
  <si>
    <t>Enersis</t>
  </si>
  <si>
    <t>Chilectra</t>
  </si>
  <si>
    <t>Edesur</t>
  </si>
  <si>
    <t>Costanera</t>
  </si>
  <si>
    <t>Hidroinvest</t>
  </si>
  <si>
    <t>Edelnor</t>
  </si>
  <si>
    <t>Edegel</t>
  </si>
  <si>
    <t>Endesa Brasil</t>
  </si>
  <si>
    <t>Coelce</t>
  </si>
  <si>
    <t>Ampla</t>
  </si>
  <si>
    <t>Cachoeira</t>
  </si>
  <si>
    <t>Cien</t>
  </si>
  <si>
    <t>Fortaleza</t>
  </si>
  <si>
    <t>Codensa</t>
  </si>
  <si>
    <t>Emgesa</t>
  </si>
  <si>
    <t>%</t>
  </si>
  <si>
    <t>Total</t>
  </si>
  <si>
    <t>Endesa Chile</t>
  </si>
  <si>
    <t>Endesa Fortaleza</t>
  </si>
  <si>
    <t>Chilectra S.A.</t>
  </si>
  <si>
    <t>Ampla (*)</t>
  </si>
  <si>
    <t>Coelce (*)</t>
  </si>
  <si>
    <t>Inmobiliaria Manso de Velasco Ltda.</t>
  </si>
  <si>
    <t>Endesa Costanera</t>
  </si>
  <si>
    <t>El Chocón</t>
  </si>
  <si>
    <t>Chocón</t>
  </si>
  <si>
    <t/>
  </si>
  <si>
    <t>Others</t>
  </si>
  <si>
    <t>Brazil</t>
  </si>
  <si>
    <t>Peru</t>
  </si>
  <si>
    <t>Reversal of impairment profit (loss) recognized in profit or loss</t>
  </si>
  <si>
    <t>Cien (*)</t>
  </si>
  <si>
    <t>-</t>
  </si>
  <si>
    <t>Industrial</t>
  </si>
  <si>
    <t>Endesa Chile (*)</t>
  </si>
  <si>
    <t>Cachoeira (**)</t>
  </si>
  <si>
    <t>Fortaleza (***)</t>
  </si>
  <si>
    <t>Cien (**)</t>
  </si>
  <si>
    <t xml:space="preserve">Edesur </t>
  </si>
  <si>
    <t>Distrilima (Edelnor)</t>
  </si>
  <si>
    <t>CAM Ltda.</t>
  </si>
  <si>
    <t>Synapsis Soluciones y Servicios IT Ltda.</t>
  </si>
  <si>
    <t>ICT</t>
  </si>
  <si>
    <t>Investluz (Coelce)</t>
  </si>
  <si>
    <t>3M 2012</t>
  </si>
  <si>
    <t>3M 2013</t>
  </si>
  <si>
    <t>Var 2012-2013</t>
  </si>
  <si>
    <t>Endesa Argentina</t>
  </si>
  <si>
    <t>Docksud</t>
  </si>
  <si>
    <t>Cemsa</t>
  </si>
  <si>
    <t>Piura</t>
  </si>
  <si>
    <t>Ctm</t>
  </si>
  <si>
    <t>Tesa</t>
  </si>
  <si>
    <t>Table 1</t>
  </si>
  <si>
    <t>CONSOLIDATED INCOME STATEMENT</t>
  </si>
  <si>
    <t>(Million Ch$)</t>
  </si>
  <si>
    <t>(Thousand US$)</t>
  </si>
  <si>
    <t>Sales</t>
  </si>
  <si>
    <t>Energy sales</t>
  </si>
  <si>
    <t>Other sales</t>
  </si>
  <si>
    <t>Other services</t>
  </si>
  <si>
    <t>Other operating income</t>
  </si>
  <si>
    <t>Revenues</t>
  </si>
  <si>
    <t>Energy purchases</t>
  </si>
  <si>
    <t>Fuel consumption</t>
  </si>
  <si>
    <t>Transportation expenses</t>
  </si>
  <si>
    <t>Other variable costs</t>
  </si>
  <si>
    <t>Procurements and Services</t>
  </si>
  <si>
    <t>Contribution Margin</t>
  </si>
  <si>
    <t>Other work performed by entity and capitalized</t>
  </si>
  <si>
    <t>Employee benefits expense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</si>
  <si>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</si>
  <si>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</si>
  <si>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</si>
  <si>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</si>
  <si>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Operating Income</t>
  </si>
  <si>
    <t>Net  Financial Income</t>
  </si>
  <si>
    <t>Financial income</t>
  </si>
  <si>
    <t>Financial costs</t>
  </si>
  <si>
    <t>Gain (Loss) for indexed assets and liabilities</t>
  </si>
  <si>
    <t>Foreign currency exchange differences, net</t>
  </si>
  <si>
    <t xml:space="preserve">Gains </t>
  </si>
  <si>
    <t>Losses</t>
  </si>
  <si>
    <t>Share of profit (loss) of associates accounted for using the equity method</t>
  </si>
  <si>
    <t>Net Income From Other Investments</t>
  </si>
  <si>
    <t>Net Income From Sale of Assets</t>
  </si>
  <si>
    <t>Net Income Before Taxes</t>
  </si>
  <si>
    <t>Income Tax</t>
  </si>
  <si>
    <t>NET INCOME ATTRIBUTABLE TO:</t>
  </si>
  <si>
    <t>Owners of parent</t>
  </si>
  <si>
    <t>Non-controlling interest</t>
  </si>
  <si>
    <t>Earning per share (Ch$ /share and US$ / ADR)</t>
  </si>
  <si>
    <t>Table 2</t>
  </si>
  <si>
    <t>Operating Income by Businesses</t>
  </si>
  <si>
    <t>Generation and Transmission</t>
  </si>
  <si>
    <t>Distribution</t>
  </si>
  <si>
    <t>Million Ch$</t>
  </si>
  <si>
    <t>Chg%</t>
  </si>
  <si>
    <t>Th. US$</t>
  </si>
  <si>
    <t>Operating Revenues</t>
  </si>
  <si>
    <t>Operating Costs</t>
  </si>
  <si>
    <t>Eliminations and Others</t>
  </si>
  <si>
    <t>Consolidated</t>
  </si>
  <si>
    <t>Table 3</t>
  </si>
  <si>
    <t>Generation &amp; Transmission</t>
  </si>
  <si>
    <t>% of consolidated</t>
  </si>
  <si>
    <t>Table 4</t>
  </si>
  <si>
    <t>Table 5</t>
  </si>
  <si>
    <t>ASSETS</t>
  </si>
  <si>
    <t>As of Dec 31, 2012</t>
  </si>
  <si>
    <t>As of March 31, 2013</t>
  </si>
  <si>
    <t>CURRENT ASSETS</t>
  </si>
  <si>
    <t>Cash and cash equivalents</t>
  </si>
  <si>
    <t>Other current financial assets</t>
  </si>
  <si>
    <t>Other current non-financial assets</t>
  </si>
  <si>
    <t>Trade and other current receivables</t>
  </si>
  <si>
    <t>Accounts receivable from related companies</t>
  </si>
  <si>
    <t>Inventories</t>
  </si>
  <si>
    <t>Current tax assets</t>
  </si>
  <si>
    <t xml:space="preserve">Non-current assets (or disposal groups) classified as held for sale </t>
  </si>
  <si>
    <t>Total Current Assets</t>
  </si>
  <si>
    <t>NON-CURRENT ASSETS</t>
  </si>
  <si>
    <t>Other non-current financial assets</t>
  </si>
  <si>
    <t>Other non-current non-financial assets</t>
  </si>
  <si>
    <t>Trade accounts receivables and other receivables, net</t>
  </si>
  <si>
    <t>Investment accounted for using equity method</t>
  </si>
  <si>
    <t>Intangible assets other than goodwill</t>
  </si>
  <si>
    <t>Goodwill</t>
  </si>
  <si>
    <t>Property, plant and equipment, net</t>
  </si>
  <si>
    <t>Investment properties</t>
  </si>
  <si>
    <t>Deferred tax assets</t>
  </si>
  <si>
    <t>Total Non-Current Assets</t>
  </si>
  <si>
    <t>TOTAL ASSETS</t>
  </si>
  <si>
    <t>Table 6</t>
  </si>
  <si>
    <t>LIABILITIES AND SHAREHOLDERS' EQUITY</t>
  </si>
  <si>
    <t>CURRENT LIABILITIES</t>
  </si>
  <si>
    <t>Other current financial liabilities</t>
  </si>
  <si>
    <t>Trade and other current payables</t>
  </si>
  <si>
    <t>Accounts payable to related companies</t>
  </si>
  <si>
    <t>Other short-term provisions</t>
  </si>
  <si>
    <t>Current tax liabilities</t>
  </si>
  <si>
    <t>Current provisions for employee benefits</t>
  </si>
  <si>
    <t>Other current  non-financial liabilities</t>
  </si>
  <si>
    <t>Liabilities (or disposal groups) classified as held for sale</t>
  </si>
  <si>
    <t>Total Current Liabilities</t>
  </si>
  <si>
    <t>NON-CURRENT LIABILITIES</t>
  </si>
  <si>
    <t>Other non-current financial liabilities</t>
  </si>
  <si>
    <t>Non-current payables</t>
  </si>
  <si>
    <t>Other-long term provisions</t>
  </si>
  <si>
    <t>Deferred tax liabilities</t>
  </si>
  <si>
    <t>Non-current provisions for employee benefits</t>
  </si>
  <si>
    <t>Other non-current  non-financial liabilities</t>
  </si>
  <si>
    <t>Total Non-Current Liabilities</t>
  </si>
  <si>
    <t>SHAREHOLDERS' EQUITY</t>
  </si>
  <si>
    <t>Issued capital</t>
  </si>
  <si>
    <t>Retained earnings (losses)</t>
  </si>
  <si>
    <t>Share premium</t>
  </si>
  <si>
    <t>Other equity changes</t>
  </si>
  <si>
    <t>Reserves</t>
  </si>
  <si>
    <t>Equity Attributable to Shareholders of the Company</t>
  </si>
  <si>
    <t>Equity Attributable to Minority Interest</t>
  </si>
  <si>
    <t>Total Shareholders' Equity</t>
  </si>
  <si>
    <t>TOTAL LIABILITIES AND SHAREHOLDERS' EQUITY</t>
  </si>
  <si>
    <t>Table 7</t>
  </si>
  <si>
    <t>Table 7.1</t>
  </si>
  <si>
    <t>Table 8</t>
  </si>
  <si>
    <t>Indicator</t>
  </si>
  <si>
    <t>Unit</t>
  </si>
  <si>
    <t>Liquidity</t>
  </si>
  <si>
    <t>Times</t>
  </si>
  <si>
    <t>Acid ratio test *</t>
  </si>
  <si>
    <t>Working capital</t>
  </si>
  <si>
    <t>Thousand US$</t>
  </si>
  <si>
    <t xml:space="preserve">Leverage ** </t>
  </si>
  <si>
    <t>Short-term debt</t>
  </si>
  <si>
    <t>Long-term debt</t>
  </si>
  <si>
    <t>* (Current assets net of inventories and prepaid expenses) / Current liabilities</t>
  </si>
  <si>
    <t>** Total debt / (equity + minority interest)</t>
  </si>
  <si>
    <t>Table 8.1</t>
  </si>
  <si>
    <t>Financial expenses coverage *</t>
  </si>
  <si>
    <t>Op. income / Op. rev.</t>
  </si>
  <si>
    <t>ROE **</t>
  </si>
  <si>
    <t>ROA **</t>
  </si>
  <si>
    <t>* EBITDA / Financial costs</t>
  </si>
  <si>
    <t>** Annualized figures</t>
  </si>
  <si>
    <t>Table 9</t>
  </si>
  <si>
    <t>CASH FLOW</t>
  </si>
  <si>
    <t>Collection classes provided by operating activities</t>
  </si>
  <si>
    <t>Proceeds from sales of goods and services</t>
  </si>
  <si>
    <t>Cash receipts from royalties, fees, commissions and other revenue</t>
  </si>
  <si>
    <t>Receipts from contracts held for purposes of dealing or trading</t>
  </si>
  <si>
    <t>Receipts from premiums and claims, annuities and other benefits from policies written</t>
  </si>
  <si>
    <t>Other cash receipts from operating activities</t>
  </si>
  <si>
    <t>Types of payments</t>
  </si>
  <si>
    <t>Payments to suppliers for goods and services</t>
  </si>
  <si>
    <t>Payments from contracts held for dealing or trading</t>
  </si>
  <si>
    <t>Payments to and on behalf of employees</t>
  </si>
  <si>
    <t>Payments for premiums and claims, annuities and other policy benefits underwritten</t>
  </si>
  <si>
    <t>Other payments for operating activities</t>
  </si>
  <si>
    <t>Dividends paid</t>
  </si>
  <si>
    <t>Dividends received</t>
  </si>
  <si>
    <t>Payments of interest classified as operating</t>
  </si>
  <si>
    <t>Proceeds of interest received classified as operating</t>
  </si>
  <si>
    <t>Income taxes refund (paid)</t>
  </si>
  <si>
    <t>Other inflows (outflows) of cash</t>
  </si>
  <si>
    <t>Net cash flows from (used in) operating activities</t>
  </si>
  <si>
    <t>Cash flows from (used in) investing activities</t>
  </si>
  <si>
    <t>Cash flows from losing control of subsidiaries or other businesses</t>
  </si>
  <si>
    <t>Cash flows used for control of subsidiaries or other businesses</t>
  </si>
  <si>
    <t>Acquisitions of associates</t>
  </si>
  <si>
    <t>Other cash receipts from sales of equity or debt instruments of other entities</t>
  </si>
  <si>
    <t>Other payments to acquire equity or debt instruments of other entities</t>
  </si>
  <si>
    <t>Other proceeds from the sale of interests in joint ventures</t>
  </si>
  <si>
    <t xml:space="preserve">Cash flows used for the purchase of non-controlling </t>
  </si>
  <si>
    <t>Loans to related companies</t>
  </si>
  <si>
    <t>Proceeds from sales of property, plant and equipment</t>
  </si>
  <si>
    <t>Purchase of property, plant and equipment</t>
  </si>
  <si>
    <t>Proceeds from sales of intangible assets</t>
  </si>
  <si>
    <t>Acquisitions of intangible assets</t>
  </si>
  <si>
    <t>Proceeds from other long term assets.</t>
  </si>
  <si>
    <t>Purchase of other long-term assets</t>
  </si>
  <si>
    <t>Prepayments and third party loans</t>
  </si>
  <si>
    <t>Proceeds from prepayments reimbursed and third party loans</t>
  </si>
  <si>
    <t>Payments arising from futures contracts, forwards, options and swap</t>
  </si>
  <si>
    <t>Cash receipts from futures contracts, forwards, options and swap</t>
  </si>
  <si>
    <t>Proceeds from related</t>
  </si>
  <si>
    <t>Net cash flows from (used in) investing activities</t>
  </si>
  <si>
    <t>Proceeds from shares issue</t>
  </si>
  <si>
    <t>Proceeds from issuance of other equity instruments</t>
  </si>
  <si>
    <t>Payments to acquire or redeem the shares of the entity</t>
  </si>
  <si>
    <t>Payments for other equity interests</t>
  </si>
  <si>
    <t>Total loan amounts from</t>
  </si>
  <si>
    <t>Proceeds from term loans</t>
  </si>
  <si>
    <t>Proceeds from short-term loans</t>
  </si>
  <si>
    <t xml:space="preserve">Repayments of borrowings </t>
  </si>
  <si>
    <t>Payments of loans</t>
  </si>
  <si>
    <t>Payments of finance lease liabilities</t>
  </si>
  <si>
    <t>Repayment of loans to related companies</t>
  </si>
  <si>
    <t>Proceeds from government grants</t>
  </si>
  <si>
    <t>Net cash flows from (used in) financing activities</t>
  </si>
  <si>
    <t>Net increase (decrease) in cash and cash equivalents, before the effect of changes in the exchange rate</t>
  </si>
  <si>
    <t xml:space="preserve">Effect of exchange rate changes on cash and cash equivalents </t>
  </si>
  <si>
    <t>Increase (decrease) in cash and cash equivalents</t>
  </si>
  <si>
    <t>Cash and cash equivalents at beginning of period</t>
  </si>
  <si>
    <t>Cash and cash equivalents at end of period</t>
  </si>
  <si>
    <t>Table 10</t>
  </si>
  <si>
    <t>Cash Flow</t>
  </si>
  <si>
    <t>Interest Received</t>
  </si>
  <si>
    <t>Dividends Received</t>
  </si>
  <si>
    <t>Capital Reductions</t>
  </si>
  <si>
    <t>Total Cash Received</t>
  </si>
  <si>
    <t xml:space="preserve">Total </t>
  </si>
  <si>
    <t>Table 11</t>
  </si>
  <si>
    <t>Payments for Additions of Fixed Assets</t>
  </si>
  <si>
    <t>Depreciation</t>
  </si>
  <si>
    <t>Enersis holding and investment companies</t>
  </si>
  <si>
    <t>Table 12</t>
  </si>
  <si>
    <t>Procurement and Services</t>
  </si>
  <si>
    <t>Other Costs</t>
  </si>
  <si>
    <t>Depreciation and Amortization</t>
  </si>
  <si>
    <t>Figures may differ from those accounted under Argentine GAAP.</t>
  </si>
  <si>
    <t>Table 12.1</t>
  </si>
  <si>
    <t>GWh Produced</t>
  </si>
  <si>
    <t>GWh Sold</t>
  </si>
  <si>
    <t xml:space="preserve">Market Share </t>
  </si>
  <si>
    <t>Table 13</t>
  </si>
  <si>
    <t>Table 13.1</t>
  </si>
  <si>
    <t>Table 14</t>
  </si>
  <si>
    <t>Table 14.1</t>
  </si>
  <si>
    <t>Customers (Th)</t>
  </si>
  <si>
    <t>Clients/Employee</t>
  </si>
  <si>
    <t>Energy Losses %</t>
  </si>
  <si>
    <t>Table 15</t>
  </si>
  <si>
    <t>Total Revenues</t>
  </si>
  <si>
    <t>Net Financial Income</t>
  </si>
  <si>
    <t>Financial expenses</t>
  </si>
  <si>
    <t>Income (Loss) for indexed assets and liabilities</t>
  </si>
  <si>
    <t xml:space="preserve">      Gains </t>
  </si>
  <si>
    <t xml:space="preserve">      Losses</t>
  </si>
  <si>
    <t>Net Income from Related Comp. Cons. by the Prop. Eq. Method</t>
  </si>
  <si>
    <t>Net Income from Other Investments</t>
  </si>
  <si>
    <t>Net Income from Sales of Assets</t>
  </si>
  <si>
    <t>Net Income before Taxes</t>
  </si>
  <si>
    <t>NET INCOME</t>
  </si>
  <si>
    <t>Net Income Attributable to Owners of the Company</t>
  </si>
  <si>
    <t>Net Income Attributable to Minority Interest</t>
  </si>
  <si>
    <t>Table 16</t>
  </si>
  <si>
    <t>Figures may differ from those accounted under Brazilian GAAP.</t>
  </si>
  <si>
    <t>Table 16.1</t>
  </si>
  <si>
    <t>Table 17</t>
  </si>
  <si>
    <t>Table 17.1</t>
  </si>
  <si>
    <t>Table 18</t>
  </si>
  <si>
    <t>Table 19</t>
  </si>
  <si>
    <t>Table 19.1</t>
  </si>
  <si>
    <t>Table 20</t>
  </si>
  <si>
    <t>Table 20.1</t>
  </si>
  <si>
    <t>Table 21</t>
  </si>
  <si>
    <t>Table 22</t>
  </si>
  <si>
    <t>Chilean Electricity Business</t>
  </si>
  <si>
    <t>Table 22.1</t>
  </si>
  <si>
    <t>Table 23</t>
  </si>
  <si>
    <t>Table 23.1</t>
  </si>
  <si>
    <t>Table 24</t>
  </si>
  <si>
    <t>Figures may differ from those accounted under Colombian GAAP.</t>
  </si>
  <si>
    <t>Table 24.1</t>
  </si>
  <si>
    <t>Table 25</t>
  </si>
  <si>
    <t>Table 25.1</t>
  </si>
  <si>
    <t>Table 26</t>
  </si>
  <si>
    <t>Figures may differ from those accounted under Peruvian GAAP.</t>
  </si>
  <si>
    <t>Table 26.1</t>
  </si>
  <si>
    <t>Table 27</t>
  </si>
  <si>
    <t>Table 27.1</t>
  </si>
  <si>
    <t>Table 28</t>
  </si>
  <si>
    <t>Enersis Holding and other investment vehicles</t>
  </si>
  <si>
    <t>Consolidation Adjustments</t>
  </si>
  <si>
    <t>Total Consolidation</t>
  </si>
  <si>
    <t>Table 28.1</t>
  </si>
  <si>
    <t>% Physical Sales</t>
  </si>
  <si>
    <t>Residential</t>
  </si>
  <si>
    <t>Commercial</t>
  </si>
  <si>
    <t>n/a</t>
  </si>
  <si>
    <t>(*) includes intangible assets concessions</t>
  </si>
  <si>
    <t>Linea de Negocio</t>
  </si>
  <si>
    <t>Generación</t>
  </si>
  <si>
    <t>Distribución</t>
  </si>
  <si>
    <t>Eliminaciones y otros</t>
  </si>
  <si>
    <t>Totales</t>
  </si>
  <si>
    <t>ACTIVOS</t>
  </si>
  <si>
    <t>M$</t>
  </si>
  <si>
    <t>ACTIVOS CORRIENTES</t>
  </si>
  <si>
    <t>Activos Corrientes en Operación</t>
  </si>
  <si>
    <t>Efectivo y Equivalentes al Efectivo</t>
  </si>
  <si>
    <t>Otros activos financieros corrientes</t>
  </si>
  <si>
    <t>Otros Activos No Financieros, Corriente</t>
  </si>
  <si>
    <t>Deudores comerciales y otras cuentas por cobrar corrientes</t>
  </si>
  <si>
    <t>Cuentas por cobrar a entidades relacionadas corriente</t>
  </si>
  <si>
    <t>Inventarios</t>
  </si>
  <si>
    <t>Activos por impuestos corrientes</t>
  </si>
  <si>
    <t>Activos no corrientes o grupos de activos para su disposición clasificados como mantenidos para la venta</t>
  </si>
  <si>
    <t xml:space="preserve">ACTIVOS NO CORRIENTES </t>
  </si>
  <si>
    <t>Otros activos financieros no corrientes</t>
  </si>
  <si>
    <t>Otros activos no financieros no corrientes</t>
  </si>
  <si>
    <t>Derechos por cobrar no corrientes</t>
  </si>
  <si>
    <t>Cuentas por cobrar a entidades relacionadas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</si>
  <si>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</si>
  <si>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</si>
  <si>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</si>
  <si>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</si>
  <si>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</si>
  <si>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</si>
  <si>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ACTIVOS</t>
  </si>
  <si>
    <t>PATRIMONIO NETO Y PASIVOS</t>
  </si>
  <si>
    <t>PASIVOS CORRIENTES</t>
  </si>
  <si>
    <t>Pasivos Corrientes en Operación</t>
  </si>
  <si>
    <t>Otros pasivos financieros corrientes</t>
  </si>
  <si>
    <t>Cuentas comerciales y otras cuentas por pagar corrientes</t>
  </si>
  <si>
    <t>Cuentas por pagar a entidades relacionadas corrientes</t>
  </si>
  <si>
    <t>Otras provisiones corrientes</t>
  </si>
  <si>
    <t>Pasivos por impuestos corrientes</t>
  </si>
  <si>
    <t>Provisiones por beneficios a los empleados corrientes</t>
  </si>
  <si>
    <t>Otros pasivos no financieros corrientes</t>
  </si>
  <si>
    <t>Pasivos incluidos en grupos de activos para su disposición clasificados como
mantenidos para la venta</t>
  </si>
  <si>
    <t>PASIVOS NO CORRIENTES</t>
  </si>
  <si>
    <t>Otros pasivos financieros no corrientes</t>
  </si>
  <si>
    <t>Otras cuentas por pagar no corrientes</t>
  </si>
  <si>
    <t>Cuentas por pagar a entidades relacionadas no corrientes</t>
  </si>
  <si>
    <t>Otras provisiones no corrientes</t>
  </si>
  <si>
    <t>Pasivo por impuestos diferidos</t>
  </si>
  <si>
    <t>Provisiones por beneficios a los empleados no corrientes</t>
  </si>
  <si>
    <t>Otros pasivos no financieros no corrientes</t>
  </si>
  <si>
    <t>PATRIMONIO NETO</t>
  </si>
  <si>
    <t>Patrimonio atribuible a los propietarios de la controladora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</si>
  <si>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</si>
  <si>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</si>
  <si>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</si>
  <si>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</si>
  <si>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</si>
  <si>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</si>
  <si>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Participaciones no controladoras</t>
  </si>
  <si>
    <t>Total Patrimonio Neto y Pasivos</t>
  </si>
  <si>
    <t>ESTADO DE RESULTADOS INTEGRALES</t>
  </si>
  <si>
    <t xml:space="preserve">INGRESOS </t>
  </si>
  <si>
    <t>Ventas</t>
  </si>
  <si>
    <t>Ventas de energía</t>
  </si>
  <si>
    <t>Otras ventas</t>
  </si>
  <si>
    <t>Otras prestaciones de servicios</t>
  </si>
  <si>
    <t>Otros ingresos de explotación</t>
  </si>
  <si>
    <t>APROVISIONAMIENTOS Y SERVICIOS</t>
  </si>
  <si>
    <t>Compras de energía</t>
  </si>
  <si>
    <t>Consumo de combustible</t>
  </si>
  <si>
    <t>Gastos de transporte</t>
  </si>
  <si>
    <t>Otros aprovisionamientos variables y servicios</t>
  </si>
  <si>
    <t>MARGEN DE CONTRIBUCIÓN</t>
  </si>
  <si>
    <t>Trabajos para el Inmovilizado</t>
  </si>
  <si>
    <t>Gastos de Personal</t>
  </si>
  <si>
    <t>Otros Gastos Fijos de Explotación</t>
  </si>
  <si>
    <t>RESULTADO BRUTO DE EXPLOTACIÓN</t>
  </si>
  <si>
    <t>Amortizaciones y pérdidas por deterioro</t>
  </si>
  <si>
    <t>RESULTADO DE EXPLOTACIÓN</t>
  </si>
  <si>
    <t>RESULTADO FINANCIERO</t>
  </si>
  <si>
    <t>Ingresos financieros</t>
  </si>
  <si>
    <t>Gastos financieros</t>
  </si>
  <si>
    <t>Resultados por Unidades de Reajuste</t>
  </si>
  <si>
    <t>Diferencias de cambio</t>
  </si>
  <si>
    <t>Positivas</t>
  </si>
  <si>
    <t>Negativas</t>
  </si>
  <si>
    <t>Resultado de Sociedades Contabilizadas por el Método de Participación</t>
  </si>
  <si>
    <t>Diferencia Negativa de Consolidación</t>
  </si>
  <si>
    <t>Resultado de Otras Inversiones</t>
  </si>
  <si>
    <t>Resultados en Ventas de Activos</t>
  </si>
  <si>
    <t>Otros Gastos Distintos de los de Operación</t>
  </si>
  <si>
    <t>RESULTADOS ANTES DE IMPUESTOS</t>
  </si>
  <si>
    <t>Impuesto Sobre Sociedades</t>
  </si>
  <si>
    <t>RESULTADO DESPUES DE IMPUESTOS DE LAS ACTIVIDADES CONTINUADAS</t>
  </si>
  <si>
    <t>Ganancia (Pérdida) de Operaciones Discontinuadas, Neta de Impuesto</t>
  </si>
  <si>
    <t>RESULTADO DESPUES DE IMPUESTOS DE LAS ACTIVIDADES INTERRUMPIDAS</t>
  </si>
  <si>
    <t>RESULTADO DEL PERÍODO</t>
  </si>
  <si>
    <t xml:space="preserve">           Sociedad dominante</t>
  </si>
  <si>
    <t xml:space="preserve">           Accionistas minoritarios</t>
  </si>
  <si>
    <t>País</t>
  </si>
  <si>
    <t>Brasil</t>
  </si>
  <si>
    <t>Perú</t>
  </si>
  <si>
    <t>Eliminaciones</t>
  </si>
  <si>
    <t>Activos no corrientes o grupos de activos para su disposición clasificados como
mantenidos para la venta</t>
  </si>
  <si>
    <t>Línea de Negocio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</si>
</sst>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;\(0.0%\)"/>
    <numFmt numFmtId="174" formatCode="_(* #,##0.0_);_(* \(#,##0.0\);_(* &quot;-&quot;??_);_(@_)"/>
    <numFmt numFmtId="175" formatCode="#,##0_);[Black]\(#,##0\);&quot;-       &quot;"/>
    <numFmt numFmtId="176" formatCode="0.0%"/>
    <numFmt numFmtId="177" formatCode="#,##0_ ;[Red]\-#,##0\ "/>
    <numFmt numFmtId="178" formatCode="#,##0.0%;\(#,##0.0%\)"/>
    <numFmt numFmtId="179" formatCode="&quot;&quot;#,##0_);\(&quot;&quot;#,##0\)"/>
    <numFmt numFmtId="180" formatCode="_-* #,##0_-;\-* #,##0_-;_-* &quot;-&quot;??_-;_-@_-"/>
    <numFmt numFmtId="181" formatCode="yyyy"/>
    <numFmt numFmtId="182" formatCode="#,##0.00_);[Black]\(#,##0.00\);&quot;-       &quot;"/>
    <numFmt numFmtId="183" formatCode="#,##0.0_);[Black]\(#,##0.0\);&quot;-       &quot;"/>
    <numFmt numFmtId="184" formatCode="0.00%;\(0.00%\)"/>
    <numFmt numFmtId="185" formatCode="0.0\ \p\p.;\(0.0\ \p\p.\)"/>
    <numFmt numFmtId="186" formatCode="#,##0.00\ ;[Red]\(#,##0.00\)"/>
    <numFmt numFmtId="187" formatCode="_(* #,##0.000_);_(* \(#,##0.000\);_(* &quot;-&quot;??_);_(@_)"/>
    <numFmt numFmtId="188" formatCode="#,##0;\(#,##0\)"/>
    <numFmt numFmtId="189" formatCode="#,##0;\(#,##0.000\);&quot;-&quot;"/>
    <numFmt numFmtId="190" formatCode="#,##0_);\(#,##0\);&quot;-&quot;"/>
    <numFmt numFmtId="191" formatCode="#,##0.0;\(#,##0.0\);&quot;-&quot;"/>
    <numFmt numFmtId="192" formatCode="#,##0.0_)&quot; pp.&quot;;\(#,##0.0\)&quot; pp.&quot;;&quot;-&quot;"/>
    <numFmt numFmtId="193" formatCode="#,##0_);\(#,##0\);&quot;-       &quot;"/>
    <numFmt numFmtId="194" formatCode="#,##0;\(#,##0\);&quot;-&quot;"/>
    <numFmt numFmtId="195" formatCode="0.000%"/>
    <numFmt numFmtId="196" formatCode="#,##0.000_);[Black]\(#,##0.000\);&quot;-       &quot;"/>
    <numFmt numFmtId="197" formatCode="0%;\(0%\)"/>
    <numFmt numFmtId="198" formatCode="_(* #,##0.000000_);_(* \(#,##0.000000\);_(* &quot;-&quot;??_);_(@_)"/>
    <numFmt numFmtId="199" formatCode="_-* #,##0.0_-;\-* #,##0.0_-;_-* &quot;-&quot;??_-;_-@_-"/>
    <numFmt numFmtId="200" formatCode="0.0%_);\(0.0%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u val="single"/>
      <sz val="10"/>
      <color indexed="18"/>
      <name val="Arial Narrow"/>
      <family val="2"/>
    </font>
    <font>
      <b/>
      <sz val="10"/>
      <color indexed="62"/>
      <name val="Arial Narrow"/>
      <family val="2"/>
    </font>
    <font>
      <sz val="10"/>
      <color indexed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Calibri"/>
      <family val="2"/>
    </font>
    <font>
      <b/>
      <i/>
      <sz val="18"/>
      <color indexed="40"/>
      <name val="Arial Narrow"/>
      <family val="2"/>
    </font>
    <font>
      <sz val="10"/>
      <color indexed="30"/>
      <name val="Arial Narrow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Calibri"/>
      <family val="2"/>
    </font>
    <font>
      <b/>
      <sz val="11"/>
      <name val="Arial Narrow"/>
      <family val="2"/>
    </font>
    <font>
      <b/>
      <i/>
      <sz val="18"/>
      <color indexed="40"/>
      <name val="Calibri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sz val="8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>
        <color indexed="22"/>
      </right>
      <top/>
      <bottom style="thin">
        <color indexed="22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444">
    <xf numFmtId="0" fontId="0" fillId="0" borderId="0" xfId="0" applyFont="1" applyAlignment="1">
      <alignment/>
    </xf>
    <xf numFmtId="0" fontId="4" fillId="33" borderId="10" xfId="37" applyFont="1" applyFill="1" applyBorder="1" applyAlignment="1">
      <alignment horizontal="left" vertical="center"/>
      <protection/>
    </xf>
    <xf numFmtId="0" fontId="6" fillId="33" borderId="11" xfId="37" applyFont="1" applyFill="1" applyBorder="1" applyAlignment="1">
      <alignment horizontal="center"/>
      <protection/>
    </xf>
    <xf numFmtId="0" fontId="4" fillId="33" borderId="12" xfId="37" applyFont="1" applyFill="1" applyBorder="1" applyAlignment="1">
      <alignment horizontal="left" vertical="center"/>
      <protection/>
    </xf>
    <xf numFmtId="0" fontId="4" fillId="33" borderId="13" xfId="37" applyFont="1" applyFill="1" applyBorder="1" applyAlignment="1">
      <alignment vertical="center"/>
      <protection/>
    </xf>
    <xf numFmtId="0" fontId="0" fillId="34" borderId="0" xfId="0" applyFill="1" applyAlignment="1">
      <alignment/>
    </xf>
    <xf numFmtId="0" fontId="7" fillId="33" borderId="10" xfId="39" applyFont="1" applyFill="1" applyBorder="1" applyAlignment="1">
      <alignment horizontal="center" vertical="center"/>
      <protection/>
    </xf>
    <xf numFmtId="0" fontId="4" fillId="33" borderId="0" xfId="39" applyFont="1" applyFill="1" applyBorder="1" applyAlignment="1">
      <alignment horizontal="center" vertical="center"/>
      <protection/>
    </xf>
    <xf numFmtId="0" fontId="4" fillId="33" borderId="14" xfId="37" applyFont="1" applyFill="1" applyBorder="1" applyAlignment="1">
      <alignment horizontal="center"/>
      <protection/>
    </xf>
    <xf numFmtId="0" fontId="4" fillId="33" borderId="0" xfId="37" applyFont="1" applyFill="1" applyBorder="1" applyAlignment="1">
      <alignment horizontal="center"/>
      <protection/>
    </xf>
    <xf numFmtId="0" fontId="3" fillId="34" borderId="0" xfId="39" applyFont="1" applyFill="1" applyBorder="1" applyAlignment="1">
      <alignment vertical="center"/>
      <protection/>
    </xf>
    <xf numFmtId="175" fontId="3" fillId="34" borderId="0" xfId="39" applyNumberFormat="1" applyFont="1" applyFill="1" applyBorder="1" applyAlignment="1">
      <alignment horizontal="right" vertical="center"/>
      <protection/>
    </xf>
    <xf numFmtId="0" fontId="8" fillId="34" borderId="13" xfId="39" applyFont="1" applyFill="1" applyBorder="1" applyAlignment="1">
      <alignment vertical="center"/>
      <protection/>
    </xf>
    <xf numFmtId="175" fontId="8" fillId="34" borderId="13" xfId="39" applyNumberFormat="1" applyFont="1" applyFill="1" applyBorder="1" applyAlignment="1">
      <alignment vertical="center"/>
      <protection/>
    </xf>
    <xf numFmtId="0" fontId="3" fillId="34" borderId="10" xfId="39" applyFont="1" applyFill="1" applyBorder="1" applyAlignment="1">
      <alignment vertical="center"/>
      <protection/>
    </xf>
    <xf numFmtId="0" fontId="3" fillId="34" borderId="12" xfId="39" applyFont="1" applyFill="1" applyBorder="1" applyAlignment="1">
      <alignment vertical="center"/>
      <protection/>
    </xf>
    <xf numFmtId="9" fontId="3" fillId="34" borderId="12" xfId="65" applyFont="1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9" fontId="3" fillId="34" borderId="13" xfId="65" applyFont="1" applyFill="1" applyBorder="1" applyAlignment="1">
      <alignment horizontal="right" vertical="center"/>
    </xf>
    <xf numFmtId="0" fontId="8" fillId="34" borderId="12" xfId="39" applyFont="1" applyFill="1" applyBorder="1" applyAlignment="1">
      <alignment vertical="center"/>
      <protection/>
    </xf>
    <xf numFmtId="175" fontId="8" fillId="34" borderId="12" xfId="39" applyNumberFormat="1" applyFont="1" applyFill="1" applyBorder="1" applyAlignment="1">
      <alignment horizontal="right" vertical="center"/>
      <protection/>
    </xf>
    <xf numFmtId="17" fontId="4" fillId="33" borderId="10" xfId="37" applyNumberFormat="1" applyFont="1" applyFill="1" applyBorder="1" applyAlignment="1">
      <alignment horizontal="left" vertical="center" wrapText="1"/>
      <protection/>
    </xf>
    <xf numFmtId="17" fontId="4" fillId="34" borderId="13" xfId="37" applyNumberFormat="1" applyFont="1" applyFill="1" applyBorder="1" applyAlignment="1">
      <alignment horizontal="left" vertical="center" wrapText="1"/>
      <protection/>
    </xf>
    <xf numFmtId="3" fontId="4" fillId="34" borderId="13" xfId="37" applyNumberFormat="1" applyFont="1" applyFill="1" applyBorder="1" applyAlignment="1">
      <alignment horizontal="right" vertical="center" wrapText="1"/>
      <protection/>
    </xf>
    <xf numFmtId="17" fontId="4" fillId="33" borderId="13" xfId="37" applyNumberFormat="1" applyFont="1" applyFill="1" applyBorder="1" applyAlignment="1">
      <alignment horizontal="left" vertical="center" wrapText="1"/>
      <protection/>
    </xf>
    <xf numFmtId="3" fontId="4" fillId="33" borderId="13" xfId="37" applyNumberFormat="1" applyFont="1" applyFill="1" applyBorder="1" applyAlignment="1">
      <alignment horizontal="right" vertical="center" wrapText="1"/>
      <protection/>
    </xf>
    <xf numFmtId="3" fontId="4" fillId="34" borderId="0" xfId="37" applyNumberFormat="1" applyFont="1" applyFill="1" applyBorder="1" applyAlignment="1">
      <alignment horizontal="right" vertical="center" wrapText="1"/>
      <protection/>
    </xf>
    <xf numFmtId="0" fontId="4" fillId="33" borderId="10" xfId="37" applyFont="1" applyFill="1" applyBorder="1" applyAlignment="1">
      <alignment vertical="center"/>
      <protection/>
    </xf>
    <xf numFmtId="0" fontId="4" fillId="33" borderId="12" xfId="37" applyFont="1" applyFill="1" applyBorder="1" applyAlignment="1">
      <alignment vertical="center"/>
      <protection/>
    </xf>
    <xf numFmtId="17" fontId="6" fillId="33" borderId="10" xfId="37" applyNumberFormat="1" applyFont="1" applyFill="1" applyBorder="1" applyAlignment="1">
      <alignment horizontal="center" vertical="center" wrapText="1"/>
      <protection/>
    </xf>
    <xf numFmtId="17" fontId="6" fillId="33" borderId="0" xfId="37" applyNumberFormat="1" applyFont="1" applyFill="1" applyBorder="1" applyAlignment="1">
      <alignment horizontal="center" vertical="center" wrapText="1"/>
      <protection/>
    </xf>
    <xf numFmtId="17" fontId="6" fillId="33" borderId="12" xfId="37" applyNumberFormat="1" applyFont="1" applyFill="1" applyBorder="1" applyAlignment="1">
      <alignment horizontal="left" vertical="center"/>
      <protection/>
    </xf>
    <xf numFmtId="0" fontId="6" fillId="33" borderId="12" xfId="37" applyNumberFormat="1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vertical="center"/>
      <protection/>
    </xf>
    <xf numFmtId="175" fontId="6" fillId="33" borderId="13" xfId="37" applyNumberFormat="1" applyFont="1" applyFill="1" applyBorder="1" applyAlignment="1">
      <alignment vertical="center"/>
      <protection/>
    </xf>
    <xf numFmtId="0" fontId="6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72" fontId="6" fillId="33" borderId="13" xfId="0" applyNumberFormat="1" applyFont="1" applyFill="1" applyBorder="1" applyAlignment="1">
      <alignment/>
    </xf>
    <xf numFmtId="173" fontId="6" fillId="33" borderId="13" xfId="66" applyNumberFormat="1" applyFont="1" applyFill="1" applyBorder="1" applyAlignment="1">
      <alignment horizontal="right"/>
    </xf>
    <xf numFmtId="17" fontId="3" fillId="34" borderId="12" xfId="37" applyNumberFormat="1" applyFont="1" applyFill="1" applyBorder="1">
      <alignment/>
      <protection/>
    </xf>
    <xf numFmtId="0" fontId="3" fillId="34" borderId="0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6" fillId="33" borderId="13" xfId="37" applyFont="1" applyFill="1" applyBorder="1" applyAlignment="1">
      <alignment vertical="center"/>
      <protection/>
    </xf>
    <xf numFmtId="173" fontId="8" fillId="34" borderId="12" xfId="65" applyNumberFormat="1" applyFont="1" applyFill="1" applyBorder="1" applyAlignment="1">
      <alignment horizontal="right" vertical="center"/>
    </xf>
    <xf numFmtId="173" fontId="3" fillId="34" borderId="10" xfId="65" applyNumberFormat="1" applyFont="1" applyFill="1" applyBorder="1" applyAlignment="1">
      <alignment horizontal="right" vertical="center"/>
    </xf>
    <xf numFmtId="173" fontId="3" fillId="34" borderId="13" xfId="65" applyNumberFormat="1" applyFont="1" applyFill="1" applyBorder="1" applyAlignment="1">
      <alignment horizontal="right" vertical="center"/>
    </xf>
    <xf numFmtId="173" fontId="8" fillId="34" borderId="13" xfId="65" applyNumberFormat="1" applyFont="1" applyFill="1" applyBorder="1" applyAlignment="1">
      <alignment horizontal="right" vertical="center"/>
    </xf>
    <xf numFmtId="0" fontId="10" fillId="34" borderId="0" xfId="0" applyFont="1" applyFill="1" applyAlignment="1">
      <alignment horizontal="right"/>
    </xf>
    <xf numFmtId="0" fontId="11" fillId="34" borderId="0" xfId="0" applyFont="1" applyFill="1" applyAlignment="1">
      <alignment horizontal="right" wrapText="1"/>
    </xf>
    <xf numFmtId="0" fontId="11" fillId="33" borderId="15" xfId="0" applyFont="1" applyFill="1" applyBorder="1" applyAlignment="1">
      <alignment/>
    </xf>
    <xf numFmtId="0" fontId="11" fillId="33" borderId="15" xfId="0" applyFont="1" applyFill="1" applyBorder="1" applyAlignment="1">
      <alignment horizontal="right"/>
    </xf>
    <xf numFmtId="0" fontId="11" fillId="34" borderId="16" xfId="0" applyFont="1" applyFill="1" applyBorder="1" applyAlignment="1">
      <alignment/>
    </xf>
    <xf numFmtId="0" fontId="10" fillId="34" borderId="0" xfId="0" applyFont="1" applyFill="1" applyBorder="1" applyAlignment="1">
      <alignment horizontal="left" indent="4"/>
    </xf>
    <xf numFmtId="0" fontId="10" fillId="34" borderId="17" xfId="0" applyFont="1" applyFill="1" applyBorder="1" applyAlignment="1">
      <alignment horizontal="left" indent="4"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33" borderId="11" xfId="37" applyFont="1" applyFill="1" applyBorder="1" applyAlignment="1">
      <alignment horizontal="center" vertical="center"/>
      <protection/>
    </xf>
    <xf numFmtId="175" fontId="3" fillId="35" borderId="0" xfId="54" applyNumberFormat="1" applyFont="1" applyFill="1" applyBorder="1" applyAlignment="1">
      <alignment horizontal="left"/>
    </xf>
    <xf numFmtId="175" fontId="3" fillId="35" borderId="0" xfId="54" applyNumberFormat="1" applyFont="1" applyFill="1" applyBorder="1" applyAlignment="1">
      <alignment horizontal="left" indent="4"/>
    </xf>
    <xf numFmtId="0" fontId="6" fillId="35" borderId="13" xfId="37" applyFont="1" applyFill="1" applyBorder="1" applyAlignment="1">
      <alignment vertical="center"/>
      <protection/>
    </xf>
    <xf numFmtId="0" fontId="6" fillId="35" borderId="0" xfId="37" applyFont="1" applyFill="1" applyBorder="1" applyAlignment="1">
      <alignment vertical="center"/>
      <protection/>
    </xf>
    <xf numFmtId="175" fontId="3" fillId="34" borderId="0" xfId="54" applyNumberFormat="1" applyFont="1" applyFill="1" applyBorder="1" applyAlignment="1">
      <alignment horizontal="left"/>
    </xf>
    <xf numFmtId="175" fontId="3" fillId="34" borderId="0" xfId="54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175" fontId="6" fillId="34" borderId="0" xfId="54" applyNumberFormat="1" applyFont="1" applyFill="1" applyBorder="1" applyAlignment="1">
      <alignment/>
    </xf>
    <xf numFmtId="173" fontId="3" fillId="34" borderId="0" xfId="65" applyNumberFormat="1" applyFont="1" applyFill="1" applyBorder="1" applyAlignment="1">
      <alignment horizontal="right" vertical="center"/>
    </xf>
    <xf numFmtId="173" fontId="3" fillId="34" borderId="12" xfId="65" applyNumberFormat="1" applyFont="1" applyFill="1" applyBorder="1" applyAlignment="1">
      <alignment horizontal="right" vertical="center"/>
    </xf>
    <xf numFmtId="175" fontId="3" fillId="34" borderId="10" xfId="39" applyNumberFormat="1" applyFont="1" applyFill="1" applyBorder="1" applyAlignment="1">
      <alignment horizontal="right" vertical="center"/>
      <protection/>
    </xf>
    <xf numFmtId="0" fontId="14" fillId="34" borderId="0" xfId="0" applyFont="1" applyFill="1" applyAlignment="1">
      <alignment horizontal="center"/>
    </xf>
    <xf numFmtId="0" fontId="16" fillId="34" borderId="0" xfId="0" applyFont="1" applyFill="1" applyAlignment="1">
      <alignment/>
    </xf>
    <xf numFmtId="17" fontId="4" fillId="33" borderId="12" xfId="37" applyNumberFormat="1" applyFont="1" applyFill="1" applyBorder="1" applyAlignment="1">
      <alignment horizontal="left" vertical="center" wrapText="1"/>
      <protection/>
    </xf>
    <xf numFmtId="172" fontId="4" fillId="34" borderId="13" xfId="51" applyNumberFormat="1" applyFont="1" applyFill="1" applyBorder="1" applyAlignment="1" applyProtection="1">
      <alignment horizontal="right" vertical="center"/>
      <protection/>
    </xf>
    <xf numFmtId="178" fontId="4" fillId="34" borderId="13" xfId="65" applyNumberFormat="1" applyFont="1" applyFill="1" applyBorder="1" applyAlignment="1" applyProtection="1">
      <alignment horizontal="right" vertical="center"/>
      <protection/>
    </xf>
    <xf numFmtId="178" fontId="4" fillId="34" borderId="0" xfId="65" applyNumberFormat="1" applyFont="1" applyFill="1" applyBorder="1" applyAlignment="1" applyProtection="1">
      <alignment horizontal="right" vertical="center"/>
      <protection/>
    </xf>
    <xf numFmtId="17" fontId="6" fillId="34" borderId="0" xfId="37" applyNumberFormat="1" applyFont="1" applyFill="1" applyBorder="1" applyAlignment="1">
      <alignment horizontal="left" vertical="center" wrapText="1"/>
      <protection/>
    </xf>
    <xf numFmtId="172" fontId="4" fillId="34" borderId="0" xfId="51" applyNumberFormat="1" applyFont="1" applyFill="1" applyBorder="1" applyAlignment="1" applyProtection="1">
      <alignment horizontal="right" vertical="center"/>
      <protection/>
    </xf>
    <xf numFmtId="172" fontId="4" fillId="33" borderId="13" xfId="51" applyNumberFormat="1" applyFont="1" applyFill="1" applyBorder="1" applyAlignment="1" applyProtection="1">
      <alignment horizontal="right" vertical="center"/>
      <protection/>
    </xf>
    <xf numFmtId="178" fontId="4" fillId="33" borderId="13" xfId="65" applyNumberFormat="1" applyFont="1" applyFill="1" applyBorder="1" applyAlignment="1" applyProtection="1">
      <alignment horizontal="right" vertical="center"/>
      <protection/>
    </xf>
    <xf numFmtId="175" fontId="3" fillId="34" borderId="0" xfId="54" applyNumberFormat="1" applyFont="1" applyFill="1" applyBorder="1" applyAlignment="1">
      <alignment horizontal="left" indent="4"/>
    </xf>
    <xf numFmtId="175" fontId="6" fillId="34" borderId="0" xfId="54" applyNumberFormat="1" applyFont="1" applyFill="1" applyBorder="1" applyAlignment="1">
      <alignment horizontal="left" indent="4"/>
    </xf>
    <xf numFmtId="0" fontId="3" fillId="34" borderId="0" xfId="37" applyFont="1" applyFill="1" applyBorder="1">
      <alignment/>
      <protection/>
    </xf>
    <xf numFmtId="175" fontId="3" fillId="34" borderId="0" xfId="37" applyNumberFormat="1" applyFont="1" applyFill="1" applyBorder="1" applyAlignment="1">
      <alignment vertical="center"/>
      <protection/>
    </xf>
    <xf numFmtId="193" fontId="8" fillId="34" borderId="13" xfId="39" applyNumberFormat="1" applyFont="1" applyFill="1" applyBorder="1" applyAlignment="1">
      <alignment vertical="center"/>
      <protection/>
    </xf>
    <xf numFmtId="0" fontId="6" fillId="0" borderId="0" xfId="37" applyFont="1" applyFill="1" applyBorder="1" applyAlignment="1">
      <alignment/>
      <protection/>
    </xf>
    <xf numFmtId="0" fontId="3" fillId="0" borderId="0" xfId="37" applyFont="1" applyFill="1" applyBorder="1" applyAlignment="1">
      <alignment/>
      <protection/>
    </xf>
    <xf numFmtId="173" fontId="4" fillId="33" borderId="13" xfId="65" applyNumberFormat="1" applyFont="1" applyFill="1" applyBorder="1" applyAlignment="1" applyProtection="1">
      <alignment horizontal="right"/>
      <protection/>
    </xf>
    <xf numFmtId="178" fontId="4" fillId="34" borderId="0" xfId="65" applyNumberFormat="1" applyFont="1" applyFill="1" applyBorder="1" applyAlignment="1" applyProtection="1">
      <alignment horizontal="right"/>
      <protection/>
    </xf>
    <xf numFmtId="0" fontId="5" fillId="34" borderId="0" xfId="0" applyFont="1" applyFill="1" applyAlignment="1">
      <alignment/>
    </xf>
    <xf numFmtId="0" fontId="3" fillId="33" borderId="10" xfId="37" applyFont="1" applyFill="1" applyBorder="1">
      <alignment/>
      <protection/>
    </xf>
    <xf numFmtId="17" fontId="6" fillId="33" borderId="11" xfId="37" applyNumberFormat="1" applyFont="1" applyFill="1" applyBorder="1" applyAlignment="1">
      <alignment horizontal="centerContinuous" vertical="center" wrapText="1"/>
      <protection/>
    </xf>
    <xf numFmtId="17" fontId="6" fillId="33" borderId="11" xfId="37" applyNumberFormat="1" applyFont="1" applyFill="1" applyBorder="1" applyAlignment="1">
      <alignment horizontal="centerContinuous" vertical="center"/>
      <protection/>
    </xf>
    <xf numFmtId="0" fontId="3" fillId="33" borderId="0" xfId="37" applyFont="1" applyFill="1" applyBorder="1">
      <alignment/>
      <protection/>
    </xf>
    <xf numFmtId="17" fontId="6" fillId="33" borderId="0" xfId="37" applyNumberFormat="1" applyFont="1" applyFill="1" applyBorder="1" applyAlignment="1">
      <alignment horizontal="centerContinuous" vertical="center" wrapText="1"/>
      <protection/>
    </xf>
    <xf numFmtId="17" fontId="6" fillId="33" borderId="0" xfId="37" applyNumberFormat="1" applyFont="1" applyFill="1" applyBorder="1" applyAlignment="1">
      <alignment horizontal="centerContinuous" vertical="center"/>
      <protection/>
    </xf>
    <xf numFmtId="0" fontId="6" fillId="33" borderId="12" xfId="37" applyNumberFormat="1" applyFont="1" applyFill="1" applyBorder="1" applyAlignment="1">
      <alignment horizontal="justify" vertical="center"/>
      <protection/>
    </xf>
    <xf numFmtId="0" fontId="3" fillId="34" borderId="0" xfId="62" applyFont="1" applyFill="1" applyBorder="1" applyAlignment="1">
      <alignment vertical="center"/>
      <protection/>
    </xf>
    <xf numFmtId="0" fontId="6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172" fontId="3" fillId="34" borderId="0" xfId="56" applyNumberFormat="1" applyFont="1" applyFill="1" applyBorder="1" applyAlignment="1">
      <alignment/>
    </xf>
    <xf numFmtId="173" fontId="3" fillId="34" borderId="0" xfId="65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172" fontId="6" fillId="34" borderId="0" xfId="56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173" fontId="6" fillId="33" borderId="13" xfId="65" applyNumberFormat="1" applyFont="1" applyFill="1" applyBorder="1" applyAlignment="1">
      <alignment horizontal="right"/>
    </xf>
    <xf numFmtId="17" fontId="3" fillId="34" borderId="0" xfId="37" applyNumberFormat="1" applyFont="1" applyFill="1" applyBorder="1">
      <alignment/>
      <protection/>
    </xf>
    <xf numFmtId="3" fontId="3" fillId="34" borderId="0" xfId="37" applyNumberFormat="1" applyFont="1" applyFill="1" applyBorder="1" applyAlignment="1">
      <alignment horizontal="right"/>
      <protection/>
    </xf>
    <xf numFmtId="172" fontId="3" fillId="34" borderId="0" xfId="57" applyNumberFormat="1" applyFont="1" applyFill="1" applyBorder="1" applyAlignment="1">
      <alignment/>
    </xf>
    <xf numFmtId="176" fontId="3" fillId="34" borderId="12" xfId="65" applyNumberFormat="1" applyFont="1" applyFill="1" applyBorder="1" applyAlignment="1">
      <alignment horizontal="right"/>
    </xf>
    <xf numFmtId="192" fontId="3" fillId="34" borderId="12" xfId="51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center"/>
    </xf>
    <xf numFmtId="172" fontId="3" fillId="34" borderId="0" xfId="51" applyNumberFormat="1" applyFont="1" applyFill="1" applyBorder="1" applyAlignment="1">
      <alignment/>
    </xf>
    <xf numFmtId="175" fontId="3" fillId="34" borderId="0" xfId="51" applyNumberFormat="1" applyFont="1" applyFill="1" applyBorder="1" applyAlignment="1">
      <alignment/>
    </xf>
    <xf numFmtId="173" fontId="3" fillId="34" borderId="0" xfId="66" applyNumberFormat="1" applyFont="1" applyFill="1" applyBorder="1" applyAlignment="1">
      <alignment horizontal="right"/>
    </xf>
    <xf numFmtId="0" fontId="3" fillId="34" borderId="0" xfId="63" applyFont="1" applyFill="1">
      <alignment/>
      <protection/>
    </xf>
    <xf numFmtId="172" fontId="6" fillId="34" borderId="0" xfId="51" applyNumberFormat="1" applyFont="1" applyFill="1" applyBorder="1" applyAlignment="1">
      <alignment/>
    </xf>
    <xf numFmtId="175" fontId="6" fillId="34" borderId="0" xfId="51" applyNumberFormat="1" applyFont="1" applyFill="1" applyBorder="1" applyAlignment="1">
      <alignment/>
    </xf>
    <xf numFmtId="173" fontId="6" fillId="34" borderId="0" xfId="66" applyNumberFormat="1" applyFont="1" applyFill="1" applyBorder="1" applyAlignment="1">
      <alignment horizontal="right"/>
    </xf>
    <xf numFmtId="175" fontId="6" fillId="33" borderId="13" xfId="0" applyNumberFormat="1" applyFont="1" applyFill="1" applyBorder="1" applyAlignment="1">
      <alignment/>
    </xf>
    <xf numFmtId="0" fontId="6" fillId="34" borderId="0" xfId="37" applyFont="1" applyFill="1" applyAlignment="1">
      <alignment vertical="center"/>
      <protection/>
    </xf>
    <xf numFmtId="0" fontId="3" fillId="34" borderId="0" xfId="37" applyFont="1" applyFill="1" applyBorder="1" applyAlignment="1">
      <alignment horizontal="left" vertical="center" indent="1"/>
      <protection/>
    </xf>
    <xf numFmtId="0" fontId="3" fillId="34" borderId="0" xfId="37" applyFont="1" applyFill="1" applyBorder="1" applyAlignment="1">
      <alignment horizontal="left" vertical="center" indent="2"/>
      <protection/>
    </xf>
    <xf numFmtId="0" fontId="6" fillId="34" borderId="0" xfId="37" applyFont="1" applyFill="1" applyBorder="1" applyAlignment="1">
      <alignment horizontal="left" vertical="center"/>
      <protection/>
    </xf>
    <xf numFmtId="0" fontId="6" fillId="34" borderId="0" xfId="63" applyFont="1" applyFill="1">
      <alignment/>
      <protection/>
    </xf>
    <xf numFmtId="0" fontId="3" fillId="34" borderId="0" xfId="38" applyFont="1" applyFill="1" applyBorder="1" applyAlignment="1">
      <alignment horizontal="left" indent="4"/>
      <protection/>
    </xf>
    <xf numFmtId="0" fontId="6" fillId="34" borderId="13" xfId="37" applyFont="1" applyFill="1" applyBorder="1" applyAlignment="1">
      <alignment horizontal="left" vertical="center" wrapText="1" indent="1"/>
      <protection/>
    </xf>
    <xf numFmtId="172" fontId="6" fillId="34" borderId="13" xfId="51" applyNumberFormat="1" applyFont="1" applyFill="1" applyBorder="1" applyAlignment="1">
      <alignment/>
    </xf>
    <xf numFmtId="175" fontId="6" fillId="34" borderId="13" xfId="51" applyNumberFormat="1" applyFont="1" applyFill="1" applyBorder="1" applyAlignment="1">
      <alignment/>
    </xf>
    <xf numFmtId="173" fontId="6" fillId="34" borderId="13" xfId="66" applyNumberFormat="1" applyFont="1" applyFill="1" applyBorder="1" applyAlignment="1">
      <alignment horizontal="right"/>
    </xf>
    <xf numFmtId="172" fontId="3" fillId="0" borderId="0" xfId="56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4" borderId="10" xfId="37" applyNumberFormat="1" applyFont="1" applyFill="1" applyBorder="1" applyAlignment="1">
      <alignment horizontal="right"/>
      <protection/>
    </xf>
    <xf numFmtId="173" fontId="3" fillId="34" borderId="10" xfId="67" applyNumberFormat="1" applyFont="1" applyFill="1" applyBorder="1" applyAlignment="1">
      <alignment horizontal="right" vertical="center"/>
    </xf>
    <xf numFmtId="173" fontId="3" fillId="34" borderId="0" xfId="67" applyNumberFormat="1" applyFont="1" applyFill="1" applyBorder="1" applyAlignment="1">
      <alignment horizontal="right" vertical="center"/>
    </xf>
    <xf numFmtId="0" fontId="3" fillId="34" borderId="12" xfId="0" applyFont="1" applyFill="1" applyBorder="1" applyAlignment="1">
      <alignment/>
    </xf>
    <xf numFmtId="176" fontId="3" fillId="34" borderId="12" xfId="65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 horizontal="justify"/>
    </xf>
    <xf numFmtId="193" fontId="3" fillId="34" borderId="0" xfId="39" applyNumberFormat="1" applyFont="1" applyFill="1" applyBorder="1" applyAlignment="1">
      <alignment horizontal="right" vertical="center"/>
      <protection/>
    </xf>
    <xf numFmtId="193" fontId="3" fillId="34" borderId="10" xfId="39" applyNumberFormat="1" applyFont="1" applyFill="1" applyBorder="1" applyAlignment="1">
      <alignment horizontal="right" vertical="center"/>
      <protection/>
    </xf>
    <xf numFmtId="193" fontId="8" fillId="34" borderId="12" xfId="39" applyNumberFormat="1" applyFont="1" applyFill="1" applyBorder="1" applyAlignment="1">
      <alignment horizontal="right" vertical="center"/>
      <protection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center"/>
    </xf>
    <xf numFmtId="16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172" fontId="4" fillId="33" borderId="13" xfId="0" applyNumberFormat="1" applyFont="1" applyFill="1" applyBorder="1" applyAlignment="1">
      <alignment/>
    </xf>
    <xf numFmtId="173" fontId="4" fillId="33" borderId="13" xfId="65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4" fillId="33" borderId="13" xfId="37" applyFont="1" applyFill="1" applyBorder="1" applyAlignment="1">
      <alignment horizontal="left"/>
      <protection/>
    </xf>
    <xf numFmtId="0" fontId="4" fillId="33" borderId="13" xfId="37" applyNumberFormat="1" applyFont="1" applyFill="1" applyBorder="1" applyAlignment="1">
      <alignment horizontal="right"/>
      <protection/>
    </xf>
    <xf numFmtId="16" fontId="4" fillId="33" borderId="13" xfId="37" applyNumberFormat="1" applyFont="1" applyFill="1" applyBorder="1" applyAlignment="1">
      <alignment horizontal="right"/>
      <protection/>
    </xf>
    <xf numFmtId="0" fontId="4" fillId="33" borderId="13" xfId="37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4" fillId="33" borderId="12" xfId="37" applyFont="1" applyFill="1" applyBorder="1" applyAlignment="1">
      <alignment horizontal="center" vertical="center"/>
      <protection/>
    </xf>
    <xf numFmtId="174" fontId="11" fillId="34" borderId="16" xfId="0" applyNumberFormat="1" applyFont="1" applyFill="1" applyBorder="1" applyAlignment="1">
      <alignment horizontal="right"/>
    </xf>
    <xf numFmtId="174" fontId="10" fillId="34" borderId="0" xfId="0" applyNumberFormat="1" applyFont="1" applyFill="1" applyBorder="1" applyAlignment="1">
      <alignment horizontal="right"/>
    </xf>
    <xf numFmtId="174" fontId="10" fillId="34" borderId="17" xfId="0" applyNumberFormat="1" applyFont="1" applyFill="1" applyBorder="1" applyAlignment="1">
      <alignment horizontal="right"/>
    </xf>
    <xf numFmtId="16" fontId="4" fillId="33" borderId="12" xfId="37" applyNumberFormat="1" applyFont="1" applyFill="1" applyBorder="1" applyAlignment="1">
      <alignment horizontal="center" vertical="center" wrapText="1"/>
      <protection/>
    </xf>
    <xf numFmtId="0" fontId="4" fillId="33" borderId="12" xfId="37" applyNumberFormat="1" applyFont="1" applyFill="1" applyBorder="1" applyAlignment="1">
      <alignment horizontal="center" vertical="center" wrapText="1"/>
      <protection/>
    </xf>
    <xf numFmtId="0" fontId="19" fillId="34" borderId="0" xfId="0" applyFont="1" applyFill="1" applyAlignment="1">
      <alignment/>
    </xf>
    <xf numFmtId="172" fontId="11" fillId="33" borderId="17" xfId="0" applyNumberFormat="1" applyFont="1" applyFill="1" applyBorder="1" applyAlignment="1">
      <alignment horizontal="right"/>
    </xf>
    <xf numFmtId="0" fontId="4" fillId="33" borderId="13" xfId="37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/>
    </xf>
    <xf numFmtId="0" fontId="6" fillId="34" borderId="0" xfId="37" applyFont="1" applyFill="1" applyBorder="1">
      <alignment/>
      <protection/>
    </xf>
    <xf numFmtId="0" fontId="4" fillId="33" borderId="18" xfId="37" applyFont="1" applyFill="1" applyBorder="1" applyAlignment="1">
      <alignment horizontal="left" vertical="center"/>
      <protection/>
    </xf>
    <xf numFmtId="0" fontId="4" fillId="33" borderId="13" xfId="37" applyFont="1" applyFill="1" applyBorder="1" applyAlignment="1">
      <alignment horizontal="left" vertical="center"/>
      <protection/>
    </xf>
    <xf numFmtId="0" fontId="4" fillId="33" borderId="13" xfId="37" applyFont="1" applyFill="1" applyBorder="1" applyAlignment="1">
      <alignment horizontal="center" vertical="center"/>
      <protection/>
    </xf>
    <xf numFmtId="0" fontId="4" fillId="33" borderId="19" xfId="37" applyFont="1" applyFill="1" applyBorder="1" applyAlignment="1">
      <alignment horizontal="center" vertical="center"/>
      <protection/>
    </xf>
    <xf numFmtId="0" fontId="3" fillId="34" borderId="20" xfId="37" applyFont="1" applyFill="1" applyBorder="1">
      <alignment/>
      <protection/>
    </xf>
    <xf numFmtId="182" fontId="3" fillId="34" borderId="0" xfId="37" applyNumberFormat="1" applyFont="1" applyFill="1" applyBorder="1" applyAlignment="1">
      <alignment vertical="center"/>
      <protection/>
    </xf>
    <xf numFmtId="173" fontId="3" fillId="34" borderId="21" xfId="65" applyNumberFormat="1" applyFont="1" applyFill="1" applyBorder="1" applyAlignment="1">
      <alignment horizontal="right" vertical="center"/>
    </xf>
    <xf numFmtId="0" fontId="3" fillId="34" borderId="22" xfId="37" applyFont="1" applyFill="1" applyBorder="1">
      <alignment/>
      <protection/>
    </xf>
    <xf numFmtId="0" fontId="3" fillId="34" borderId="12" xfId="37" applyFont="1" applyFill="1" applyBorder="1">
      <alignment/>
      <protection/>
    </xf>
    <xf numFmtId="182" fontId="3" fillId="34" borderId="12" xfId="37" applyNumberFormat="1" applyFont="1" applyFill="1" applyBorder="1" applyAlignment="1">
      <alignment vertical="center"/>
      <protection/>
    </xf>
    <xf numFmtId="173" fontId="3" fillId="34" borderId="23" xfId="65" applyNumberFormat="1" applyFont="1" applyFill="1" applyBorder="1" applyAlignment="1">
      <alignment horizontal="right" vertical="center"/>
    </xf>
    <xf numFmtId="0" fontId="3" fillId="34" borderId="0" xfId="37" applyFont="1" applyFill="1">
      <alignment/>
      <protection/>
    </xf>
    <xf numFmtId="10" fontId="3" fillId="34" borderId="0" xfId="37" applyNumberFormat="1" applyFont="1" applyFill="1">
      <alignment/>
      <protection/>
    </xf>
    <xf numFmtId="0" fontId="3" fillId="34" borderId="0" xfId="37" applyFont="1" applyFill="1" applyAlignment="1">
      <alignment horizontal="left"/>
      <protection/>
    </xf>
    <xf numFmtId="0" fontId="20" fillId="34" borderId="0" xfId="0" applyFont="1" applyFill="1" applyAlignment="1">
      <alignment/>
    </xf>
    <xf numFmtId="173" fontId="6" fillId="34" borderId="0" xfId="65" applyNumberFormat="1" applyFont="1" applyFill="1" applyBorder="1" applyAlignment="1">
      <alignment horizontal="right"/>
    </xf>
    <xf numFmtId="172" fontId="11" fillId="34" borderId="16" xfId="0" applyNumberFormat="1" applyFont="1" applyFill="1" applyBorder="1" applyAlignment="1">
      <alignment horizontal="right"/>
    </xf>
    <xf numFmtId="172" fontId="10" fillId="34" borderId="0" xfId="0" applyNumberFormat="1" applyFont="1" applyFill="1" applyBorder="1" applyAlignment="1">
      <alignment horizontal="right"/>
    </xf>
    <xf numFmtId="172" fontId="10" fillId="34" borderId="17" xfId="0" applyNumberFormat="1" applyFont="1" applyFill="1" applyBorder="1" applyAlignment="1">
      <alignment horizontal="right"/>
    </xf>
    <xf numFmtId="44" fontId="10" fillId="34" borderId="0" xfId="0" applyNumberFormat="1" applyFont="1" applyFill="1" applyAlignment="1">
      <alignment horizontal="right"/>
    </xf>
    <xf numFmtId="183" fontId="3" fillId="34" borderId="0" xfId="37" applyNumberFormat="1" applyFont="1" applyFill="1" applyBorder="1" applyAlignment="1">
      <alignment vertical="center"/>
      <protection/>
    </xf>
    <xf numFmtId="183" fontId="3" fillId="34" borderId="12" xfId="37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172" fontId="3" fillId="34" borderId="0" xfId="63" applyNumberFormat="1" applyFont="1" applyFill="1">
      <alignment/>
      <protection/>
    </xf>
    <xf numFmtId="0" fontId="21" fillId="34" borderId="10" xfId="37" applyFont="1" applyFill="1" applyBorder="1">
      <alignment/>
      <protection/>
    </xf>
    <xf numFmtId="0" fontId="21" fillId="34" borderId="0" xfId="37" applyFont="1" applyFill="1" applyBorder="1">
      <alignment/>
      <protection/>
    </xf>
    <xf numFmtId="0" fontId="14" fillId="35" borderId="0" xfId="0" applyFont="1" applyFill="1" applyAlignment="1">
      <alignment horizontal="center" wrapText="1"/>
    </xf>
    <xf numFmtId="0" fontId="15" fillId="35" borderId="0" xfId="0" applyFont="1" applyFill="1" applyAlignment="1">
      <alignment/>
    </xf>
    <xf numFmtId="0" fontId="16" fillId="35" borderId="0" xfId="0" applyFont="1" applyFill="1" applyAlignment="1">
      <alignment/>
    </xf>
    <xf numFmtId="175" fontId="3" fillId="35" borderId="0" xfId="54" applyNumberFormat="1" applyFont="1" applyFill="1" applyBorder="1" applyAlignment="1">
      <alignment/>
    </xf>
    <xf numFmtId="173" fontId="3" fillId="35" borderId="0" xfId="65" applyNumberFormat="1" applyFont="1" applyFill="1" applyBorder="1" applyAlignment="1">
      <alignment/>
    </xf>
    <xf numFmtId="173" fontId="6" fillId="35" borderId="13" xfId="37" applyNumberFormat="1" applyFont="1" applyFill="1" applyBorder="1" applyAlignment="1">
      <alignment vertical="center"/>
      <protection/>
    </xf>
    <xf numFmtId="173" fontId="6" fillId="35" borderId="0" xfId="37" applyNumberFormat="1" applyFont="1" applyFill="1" applyBorder="1" applyAlignment="1">
      <alignment vertical="center"/>
      <protection/>
    </xf>
    <xf numFmtId="173" fontId="4" fillId="33" borderId="13" xfId="37" applyNumberFormat="1" applyFont="1" applyFill="1" applyBorder="1" applyAlignment="1">
      <alignment vertical="center"/>
      <protection/>
    </xf>
    <xf numFmtId="173" fontId="3" fillId="34" borderId="0" xfId="65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/>
    </xf>
    <xf numFmtId="173" fontId="6" fillId="35" borderId="0" xfId="65" applyNumberFormat="1" applyFont="1" applyFill="1" applyBorder="1" applyAlignment="1">
      <alignment/>
    </xf>
    <xf numFmtId="0" fontId="17" fillId="35" borderId="0" xfId="0" applyFont="1" applyFill="1" applyAlignment="1">
      <alignment/>
    </xf>
    <xf numFmtId="175" fontId="6" fillId="35" borderId="0" xfId="54" applyNumberFormat="1" applyFont="1" applyFill="1" applyBorder="1" applyAlignment="1">
      <alignment horizontal="left" indent="4"/>
    </xf>
    <xf numFmtId="174" fontId="6" fillId="35" borderId="13" xfId="37" applyNumberFormat="1" applyFont="1" applyFill="1" applyBorder="1" applyAlignment="1">
      <alignment vertical="center"/>
      <protection/>
    </xf>
    <xf numFmtId="17" fontId="4" fillId="33" borderId="12" xfId="37" applyNumberFormat="1" applyFont="1" applyFill="1" applyBorder="1" applyAlignment="1">
      <alignment horizontal="right" vertical="center" wrapText="1"/>
      <protection/>
    </xf>
    <xf numFmtId="0" fontId="16" fillId="0" borderId="0" xfId="0" applyNumberFormat="1" applyFont="1" applyAlignment="1">
      <alignment/>
    </xf>
    <xf numFmtId="173" fontId="3" fillId="34" borderId="0" xfId="54" applyNumberFormat="1" applyFont="1" applyFill="1" applyBorder="1" applyAlignment="1">
      <alignment/>
    </xf>
    <xf numFmtId="173" fontId="6" fillId="34" borderId="0" xfId="54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9" fillId="34" borderId="0" xfId="37" applyFont="1" applyFill="1" applyBorder="1">
      <alignment/>
      <protection/>
    </xf>
    <xf numFmtId="0" fontId="15" fillId="0" borderId="0" xfId="0" applyFont="1" applyAlignment="1">
      <alignment/>
    </xf>
    <xf numFmtId="172" fontId="6" fillId="0" borderId="0" xfId="51" applyNumberFormat="1" applyFont="1" applyFill="1" applyBorder="1" applyAlignment="1">
      <alignment/>
    </xf>
    <xf numFmtId="172" fontId="6" fillId="0" borderId="0" xfId="37" applyNumberFormat="1" applyFont="1" applyFill="1" applyBorder="1" applyAlignment="1">
      <alignment/>
      <protection/>
    </xf>
    <xf numFmtId="172" fontId="3" fillId="0" borderId="0" xfId="51" applyNumberFormat="1" applyFont="1" applyFill="1" applyBorder="1" applyAlignment="1">
      <alignment/>
    </xf>
    <xf numFmtId="172" fontId="3" fillId="0" borderId="0" xfId="37" applyNumberFormat="1" applyFont="1" applyFill="1" applyBorder="1" applyAlignment="1">
      <alignment/>
      <protection/>
    </xf>
    <xf numFmtId="172" fontId="4" fillId="33" borderId="13" xfId="51" applyNumberFormat="1" applyFont="1" applyFill="1" applyBorder="1" applyAlignment="1">
      <alignment/>
    </xf>
    <xf numFmtId="0" fontId="14" fillId="35" borderId="0" xfId="0" applyFont="1" applyFill="1" applyAlignment="1">
      <alignment horizontal="right" wrapText="1"/>
    </xf>
    <xf numFmtId="0" fontId="4" fillId="33" borderId="12" xfId="37" applyFont="1" applyFill="1" applyBorder="1" applyAlignment="1">
      <alignment horizontal="right" vertical="center"/>
      <protection/>
    </xf>
    <xf numFmtId="175" fontId="3" fillId="35" borderId="0" xfId="54" applyNumberFormat="1" applyFont="1" applyFill="1" applyBorder="1" applyAlignment="1">
      <alignment horizontal="right"/>
    </xf>
    <xf numFmtId="175" fontId="3" fillId="35" borderId="0" xfId="54" applyNumberFormat="1" applyFont="1" applyFill="1" applyBorder="1" applyAlignment="1">
      <alignment horizontal="center"/>
    </xf>
    <xf numFmtId="175" fontId="6" fillId="35" borderId="13" xfId="37" applyNumberFormat="1" applyFont="1" applyFill="1" applyBorder="1" applyAlignment="1">
      <alignment horizontal="right" vertical="center"/>
      <protection/>
    </xf>
    <xf numFmtId="175" fontId="6" fillId="35" borderId="13" xfId="37" applyNumberFormat="1" applyFont="1" applyFill="1" applyBorder="1" applyAlignment="1">
      <alignment horizontal="center" vertical="center"/>
      <protection/>
    </xf>
    <xf numFmtId="175" fontId="6" fillId="35" borderId="0" xfId="37" applyNumberFormat="1" applyFont="1" applyFill="1" applyBorder="1" applyAlignment="1">
      <alignment horizontal="right" vertical="center"/>
      <protection/>
    </xf>
    <xf numFmtId="175" fontId="6" fillId="35" borderId="0" xfId="37" applyNumberFormat="1" applyFont="1" applyFill="1" applyBorder="1" applyAlignment="1">
      <alignment horizontal="center" vertical="center"/>
      <protection/>
    </xf>
    <xf numFmtId="175" fontId="4" fillId="33" borderId="13" xfId="37" applyNumberFormat="1" applyFont="1" applyFill="1" applyBorder="1" applyAlignment="1">
      <alignment horizontal="right" vertical="center"/>
      <protection/>
    </xf>
    <xf numFmtId="175" fontId="4" fillId="33" borderId="13" xfId="37" applyNumberFormat="1" applyFont="1" applyFill="1" applyBorder="1" applyAlignment="1">
      <alignment horizontal="center" vertical="center"/>
      <protection/>
    </xf>
    <xf numFmtId="175" fontId="3" fillId="34" borderId="0" xfId="54" applyNumberFormat="1" applyFont="1" applyFill="1" applyBorder="1" applyAlignment="1">
      <alignment horizontal="center"/>
    </xf>
    <xf numFmtId="175" fontId="3" fillId="0" borderId="0" xfId="54" applyNumberFormat="1" applyFont="1" applyFill="1" applyBorder="1" applyAlignment="1">
      <alignment horizontal="right"/>
    </xf>
    <xf numFmtId="175" fontId="6" fillId="35" borderId="0" xfId="54" applyNumberFormat="1" applyFont="1" applyFill="1" applyBorder="1" applyAlignment="1">
      <alignment horizontal="center"/>
    </xf>
    <xf numFmtId="174" fontId="6" fillId="35" borderId="13" xfId="37" applyNumberFormat="1" applyFont="1" applyFill="1" applyBorder="1" applyAlignment="1">
      <alignment horizontal="right" vertical="center"/>
      <protection/>
    </xf>
    <xf numFmtId="174" fontId="6" fillId="35" borderId="13" xfId="37" applyNumberFormat="1" applyFont="1" applyFill="1" applyBorder="1" applyAlignment="1">
      <alignment horizontal="center" vertical="center"/>
      <protection/>
    </xf>
    <xf numFmtId="193" fontId="3" fillId="0" borderId="0" xfId="39" applyNumberFormat="1" applyFont="1" applyFill="1" applyBorder="1" applyAlignment="1">
      <alignment horizontal="right" vertical="center"/>
      <protection/>
    </xf>
    <xf numFmtId="175" fontId="3" fillId="0" borderId="0" xfId="39" applyNumberFormat="1" applyFont="1" applyFill="1" applyBorder="1" applyAlignment="1">
      <alignment horizontal="right" vertical="center"/>
      <protection/>
    </xf>
    <xf numFmtId="173" fontId="3" fillId="0" borderId="0" xfId="65" applyNumberFormat="1" applyFont="1" applyFill="1" applyBorder="1" applyAlignment="1">
      <alignment horizontal="right" vertical="center"/>
    </xf>
    <xf numFmtId="173" fontId="3" fillId="0" borderId="12" xfId="65" applyNumberFormat="1" applyFont="1" applyFill="1" applyBorder="1" applyAlignment="1">
      <alignment horizontal="right" vertical="center"/>
    </xf>
    <xf numFmtId="193" fontId="8" fillId="0" borderId="13" xfId="39" applyNumberFormat="1" applyFont="1" applyFill="1" applyBorder="1" applyAlignment="1">
      <alignment vertical="center"/>
      <protection/>
    </xf>
    <xf numFmtId="175" fontId="8" fillId="0" borderId="13" xfId="39" applyNumberFormat="1" applyFont="1" applyFill="1" applyBorder="1" applyAlignment="1">
      <alignment vertical="center"/>
      <protection/>
    </xf>
    <xf numFmtId="173" fontId="8" fillId="0" borderId="12" xfId="65" applyNumberFormat="1" applyFont="1" applyFill="1" applyBorder="1" applyAlignment="1">
      <alignment horizontal="right" vertical="center"/>
    </xf>
    <xf numFmtId="175" fontId="3" fillId="36" borderId="0" xfId="39" applyNumberFormat="1" applyFont="1" applyFill="1" applyBorder="1" applyAlignment="1">
      <alignment horizontal="right" vertical="center"/>
      <protection/>
    </xf>
    <xf numFmtId="193" fontId="3" fillId="36" borderId="0" xfId="39" applyNumberFormat="1" applyFont="1" applyFill="1" applyBorder="1" applyAlignment="1">
      <alignment horizontal="right" vertical="center"/>
      <protection/>
    </xf>
    <xf numFmtId="17" fontId="4" fillId="33" borderId="12" xfId="37" applyNumberFormat="1" applyFont="1" applyFill="1" applyBorder="1" applyAlignment="1">
      <alignment horizontal="center" vertical="center" wrapText="1"/>
      <protection/>
    </xf>
    <xf numFmtId="44" fontId="0" fillId="0" borderId="0" xfId="0" applyNumberFormat="1" applyAlignment="1">
      <alignment/>
    </xf>
    <xf numFmtId="174" fontId="3" fillId="34" borderId="0" xfId="51" applyNumberFormat="1" applyFont="1" applyFill="1" applyBorder="1" applyAlignment="1">
      <alignment vertical="center"/>
    </xf>
    <xf numFmtId="174" fontId="3" fillId="0" borderId="0" xfId="51" applyNumberFormat="1" applyFont="1" applyFill="1" applyBorder="1" applyAlignment="1">
      <alignment vertical="center"/>
    </xf>
    <xf numFmtId="174" fontId="3" fillId="34" borderId="0" xfId="37" applyNumberFormat="1" applyFont="1" applyFill="1" applyBorder="1" applyAlignment="1">
      <alignment vertical="center"/>
      <protection/>
    </xf>
    <xf numFmtId="172" fontId="3" fillId="0" borderId="0" xfId="51" applyNumberFormat="1" applyFont="1" applyFill="1" applyBorder="1" applyAlignment="1">
      <alignment horizontal="right"/>
    </xf>
    <xf numFmtId="0" fontId="3" fillId="0" borderId="0" xfId="37" applyFont="1" applyFill="1" applyBorder="1" applyAlignment="1">
      <alignment horizontal="left" indent="1"/>
      <protection/>
    </xf>
    <xf numFmtId="0" fontId="6" fillId="0" borderId="0" xfId="37" applyFont="1" applyFill="1" applyBorder="1" applyAlignment="1">
      <alignment horizontal="left"/>
      <protection/>
    </xf>
    <xf numFmtId="0" fontId="3" fillId="0" borderId="0" xfId="37" applyFont="1" applyFill="1" applyBorder="1" applyAlignment="1">
      <alignment horizontal="left"/>
      <protection/>
    </xf>
    <xf numFmtId="172" fontId="4" fillId="33" borderId="13" xfId="51" applyNumberFormat="1" applyFont="1" applyFill="1" applyBorder="1" applyAlignment="1">
      <alignment vertical="center"/>
    </xf>
    <xf numFmtId="173" fontId="4" fillId="33" borderId="13" xfId="65" applyNumberFormat="1" applyFont="1" applyFill="1" applyBorder="1" applyAlignment="1" applyProtection="1">
      <alignment horizontal="right" vertical="center"/>
      <protection/>
    </xf>
    <xf numFmtId="0" fontId="3" fillId="0" borderId="24" xfId="37" applyFont="1" applyFill="1" applyBorder="1" applyAlignment="1">
      <alignment/>
      <protection/>
    </xf>
    <xf numFmtId="172" fontId="3" fillId="0" borderId="24" xfId="51" applyNumberFormat="1" applyFont="1" applyFill="1" applyBorder="1" applyAlignment="1">
      <alignment horizontal="right"/>
    </xf>
    <xf numFmtId="172" fontId="3" fillId="0" borderId="24" xfId="37" applyNumberFormat="1" applyFont="1" applyFill="1" applyBorder="1" applyAlignment="1">
      <alignment/>
      <protection/>
    </xf>
    <xf numFmtId="172" fontId="3" fillId="0" borderId="24" xfId="51" applyNumberFormat="1" applyFont="1" applyFill="1" applyBorder="1" applyAlignment="1">
      <alignment/>
    </xf>
    <xf numFmtId="175" fontId="3" fillId="0" borderId="0" xfId="37" applyNumberFormat="1" applyFont="1" applyFill="1" applyBorder="1" applyAlignment="1">
      <alignment horizontal="right" vertical="center"/>
      <protection/>
    </xf>
    <xf numFmtId="175" fontId="3" fillId="0" borderId="0" xfId="37" applyNumberFormat="1" applyFont="1" applyFill="1" applyBorder="1" applyAlignment="1">
      <alignment vertical="center"/>
      <protection/>
    </xf>
    <xf numFmtId="0" fontId="3" fillId="34" borderId="0" xfId="37" applyFont="1" applyFill="1" applyBorder="1" applyAlignment="1">
      <alignment horizontal="left" vertical="center"/>
      <protection/>
    </xf>
    <xf numFmtId="198" fontId="6" fillId="34" borderId="13" xfId="51" applyNumberFormat="1" applyFont="1" applyFill="1" applyBorder="1" applyAlignment="1">
      <alignment horizontal="center"/>
    </xf>
    <xf numFmtId="172" fontId="6" fillId="34" borderId="13" xfId="51" applyNumberFormat="1" applyFont="1" applyFill="1" applyBorder="1" applyAlignment="1">
      <alignment horizontal="center"/>
    </xf>
    <xf numFmtId="172" fontId="6" fillId="34" borderId="13" xfId="66" applyNumberFormat="1" applyFont="1" applyFill="1" applyBorder="1" applyAlignment="1">
      <alignment horizontal="center"/>
    </xf>
    <xf numFmtId="172" fontId="3" fillId="34" borderId="0" xfId="63" applyNumberFormat="1" applyFont="1" applyFill="1" applyAlignment="1">
      <alignment horizontal="center"/>
      <protection/>
    </xf>
    <xf numFmtId="0" fontId="4" fillId="33" borderId="10" xfId="0" applyFont="1" applyFill="1" applyBorder="1" applyAlignment="1">
      <alignment horizontal="centerContinuous"/>
    </xf>
    <xf numFmtId="0" fontId="4" fillId="33" borderId="0" xfId="0" applyNumberFormat="1" applyFont="1" applyFill="1" applyBorder="1" applyAlignment="1">
      <alignment horizontal="center"/>
    </xf>
    <xf numFmtId="9" fontId="3" fillId="34" borderId="0" xfId="65" applyFont="1" applyFill="1" applyBorder="1" applyAlignment="1">
      <alignment horizontal="right"/>
    </xf>
    <xf numFmtId="9" fontId="3" fillId="34" borderId="0" xfId="65" applyNumberFormat="1" applyFont="1" applyFill="1" applyBorder="1" applyAlignment="1">
      <alignment horizontal="right"/>
    </xf>
    <xf numFmtId="9" fontId="3" fillId="0" borderId="0" xfId="65" applyFont="1" applyFill="1" applyBorder="1" applyAlignment="1">
      <alignment horizontal="right"/>
    </xf>
    <xf numFmtId="9" fontId="4" fillId="33" borderId="13" xfId="65" applyNumberFormat="1" applyFont="1" applyFill="1" applyBorder="1" applyAlignment="1">
      <alignment/>
    </xf>
    <xf numFmtId="0" fontId="0" fillId="36" borderId="0" xfId="0" applyFill="1" applyAlignment="1">
      <alignment/>
    </xf>
    <xf numFmtId="172" fontId="59" fillId="36" borderId="0" xfId="51" applyNumberFormat="1" applyFont="1" applyFill="1" applyAlignment="1">
      <alignment/>
    </xf>
    <xf numFmtId="0" fontId="3" fillId="0" borderId="0" xfId="37" applyFont="1" applyBorder="1" applyAlignment="1">
      <alignment vertical="center"/>
      <protection/>
    </xf>
    <xf numFmtId="17" fontId="4" fillId="33" borderId="25" xfId="37" applyNumberFormat="1" applyFont="1" applyFill="1" applyBorder="1" applyAlignment="1">
      <alignment horizontal="left" vertical="center"/>
      <protection/>
    </xf>
    <xf numFmtId="17" fontId="4" fillId="33" borderId="18" xfId="37" applyNumberFormat="1" applyFont="1" applyFill="1" applyBorder="1" applyAlignment="1">
      <alignment horizontal="center" vertical="center" wrapText="1"/>
      <protection/>
    </xf>
    <xf numFmtId="17" fontId="4" fillId="33" borderId="13" xfId="37" applyNumberFormat="1" applyFont="1" applyFill="1" applyBorder="1" applyAlignment="1">
      <alignment horizontal="center" vertical="center" wrapText="1"/>
      <protection/>
    </xf>
    <xf numFmtId="17" fontId="4" fillId="33" borderId="19" xfId="37" applyNumberFormat="1" applyFont="1" applyFill="1" applyBorder="1" applyAlignment="1">
      <alignment horizontal="center" vertical="center" wrapText="1"/>
      <protection/>
    </xf>
    <xf numFmtId="0" fontId="3" fillId="34" borderId="20" xfId="62" applyFont="1" applyFill="1" applyBorder="1" applyAlignment="1">
      <alignment vertical="center"/>
      <protection/>
    </xf>
    <xf numFmtId="172" fontId="3" fillId="34" borderId="10" xfId="58" applyNumberFormat="1" applyFont="1" applyFill="1" applyBorder="1" applyAlignment="1">
      <alignment vertical="center"/>
    </xf>
    <xf numFmtId="172" fontId="3" fillId="34" borderId="0" xfId="58" applyNumberFormat="1" applyFont="1" applyFill="1" applyBorder="1" applyAlignment="1">
      <alignment vertical="center"/>
    </xf>
    <xf numFmtId="0" fontId="3" fillId="36" borderId="20" xfId="62" applyFont="1" applyFill="1" applyBorder="1" applyAlignment="1">
      <alignment vertical="center"/>
      <protection/>
    </xf>
    <xf numFmtId="3" fontId="4" fillId="33" borderId="18" xfId="62" applyNumberFormat="1" applyFont="1" applyFill="1" applyBorder="1" applyAlignment="1">
      <alignment vertical="center"/>
      <protection/>
    </xf>
    <xf numFmtId="172" fontId="4" fillId="33" borderId="18" xfId="58" applyNumberFormat="1" applyFont="1" applyFill="1" applyBorder="1" applyAlignment="1">
      <alignment vertical="center"/>
    </xf>
    <xf numFmtId="172" fontId="4" fillId="33" borderId="13" xfId="58" applyNumberFormat="1" applyFont="1" applyFill="1" applyBorder="1" applyAlignment="1">
      <alignment vertical="center"/>
    </xf>
    <xf numFmtId="172" fontId="4" fillId="33" borderId="19" xfId="58" applyNumberFormat="1" applyFont="1" applyFill="1" applyBorder="1" applyAlignment="1">
      <alignment vertical="center"/>
    </xf>
    <xf numFmtId="172" fontId="3" fillId="0" borderId="20" xfId="58" applyNumberFormat="1" applyFont="1" applyFill="1" applyBorder="1" applyAlignment="1">
      <alignment vertical="center"/>
    </xf>
    <xf numFmtId="172" fontId="3" fillId="0" borderId="0" xfId="58" applyNumberFormat="1" applyFont="1" applyFill="1" applyBorder="1" applyAlignment="1">
      <alignment vertical="center"/>
    </xf>
    <xf numFmtId="172" fontId="3" fillId="0" borderId="21" xfId="58" applyNumberFormat="1" applyFont="1" applyFill="1" applyBorder="1" applyAlignment="1">
      <alignment vertical="center"/>
    </xf>
    <xf numFmtId="172" fontId="3" fillId="0" borderId="20" xfId="58" applyNumberFormat="1" applyFont="1" applyFill="1" applyBorder="1" applyAlignment="1">
      <alignment horizontal="center" vertical="center"/>
    </xf>
    <xf numFmtId="172" fontId="3" fillId="0" borderId="0" xfId="58" applyNumberFormat="1" applyFont="1" applyFill="1" applyBorder="1" applyAlignment="1">
      <alignment horizontal="center" vertical="center"/>
    </xf>
    <xf numFmtId="172" fontId="3" fillId="0" borderId="21" xfId="58" applyNumberFormat="1" applyFont="1" applyFill="1" applyBorder="1" applyAlignment="1">
      <alignment horizontal="center" vertical="center"/>
    </xf>
    <xf numFmtId="175" fontId="6" fillId="35" borderId="13" xfId="58" applyNumberFormat="1" applyFont="1" applyFill="1" applyBorder="1" applyAlignment="1">
      <alignment horizontal="right" vertical="center"/>
    </xf>
    <xf numFmtId="175" fontId="6" fillId="35" borderId="0" xfId="58" applyNumberFormat="1" applyFont="1" applyFill="1" applyBorder="1" applyAlignment="1">
      <alignment horizontal="right" vertical="center"/>
    </xf>
    <xf numFmtId="175" fontId="4" fillId="33" borderId="13" xfId="58" applyNumberFormat="1" applyFont="1" applyFill="1" applyBorder="1" applyAlignment="1">
      <alignment horizontal="right" vertical="center"/>
    </xf>
    <xf numFmtId="172" fontId="7" fillId="33" borderId="10" xfId="58" applyNumberFormat="1" applyFont="1" applyFill="1" applyBorder="1" applyAlignment="1">
      <alignment horizontal="center" vertical="center"/>
    </xf>
    <xf numFmtId="0" fontId="4" fillId="33" borderId="12" xfId="58" applyNumberFormat="1" applyFont="1" applyFill="1" applyBorder="1" applyAlignment="1">
      <alignment horizontal="right" vertical="center"/>
    </xf>
    <xf numFmtId="172" fontId="4" fillId="33" borderId="12" xfId="58" applyNumberFormat="1" applyFont="1" applyFill="1" applyBorder="1" applyAlignment="1">
      <alignment horizontal="center" vertical="center"/>
    </xf>
    <xf numFmtId="172" fontId="7" fillId="33" borderId="0" xfId="58" applyNumberFormat="1" applyFont="1" applyFill="1" applyBorder="1" applyAlignment="1">
      <alignment horizontal="center" vertical="center"/>
    </xf>
    <xf numFmtId="173" fontId="6" fillId="0" borderId="0" xfId="58" applyNumberFormat="1" applyFont="1" applyFill="1" applyBorder="1" applyAlignment="1">
      <alignment/>
    </xf>
    <xf numFmtId="173" fontId="3" fillId="0" borderId="0" xfId="58" applyNumberFormat="1" applyFont="1" applyFill="1" applyBorder="1" applyAlignment="1">
      <alignment/>
    </xf>
    <xf numFmtId="197" fontId="3" fillId="0" borderId="0" xfId="58" applyNumberFormat="1" applyFont="1" applyFill="1" applyBorder="1" applyAlignment="1">
      <alignment/>
    </xf>
    <xf numFmtId="173" fontId="3" fillId="0" borderId="24" xfId="58" applyNumberFormat="1" applyFont="1" applyFill="1" applyBorder="1" applyAlignment="1">
      <alignment/>
    </xf>
    <xf numFmtId="172" fontId="6" fillId="34" borderId="0" xfId="58" applyNumberFormat="1" applyFont="1" applyFill="1" applyBorder="1" applyAlignment="1">
      <alignment vertical="center"/>
    </xf>
    <xf numFmtId="175" fontId="6" fillId="34" borderId="0" xfId="58" applyNumberFormat="1" applyFont="1" applyFill="1" applyBorder="1" applyAlignment="1">
      <alignment vertical="center"/>
    </xf>
    <xf numFmtId="175" fontId="3" fillId="34" borderId="0" xfId="58" applyNumberFormat="1" applyFont="1" applyFill="1" applyBorder="1" applyAlignment="1">
      <alignment vertical="center"/>
    </xf>
    <xf numFmtId="192" fontId="3" fillId="34" borderId="12" xfId="58" applyNumberFormat="1" applyFont="1" applyFill="1" applyBorder="1" applyAlignment="1">
      <alignment vertical="center"/>
    </xf>
    <xf numFmtId="0" fontId="6" fillId="33" borderId="13" xfId="37" applyFont="1" applyFill="1" applyBorder="1" applyAlignment="1">
      <alignment vertical="center" wrapText="1"/>
      <protection/>
    </xf>
    <xf numFmtId="0" fontId="22" fillId="34" borderId="0" xfId="0" applyFont="1" applyFill="1" applyAlignment="1">
      <alignment/>
    </xf>
    <xf numFmtId="14" fontId="23" fillId="37" borderId="26" xfId="0" applyNumberFormat="1" applyFont="1" applyFill="1" applyBorder="1" applyAlignment="1">
      <alignment horizontal="center"/>
    </xf>
    <xf numFmtId="14" fontId="23" fillId="38" borderId="26" xfId="0" applyNumberFormat="1" applyFont="1" applyFill="1" applyBorder="1" applyAlignment="1">
      <alignment horizontal="center"/>
    </xf>
    <xf numFmtId="0" fontId="23" fillId="37" borderId="27" xfId="0" applyFont="1" applyFill="1" applyBorder="1" applyAlignment="1">
      <alignment horizontal="center"/>
    </xf>
    <xf numFmtId="0" fontId="23" fillId="38" borderId="27" xfId="0" applyFont="1" applyFill="1" applyBorder="1" applyAlignment="1">
      <alignment horizontal="center"/>
    </xf>
    <xf numFmtId="0" fontId="23" fillId="34" borderId="28" xfId="0" applyFont="1" applyFill="1" applyBorder="1" applyAlignment="1">
      <alignment/>
    </xf>
    <xf numFmtId="175" fontId="22" fillId="37" borderId="29" xfId="52" applyNumberFormat="1" applyFont="1" applyFill="1" applyBorder="1" applyAlignment="1">
      <alignment vertical="center"/>
    </xf>
    <xf numFmtId="175" fontId="22" fillId="34" borderId="29" xfId="52" applyNumberFormat="1" applyFont="1" applyFill="1" applyBorder="1" applyAlignment="1">
      <alignment vertical="center"/>
    </xf>
    <xf numFmtId="0" fontId="23" fillId="34" borderId="0" xfId="0" applyFont="1" applyFill="1" applyBorder="1" applyAlignment="1">
      <alignment/>
    </xf>
    <xf numFmtId="0" fontId="22" fillId="34" borderId="30" xfId="0" applyFont="1" applyFill="1" applyBorder="1" applyAlignment="1">
      <alignment vertical="center"/>
    </xf>
    <xf numFmtId="0" fontId="22" fillId="34" borderId="31" xfId="0" applyFont="1" applyFill="1" applyBorder="1" applyAlignment="1">
      <alignment vertical="center"/>
    </xf>
    <xf numFmtId="175" fontId="22" fillId="39" borderId="29" xfId="52" applyNumberFormat="1" applyFont="1" applyFill="1" applyBorder="1" applyAlignment="1">
      <alignment vertical="center"/>
    </xf>
    <xf numFmtId="175" fontId="22" fillId="34" borderId="0" xfId="0" applyNumberFormat="1" applyFont="1" applyFill="1" applyAlignment="1">
      <alignment/>
    </xf>
    <xf numFmtId="0" fontId="22" fillId="34" borderId="31" xfId="0" applyFont="1" applyFill="1" applyBorder="1" applyAlignment="1">
      <alignment vertical="center" wrapText="1"/>
    </xf>
    <xf numFmtId="0" fontId="23" fillId="34" borderId="29" xfId="0" applyFont="1" applyFill="1" applyBorder="1" applyAlignment="1">
      <alignment vertical="center"/>
    </xf>
    <xf numFmtId="0" fontId="22" fillId="34" borderId="31" xfId="0" applyFont="1" applyFill="1" applyBorder="1" applyAlignment="1">
      <alignment/>
    </xf>
    <xf numFmtId="175" fontId="23" fillId="37" borderId="29" xfId="52" applyNumberFormat="1" applyFont="1" applyFill="1" applyBorder="1" applyAlignment="1">
      <alignment vertical="center"/>
    </xf>
    <xf numFmtId="175" fontId="23" fillId="39" borderId="29" xfId="52" applyNumberFormat="1" applyFont="1" applyFill="1" applyBorder="1" applyAlignment="1">
      <alignment vertical="center"/>
    </xf>
    <xf numFmtId="0" fontId="23" fillId="34" borderId="0" xfId="0" applyFont="1" applyFill="1" applyAlignment="1">
      <alignment/>
    </xf>
    <xf numFmtId="0" fontId="23" fillId="34" borderId="30" xfId="0" applyFont="1" applyFill="1" applyBorder="1" applyAlignment="1">
      <alignment vertical="center"/>
    </xf>
    <xf numFmtId="175" fontId="23" fillId="34" borderId="29" xfId="52" applyNumberFormat="1" applyFont="1" applyFill="1" applyBorder="1" applyAlignment="1">
      <alignment vertical="center"/>
    </xf>
    <xf numFmtId="0" fontId="24" fillId="37" borderId="27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3" fillId="34" borderId="32" xfId="0" applyFont="1" applyFill="1" applyBorder="1" applyAlignment="1">
      <alignment vertical="center" wrapText="1"/>
    </xf>
    <xf numFmtId="175" fontId="23" fillId="34" borderId="29" xfId="53" applyNumberFormat="1" applyFont="1" applyFill="1" applyBorder="1" applyAlignment="1">
      <alignment vertical="center"/>
    </xf>
    <xf numFmtId="180" fontId="22" fillId="34" borderId="0" xfId="51" applyNumberFormat="1" applyFont="1" applyFill="1" applyAlignment="1">
      <alignment/>
    </xf>
    <xf numFmtId="0" fontId="22" fillId="34" borderId="30" xfId="0" applyFont="1" applyFill="1" applyBorder="1" applyAlignment="1">
      <alignment vertical="center" wrapText="1"/>
    </xf>
    <xf numFmtId="0" fontId="22" fillId="34" borderId="31" xfId="0" applyFont="1" applyFill="1" applyBorder="1" applyAlignment="1">
      <alignment horizontal="left" vertical="center" wrapText="1" indent="2"/>
    </xf>
    <xf numFmtId="0" fontId="22" fillId="34" borderId="31" xfId="0" applyFont="1" applyFill="1" applyBorder="1" applyAlignment="1">
      <alignment horizontal="left" vertical="center" wrapText="1" indent="3"/>
    </xf>
    <xf numFmtId="175" fontId="22" fillId="37" borderId="29" xfId="53" applyNumberFormat="1" applyFont="1" applyFill="1" applyBorder="1" applyAlignment="1">
      <alignment vertical="center"/>
    </xf>
    <xf numFmtId="175" fontId="22" fillId="39" borderId="29" xfId="53" applyNumberFormat="1" applyFont="1" applyFill="1" applyBorder="1" applyAlignment="1">
      <alignment vertical="center"/>
    </xf>
    <xf numFmtId="0" fontId="23" fillId="34" borderId="31" xfId="0" applyFont="1" applyFill="1" applyBorder="1" applyAlignment="1">
      <alignment vertical="center" wrapText="1"/>
    </xf>
    <xf numFmtId="175" fontId="23" fillId="37" borderId="29" xfId="53" applyNumberFormat="1" applyFont="1" applyFill="1" applyBorder="1" applyAlignment="1">
      <alignment vertical="center"/>
    </xf>
    <xf numFmtId="0" fontId="25" fillId="34" borderId="30" xfId="0" applyFont="1" applyFill="1" applyBorder="1" applyAlignment="1">
      <alignment vertical="center"/>
    </xf>
    <xf numFmtId="175" fontId="22" fillId="34" borderId="29" xfId="53" applyNumberFormat="1" applyFont="1" applyFill="1" applyBorder="1" applyAlignment="1">
      <alignment vertical="center"/>
    </xf>
    <xf numFmtId="0" fontId="26" fillId="34" borderId="30" xfId="0" applyFont="1" applyFill="1" applyBorder="1" applyAlignment="1">
      <alignment horizontal="left" vertical="center"/>
    </xf>
    <xf numFmtId="0" fontId="26" fillId="34" borderId="30" xfId="0" applyFont="1" applyFill="1" applyBorder="1" applyAlignment="1">
      <alignment vertical="center"/>
    </xf>
    <xf numFmtId="43" fontId="3" fillId="34" borderId="0" xfId="51" applyNumberFormat="1" applyFont="1" applyFill="1" applyBorder="1" applyAlignment="1">
      <alignment vertical="center"/>
    </xf>
    <xf numFmtId="0" fontId="65" fillId="34" borderId="0" xfId="0" applyFont="1" applyFill="1" applyAlignment="1">
      <alignment/>
    </xf>
    <xf numFmtId="172" fontId="66" fillId="34" borderId="0" xfId="51" applyNumberFormat="1" applyFont="1" applyFill="1" applyAlignment="1">
      <alignment/>
    </xf>
    <xf numFmtId="172" fontId="47" fillId="34" borderId="0" xfId="51" applyNumberFormat="1" applyFont="1" applyFill="1" applyAlignment="1">
      <alignment/>
    </xf>
    <xf numFmtId="0" fontId="47" fillId="34" borderId="0" xfId="0" applyFont="1" applyFill="1" applyAlignment="1">
      <alignment/>
    </xf>
    <xf numFmtId="0" fontId="66" fillId="34" borderId="0" xfId="0" applyFont="1" applyFill="1" applyAlignment="1">
      <alignment/>
    </xf>
    <xf numFmtId="172" fontId="66" fillId="36" borderId="0" xfId="51" applyNumberFormat="1" applyFont="1" applyFill="1" applyAlignment="1">
      <alignment/>
    </xf>
    <xf numFmtId="0" fontId="47" fillId="36" borderId="0" xfId="0" applyFont="1" applyFill="1" applyAlignment="1">
      <alignment/>
    </xf>
    <xf numFmtId="43" fontId="22" fillId="34" borderId="0" xfId="51" applyNumberFormat="1" applyFont="1" applyFill="1" applyAlignment="1">
      <alignment/>
    </xf>
    <xf numFmtId="0" fontId="22" fillId="34" borderId="33" xfId="0" applyFont="1" applyFill="1" applyBorder="1" applyAlignment="1">
      <alignment vertical="center" wrapText="1"/>
    </xf>
    <xf numFmtId="0" fontId="22" fillId="34" borderId="34" xfId="0" applyFont="1" applyFill="1" applyBorder="1" applyAlignment="1">
      <alignment vertical="center" wrapText="1"/>
    </xf>
    <xf numFmtId="0" fontId="22" fillId="34" borderId="35" xfId="0" applyFont="1" applyFill="1" applyBorder="1" applyAlignment="1">
      <alignment vertical="center" wrapText="1"/>
    </xf>
    <xf numFmtId="0" fontId="22" fillId="34" borderId="36" xfId="0" applyFont="1" applyFill="1" applyBorder="1" applyAlignment="1">
      <alignment vertical="center" wrapText="1"/>
    </xf>
    <xf numFmtId="0" fontId="25" fillId="34" borderId="30" xfId="0" applyFont="1" applyFill="1" applyBorder="1" applyAlignment="1">
      <alignment horizontal="left" vertical="center"/>
    </xf>
    <xf numFmtId="198" fontId="11" fillId="34" borderId="0" xfId="0" applyNumberFormat="1" applyFont="1" applyFill="1" applyBorder="1" applyAlignment="1">
      <alignment horizontal="right"/>
    </xf>
    <xf numFmtId="0" fontId="11" fillId="33" borderId="37" xfId="0" applyFont="1" applyFill="1" applyBorder="1" applyAlignment="1">
      <alignment/>
    </xf>
    <xf numFmtId="0" fontId="11" fillId="33" borderId="38" xfId="0" applyFont="1" applyFill="1" applyBorder="1" applyAlignment="1">
      <alignment/>
    </xf>
    <xf numFmtId="0" fontId="10" fillId="33" borderId="17" xfId="0" applyFont="1" applyFill="1" applyBorder="1" applyAlignment="1">
      <alignment horizontal="center" wrapText="1"/>
    </xf>
    <xf numFmtId="0" fontId="10" fillId="33" borderId="39" xfId="0" applyFont="1" applyFill="1" applyBorder="1" applyAlignment="1">
      <alignment horizontal="center" wrapText="1"/>
    </xf>
    <xf numFmtId="0" fontId="10" fillId="33" borderId="40" xfId="0" applyFont="1" applyFill="1" applyBorder="1" applyAlignment="1">
      <alignment horizontal="center" wrapText="1"/>
    </xf>
    <xf numFmtId="0" fontId="10" fillId="34" borderId="37" xfId="0" applyFont="1" applyFill="1" applyBorder="1" applyAlignment="1">
      <alignment/>
    </xf>
    <xf numFmtId="191" fontId="10" fillId="34" borderId="0" xfId="0" applyNumberFormat="1" applyFont="1" applyFill="1" applyBorder="1" applyAlignment="1">
      <alignment horizontal="right" wrapText="1"/>
    </xf>
    <xf numFmtId="191" fontId="10" fillId="34" borderId="41" xfId="0" applyNumberFormat="1" applyFont="1" applyFill="1" applyBorder="1" applyAlignment="1">
      <alignment horizontal="right" wrapText="1"/>
    </xf>
    <xf numFmtId="191" fontId="10" fillId="34" borderId="41" xfId="0" applyNumberFormat="1" applyFont="1" applyFill="1" applyBorder="1" applyAlignment="1">
      <alignment horizontal="right"/>
    </xf>
    <xf numFmtId="191" fontId="10" fillId="34" borderId="42" xfId="0" applyNumberFormat="1" applyFont="1" applyFill="1" applyBorder="1" applyAlignment="1">
      <alignment horizontal="right"/>
    </xf>
    <xf numFmtId="0" fontId="10" fillId="34" borderId="43" xfId="0" applyFont="1" applyFill="1" applyBorder="1" applyAlignment="1">
      <alignment/>
    </xf>
    <xf numFmtId="191" fontId="11" fillId="33" borderId="17" xfId="0" applyNumberFormat="1" applyFont="1" applyFill="1" applyBorder="1" applyAlignment="1">
      <alignment horizontal="right" wrapText="1"/>
    </xf>
    <xf numFmtId="191" fontId="11" fillId="33" borderId="40" xfId="0" applyNumberFormat="1" applyFont="1" applyFill="1" applyBorder="1" applyAlignment="1">
      <alignment horizontal="right" wrapText="1"/>
    </xf>
    <xf numFmtId="191" fontId="11" fillId="33" borderId="39" xfId="0" applyNumberFormat="1" applyFont="1" applyFill="1" applyBorder="1" applyAlignment="1">
      <alignment horizontal="right" wrapText="1"/>
    </xf>
    <xf numFmtId="172" fontId="3" fillId="34" borderId="20" xfId="58" applyNumberFormat="1" applyFont="1" applyFill="1" applyBorder="1" applyAlignment="1">
      <alignment vertical="center"/>
    </xf>
    <xf numFmtId="172" fontId="3" fillId="34" borderId="44" xfId="58" applyNumberFormat="1" applyFont="1" applyFill="1" applyBorder="1" applyAlignment="1">
      <alignment vertical="center"/>
    </xf>
    <xf numFmtId="172" fontId="3" fillId="34" borderId="21" xfId="58" applyNumberFormat="1" applyFont="1" applyFill="1" applyBorder="1" applyAlignment="1">
      <alignment vertical="center"/>
    </xf>
    <xf numFmtId="172" fontId="3" fillId="34" borderId="20" xfId="58" applyNumberFormat="1" applyFont="1" applyFill="1" applyBorder="1" applyAlignment="1">
      <alignment horizontal="right" vertical="center"/>
    </xf>
    <xf numFmtId="172" fontId="3" fillId="34" borderId="0" xfId="58" applyNumberFormat="1" applyFont="1" applyFill="1" applyBorder="1" applyAlignment="1">
      <alignment horizontal="right" vertical="center"/>
    </xf>
    <xf numFmtId="172" fontId="3" fillId="34" borderId="21" xfId="58" applyNumberFormat="1" applyFont="1" applyFill="1" applyBorder="1" applyAlignment="1">
      <alignment horizontal="right" vertical="center"/>
    </xf>
    <xf numFmtId="174" fontId="3" fillId="0" borderId="0" xfId="37" applyNumberFormat="1" applyFont="1" applyFill="1" applyBorder="1" applyAlignment="1">
      <alignment vertical="center"/>
      <protection/>
    </xf>
    <xf numFmtId="174" fontId="3" fillId="0" borderId="12" xfId="51" applyNumberFormat="1" applyFont="1" applyFill="1" applyBorder="1" applyAlignment="1">
      <alignment vertical="center"/>
    </xf>
    <xf numFmtId="0" fontId="4" fillId="33" borderId="11" xfId="37" applyFont="1" applyFill="1" applyBorder="1" applyAlignment="1">
      <alignment horizontal="center"/>
      <protection/>
    </xf>
    <xf numFmtId="0" fontId="4" fillId="33" borderId="10" xfId="37" applyFont="1" applyFill="1" applyBorder="1" applyAlignment="1">
      <alignment horizontal="center" vertical="center" wrapText="1"/>
      <protection/>
    </xf>
    <xf numFmtId="0" fontId="4" fillId="33" borderId="0" xfId="37" applyFont="1" applyFill="1" applyBorder="1" applyAlignment="1">
      <alignment horizontal="center" vertical="center" wrapText="1"/>
      <protection/>
    </xf>
    <xf numFmtId="0" fontId="4" fillId="33" borderId="12" xfId="37" applyFont="1" applyFill="1" applyBorder="1" applyAlignment="1">
      <alignment horizontal="center" vertical="center" wrapText="1"/>
      <protection/>
    </xf>
    <xf numFmtId="0" fontId="4" fillId="33" borderId="14" xfId="39" applyFont="1" applyFill="1" applyBorder="1" applyAlignment="1">
      <alignment horizontal="center" vertical="center"/>
      <protection/>
    </xf>
    <xf numFmtId="172" fontId="7" fillId="33" borderId="10" xfId="58" applyNumberFormat="1" applyFont="1" applyFill="1" applyBorder="1" applyAlignment="1">
      <alignment horizontal="center" vertical="center"/>
    </xf>
    <xf numFmtId="0" fontId="7" fillId="33" borderId="10" xfId="39" applyFont="1" applyFill="1" applyBorder="1" applyAlignment="1">
      <alignment horizontal="center" vertical="center"/>
      <protection/>
    </xf>
    <xf numFmtId="0" fontId="5" fillId="33" borderId="11" xfId="37" applyFont="1" applyFill="1" applyBorder="1" applyAlignment="1">
      <alignment horizontal="center"/>
      <protection/>
    </xf>
    <xf numFmtId="0" fontId="6" fillId="33" borderId="11" xfId="37" applyFont="1" applyFill="1" applyBorder="1" applyAlignment="1">
      <alignment horizontal="center"/>
      <protection/>
    </xf>
    <xf numFmtId="0" fontId="11" fillId="33" borderId="45" xfId="0" applyFont="1" applyFill="1" applyBorder="1" applyAlignment="1">
      <alignment horizontal="center" wrapText="1"/>
    </xf>
    <xf numFmtId="0" fontId="11" fillId="33" borderId="46" xfId="0" applyFont="1" applyFill="1" applyBorder="1" applyAlignment="1">
      <alignment horizontal="center" wrapText="1"/>
    </xf>
    <xf numFmtId="0" fontId="11" fillId="33" borderId="39" xfId="0" applyFont="1" applyFill="1" applyBorder="1" applyAlignment="1">
      <alignment horizontal="center" wrapText="1"/>
    </xf>
    <xf numFmtId="0" fontId="11" fillId="33" borderId="40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4" fillId="33" borderId="18" xfId="37" applyNumberFormat="1" applyFont="1" applyFill="1" applyBorder="1" applyAlignment="1">
      <alignment horizontal="center" vertical="center"/>
      <protection/>
    </xf>
    <xf numFmtId="0" fontId="4" fillId="33" borderId="13" xfId="37" applyNumberFormat="1" applyFont="1" applyFill="1" applyBorder="1" applyAlignment="1">
      <alignment horizontal="center" vertical="center"/>
      <protection/>
    </xf>
    <xf numFmtId="0" fontId="4" fillId="33" borderId="19" xfId="37" applyNumberFormat="1" applyFont="1" applyFill="1" applyBorder="1" applyAlignment="1">
      <alignment horizontal="center" vertical="center"/>
      <protection/>
    </xf>
    <xf numFmtId="17" fontId="6" fillId="33" borderId="0" xfId="37" applyNumberFormat="1" applyFont="1" applyFill="1" applyBorder="1" applyAlignment="1">
      <alignment horizontal="center" vertical="center" wrapText="1"/>
      <protection/>
    </xf>
    <xf numFmtId="0" fontId="23" fillId="34" borderId="30" xfId="0" applyFont="1" applyFill="1" applyBorder="1" applyAlignment="1">
      <alignment horizontal="right" vertical="center" wrapText="1" indent="4"/>
    </xf>
    <xf numFmtId="0" fontId="23" fillId="34" borderId="31" xfId="0" applyFont="1" applyFill="1" applyBorder="1" applyAlignment="1">
      <alignment horizontal="right" vertical="center" wrapText="1" indent="4"/>
    </xf>
    <xf numFmtId="0" fontId="23" fillId="37" borderId="30" xfId="0" applyFont="1" applyFill="1" applyBorder="1" applyAlignment="1">
      <alignment horizontal="center" vertical="center" wrapText="1"/>
    </xf>
    <xf numFmtId="0" fontId="23" fillId="37" borderId="31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left" vertical="center" wrapText="1" indent="4"/>
    </xf>
    <xf numFmtId="0" fontId="23" fillId="34" borderId="28" xfId="0" applyFont="1" applyFill="1" applyBorder="1" applyAlignment="1">
      <alignment horizontal="left" vertical="center" wrapText="1" indent="4"/>
    </xf>
    <xf numFmtId="0" fontId="23" fillId="34" borderId="35" xfId="0" applyFont="1" applyFill="1" applyBorder="1" applyAlignment="1">
      <alignment horizontal="left" vertical="center" wrapText="1" indent="4"/>
    </xf>
    <xf numFmtId="0" fontId="23" fillId="34" borderId="47" xfId="0" applyFont="1" applyFill="1" applyBorder="1" applyAlignment="1">
      <alignment horizontal="left" vertical="center" wrapText="1" indent="4"/>
    </xf>
    <xf numFmtId="0" fontId="23" fillId="34" borderId="33" xfId="0" applyFont="1" applyFill="1" applyBorder="1" applyAlignment="1">
      <alignment horizontal="left" vertical="center" indent="4"/>
    </xf>
    <xf numFmtId="0" fontId="23" fillId="34" borderId="28" xfId="0" applyFont="1" applyFill="1" applyBorder="1" applyAlignment="1">
      <alignment horizontal="left" vertical="center" indent="4"/>
    </xf>
    <xf numFmtId="0" fontId="23" fillId="34" borderId="35" xfId="0" applyFont="1" applyFill="1" applyBorder="1" applyAlignment="1">
      <alignment horizontal="left" vertical="center" indent="4"/>
    </xf>
    <xf numFmtId="0" fontId="23" fillId="34" borderId="47" xfId="0" applyFont="1" applyFill="1" applyBorder="1" applyAlignment="1">
      <alignment horizontal="left" vertical="center" indent="4"/>
    </xf>
    <xf numFmtId="0" fontId="23" fillId="34" borderId="36" xfId="0" applyFont="1" applyFill="1" applyBorder="1" applyAlignment="1">
      <alignment wrapText="1"/>
    </xf>
    <xf numFmtId="0" fontId="23" fillId="34" borderId="47" xfId="0" applyFont="1" applyFill="1" applyBorder="1" applyAlignment="1">
      <alignment wrapText="1"/>
    </xf>
    <xf numFmtId="0" fontId="23" fillId="37" borderId="30" xfId="0" applyFont="1" applyFill="1" applyBorder="1" applyAlignment="1">
      <alignment horizontal="center" wrapText="1"/>
    </xf>
    <xf numFmtId="0" fontId="23" fillId="37" borderId="31" xfId="0" applyFont="1" applyFill="1" applyBorder="1" applyAlignment="1">
      <alignment horizontal="center" wrapText="1"/>
    </xf>
    <xf numFmtId="0" fontId="22" fillId="0" borderId="28" xfId="0" applyFont="1" applyBorder="1" applyAlignment="1">
      <alignment horizontal="left" vertical="center" indent="4"/>
    </xf>
    <xf numFmtId="0" fontId="22" fillId="0" borderId="35" xfId="0" applyFont="1" applyBorder="1" applyAlignment="1">
      <alignment horizontal="left" vertical="center" indent="4"/>
    </xf>
    <xf numFmtId="0" fontId="22" fillId="0" borderId="47" xfId="0" applyFont="1" applyBorder="1" applyAlignment="1">
      <alignment horizontal="left" vertical="center" indent="4"/>
    </xf>
    <xf numFmtId="0" fontId="22" fillId="0" borderId="36" xfId="0" applyFont="1" applyBorder="1" applyAlignment="1">
      <alignment wrapText="1"/>
    </xf>
    <xf numFmtId="0" fontId="22" fillId="0" borderId="28" xfId="0" applyFont="1" applyBorder="1" applyAlignment="1">
      <alignment horizontal="left" vertical="center" wrapText="1" indent="4"/>
    </xf>
    <xf numFmtId="0" fontId="22" fillId="0" borderId="35" xfId="0" applyFont="1" applyBorder="1" applyAlignment="1">
      <alignment horizontal="left" vertical="center" wrapText="1" indent="4"/>
    </xf>
    <xf numFmtId="0" fontId="22" fillId="0" borderId="47" xfId="0" applyFont="1" applyBorder="1" applyAlignment="1">
      <alignment horizontal="left" vertical="center" wrapText="1" indent="4"/>
    </xf>
    <xf numFmtId="0" fontId="27" fillId="37" borderId="30" xfId="0" applyFont="1" applyFill="1" applyBorder="1" applyAlignment="1">
      <alignment horizontal="center" wrapText="1"/>
    </xf>
    <xf numFmtId="0" fontId="27" fillId="37" borderId="32" xfId="0" applyFont="1" applyFill="1" applyBorder="1" applyAlignment="1">
      <alignment horizontal="center" wrapText="1"/>
    </xf>
    <xf numFmtId="0" fontId="27" fillId="37" borderId="31" xfId="0" applyFont="1" applyFill="1" applyBorder="1" applyAlignment="1">
      <alignment horizontal="center" wrapText="1"/>
    </xf>
    <xf numFmtId="0" fontId="23" fillId="34" borderId="30" xfId="0" applyFont="1" applyFill="1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30" xfId="0" applyFont="1" applyFill="1" applyBorder="1" applyAlignment="1">
      <alignment vertical="center" wrapText="1"/>
    </xf>
    <xf numFmtId="180" fontId="23" fillId="37" borderId="30" xfId="51" applyNumberFormat="1" applyFont="1" applyFill="1" applyBorder="1" applyAlignment="1">
      <alignment horizontal="center" wrapText="1"/>
    </xf>
    <xf numFmtId="180" fontId="23" fillId="37" borderId="31" xfId="51" applyNumberFormat="1" applyFont="1" applyFill="1" applyBorder="1" applyAlignment="1">
      <alignment horizontal="center" wrapText="1"/>
    </xf>
    <xf numFmtId="180" fontId="23" fillId="38" borderId="27" xfId="51" applyNumberFormat="1" applyFont="1" applyFill="1" applyBorder="1" applyAlignment="1">
      <alignment horizontal="center"/>
    </xf>
    <xf numFmtId="180" fontId="22" fillId="34" borderId="29" xfId="51" applyNumberFormat="1" applyFont="1" applyFill="1" applyBorder="1" applyAlignment="1">
      <alignment vertical="center"/>
    </xf>
    <xf numFmtId="180" fontId="22" fillId="39" borderId="29" xfId="51" applyNumberFormat="1" applyFont="1" applyFill="1" applyBorder="1" applyAlignment="1">
      <alignment vertical="center"/>
    </xf>
    <xf numFmtId="180" fontId="23" fillId="34" borderId="29" xfId="51" applyNumberFormat="1" applyFont="1" applyFill="1" applyBorder="1" applyAlignment="1">
      <alignment vertical="center"/>
    </xf>
    <xf numFmtId="180" fontId="24" fillId="33" borderId="27" xfId="51" applyNumberFormat="1" applyFont="1" applyFill="1" applyBorder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Diseño_Copia de Tablas Press 2Q09_IFRS (PARTE 2)_blf" xfId="38"/>
    <cellStyle name="Diseño_Tablas Press 1Q09_IFRS (PARTE 2)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3" xfId="54"/>
    <cellStyle name="Millares 2" xfId="55"/>
    <cellStyle name="Millares_EERR Gx 09-2009" xfId="56"/>
    <cellStyle name="Millares_genera_Fisico Gx Dx" xfId="57"/>
    <cellStyle name="Millares_Income St. Table 1.2 2Q02 v2cpt 2" xfId="58"/>
    <cellStyle name="Currency" xfId="59"/>
    <cellStyle name="Currency [0]" xfId="60"/>
    <cellStyle name="Neutral" xfId="61"/>
    <cellStyle name="Normal_operacional" xfId="62"/>
    <cellStyle name="Normal_Tablas Press 4Q05" xfId="63"/>
    <cellStyle name="Notas" xfId="64"/>
    <cellStyle name="Percent" xfId="65"/>
    <cellStyle name="Porcentual 2" xfId="66"/>
    <cellStyle name="Porcentual 4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disco%20D\Consolidacion\Notas\segmentos\03-2013\Segmento%20LN%20-%20pais%20%20balance%20ENI%2003-2013%20P&amp;R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ota%20Segmentos%20Grupo%20Enersis%2003-2013%20NIIF%2011%20%20V2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ón"/>
      <sheetName val="Clasificación (2)"/>
      <sheetName val="Segmento Pais ENI"/>
      <sheetName val="Segmentos LN resumen ENI"/>
      <sheetName val="Segmentos LN Distribución EOC"/>
      <sheetName val="Segmentos LN Generación ENI"/>
      <sheetName val="Segmentos LN Otros Enersis"/>
      <sheetName val="Balance"/>
      <sheetName val="Ajustes Enersis"/>
      <sheetName val="Segmentos LN Distribucion ENI"/>
      <sheetName val="Eliminacion Seg Pais"/>
      <sheetName val="Eliminacion Seg Linea"/>
      <sheetName val="Segmentos LN Otros Cam"/>
      <sheetName val="Segmentos LN Otros Synapsis"/>
      <sheetName val="Segmentos LN Generación EOC"/>
      <sheetName val="Segmentos LN Otros EOC"/>
      <sheetName val="Segmentos LN Otros Brasil"/>
      <sheetName val="Segmentos LN Generación Brasil"/>
      <sheetName val="Segmentos LN Distribucion Brasi"/>
      <sheetName val="Segmentos LN Distrib Chilectra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gmentos LN resumen"/>
      <sheetName val="Segmentos pais"/>
      <sheetName val="Segmentos LN Generacion"/>
      <sheetName val="Segmentos LN Distribucion"/>
    </sheetNames>
    <sheetDataSet>
      <sheetData sheetId="0">
        <row r="4">
          <cell r="D4">
            <v>41363</v>
          </cell>
          <cell r="E4">
            <v>41274</v>
          </cell>
        </row>
        <row r="5">
          <cell r="D5" t="str">
            <v>M$</v>
          </cell>
        </row>
        <row r="74">
          <cell r="E74">
            <v>40998</v>
          </cell>
        </row>
        <row r="75">
          <cell r="E75" t="str">
            <v>M$</v>
          </cell>
        </row>
      </sheetData>
      <sheetData sheetId="1">
        <row r="4">
          <cell r="E4">
            <v>41274</v>
          </cell>
        </row>
        <row r="73">
          <cell r="D73">
            <v>41363</v>
          </cell>
          <cell r="E73">
            <v>40998</v>
          </cell>
        </row>
        <row r="74">
          <cell r="D74" t="str">
            <v>M$</v>
          </cell>
        </row>
      </sheetData>
      <sheetData sheetId="2">
        <row r="5">
          <cell r="D5" t="str">
            <v>M$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4"/>
  <sheetViews>
    <sheetView showGridLines="0" tabSelected="1" zoomScalePageLayoutView="0" workbookViewId="0" topLeftCell="A1">
      <selection activeCell="A27" sqref="A27"/>
    </sheetView>
  </sheetViews>
  <sheetFormatPr defaultColWidth="11.421875" defaultRowHeight="15"/>
  <cols>
    <col min="1" max="1" width="52.57421875" style="0" customWidth="1"/>
    <col min="2" max="5" width="13.8515625" style="0" customWidth="1"/>
    <col min="6" max="6" width="1.421875" style="0" customWidth="1"/>
    <col min="7" max="7" width="13.7109375" style="0" customWidth="1"/>
    <col min="8" max="8" width="11.8515625" style="0" bestFit="1" customWidth="1"/>
    <col min="9" max="9" width="8.00390625" style="0" bestFit="1" customWidth="1"/>
    <col min="10" max="10" width="1.1484375" style="0" customWidth="1"/>
    <col min="11" max="11" width="12.28125" style="0" bestFit="1" customWidth="1"/>
  </cols>
  <sheetData>
    <row r="1" spans="1:7" ht="15">
      <c r="A1" s="59" t="s">
        <v>59</v>
      </c>
      <c r="B1" s="225"/>
      <c r="C1" s="225"/>
      <c r="D1" s="199"/>
      <c r="E1" s="199"/>
      <c r="F1" s="200"/>
      <c r="G1" s="201"/>
    </row>
    <row r="2" spans="1:7" ht="15">
      <c r="A2" s="1" t="s">
        <v>60</v>
      </c>
      <c r="B2" s="388" t="s">
        <v>61</v>
      </c>
      <c r="C2" s="388"/>
      <c r="D2" s="388"/>
      <c r="E2" s="388"/>
      <c r="F2" s="200"/>
      <c r="G2" s="60" t="s">
        <v>62</v>
      </c>
    </row>
    <row r="3" spans="1:7" ht="15">
      <c r="A3" s="3"/>
      <c r="B3" s="226" t="s">
        <v>50</v>
      </c>
      <c r="C3" s="226" t="s">
        <v>51</v>
      </c>
      <c r="D3" s="162" t="s">
        <v>52</v>
      </c>
      <c r="E3" s="162" t="s">
        <v>0</v>
      </c>
      <c r="F3" s="200"/>
      <c r="G3" s="162" t="s">
        <v>51</v>
      </c>
    </row>
    <row r="4" spans="1:7" ht="15">
      <c r="A4" s="61" t="s">
        <v>63</v>
      </c>
      <c r="B4" s="227">
        <v>1572667.811</v>
      </c>
      <c r="C4" s="227">
        <v>1399935.979</v>
      </c>
      <c r="D4" s="228">
        <v>-172731.83199999994</v>
      </c>
      <c r="E4" s="203">
        <v>-0.10983364114902708</v>
      </c>
      <c r="F4" s="200"/>
      <c r="G4" s="202">
        <v>2963580.1240526694</v>
      </c>
    </row>
    <row r="5" spans="1:7" ht="15">
      <c r="A5" s="62" t="s">
        <v>64</v>
      </c>
      <c r="B5" s="227">
        <v>1454001.115</v>
      </c>
      <c r="C5" s="227">
        <v>1293946.219</v>
      </c>
      <c r="D5" s="228">
        <v>-160054.89599999995</v>
      </c>
      <c r="E5" s="203">
        <v>-0.11007893621869744</v>
      </c>
      <c r="F5" s="200"/>
      <c r="G5" s="202">
        <v>2739206.1878148946</v>
      </c>
    </row>
    <row r="6" spans="1:7" ht="15">
      <c r="A6" s="62" t="s">
        <v>65</v>
      </c>
      <c r="B6" s="227">
        <v>4491.738</v>
      </c>
      <c r="C6" s="227">
        <v>7544.91</v>
      </c>
      <c r="D6" s="228">
        <v>3053.1719999999996</v>
      </c>
      <c r="E6" s="203">
        <v>0.679730652144003</v>
      </c>
      <c r="F6" s="200"/>
      <c r="G6" s="202">
        <v>15972.119903467548</v>
      </c>
    </row>
    <row r="7" spans="1:7" ht="15">
      <c r="A7" s="62" t="s">
        <v>66</v>
      </c>
      <c r="B7" s="227">
        <v>114174.958</v>
      </c>
      <c r="C7" s="227">
        <v>98444.85</v>
      </c>
      <c r="D7" s="228">
        <v>-15730.107999999993</v>
      </c>
      <c r="E7" s="203">
        <v>-0.13777196221959628</v>
      </c>
      <c r="F7" s="200"/>
      <c r="G7" s="202">
        <v>208401.81633430714</v>
      </c>
    </row>
    <row r="8" spans="1:7" ht="15">
      <c r="A8" s="61" t="s">
        <v>67</v>
      </c>
      <c r="B8" s="227">
        <v>52145.148</v>
      </c>
      <c r="C8" s="227">
        <v>56733.101</v>
      </c>
      <c r="D8" s="228">
        <v>4587.953000000001</v>
      </c>
      <c r="E8" s="203">
        <v>0.08798427420322982</v>
      </c>
      <c r="F8" s="200"/>
      <c r="G8" s="202">
        <v>120100.55675515474</v>
      </c>
    </row>
    <row r="9" spans="1:7" ht="15">
      <c r="A9" s="63" t="s">
        <v>68</v>
      </c>
      <c r="B9" s="229">
        <v>1624812.959</v>
      </c>
      <c r="C9" s="229">
        <v>1456669.08</v>
      </c>
      <c r="D9" s="230">
        <v>-168143.87899999996</v>
      </c>
      <c r="E9" s="204">
        <v>-0.10348506766187107</v>
      </c>
      <c r="F9" s="200"/>
      <c r="G9" s="298">
        <v>3083680.6808078242</v>
      </c>
    </row>
    <row r="10" spans="1:7" ht="15">
      <c r="A10" s="64"/>
      <c r="B10" s="231"/>
      <c r="C10" s="231"/>
      <c r="D10" s="232"/>
      <c r="E10" s="205"/>
      <c r="F10" s="200"/>
      <c r="G10" s="299"/>
    </row>
    <row r="11" spans="1:7" ht="15">
      <c r="A11" s="61" t="s">
        <v>69</v>
      </c>
      <c r="B11" s="227">
        <v>-480306.549</v>
      </c>
      <c r="C11" s="227">
        <v>-444043.117</v>
      </c>
      <c r="D11" s="228">
        <v>36263.43199999997</v>
      </c>
      <c r="E11" s="203">
        <v>0.0755005986811976</v>
      </c>
      <c r="F11" s="200"/>
      <c r="G11" s="202">
        <v>-940012.525932512</v>
      </c>
    </row>
    <row r="12" spans="1:7" ht="15">
      <c r="A12" s="61" t="s">
        <v>70</v>
      </c>
      <c r="B12" s="227">
        <v>-162496.459</v>
      </c>
      <c r="C12" s="227">
        <v>-145816.294</v>
      </c>
      <c r="D12" s="228">
        <v>16680.165000000008</v>
      </c>
      <c r="E12" s="203">
        <v>0.10264940604028798</v>
      </c>
      <c r="F12" s="200"/>
      <c r="G12" s="202">
        <v>-308684.30924255896</v>
      </c>
    </row>
    <row r="13" spans="1:7" ht="15">
      <c r="A13" s="61" t="s">
        <v>71</v>
      </c>
      <c r="B13" s="227">
        <v>-120255.716</v>
      </c>
      <c r="C13" s="227">
        <v>-94064.283</v>
      </c>
      <c r="D13" s="228">
        <v>26191.433000000005</v>
      </c>
      <c r="E13" s="203">
        <v>0.21779782176840562</v>
      </c>
      <c r="F13" s="200"/>
      <c r="G13" s="202">
        <v>-199128.4199161692</v>
      </c>
    </row>
    <row r="14" spans="1:7" ht="15">
      <c r="A14" s="61" t="s">
        <v>72</v>
      </c>
      <c r="B14" s="227">
        <v>-155831.71</v>
      </c>
      <c r="C14" s="227">
        <v>-116664.981</v>
      </c>
      <c r="D14" s="228">
        <v>39166.72899999999</v>
      </c>
      <c r="E14" s="203">
        <v>0.2513399166318588</v>
      </c>
      <c r="F14" s="200"/>
      <c r="G14" s="202">
        <v>-246972.73593293535</v>
      </c>
    </row>
    <row r="15" spans="1:7" ht="15">
      <c r="A15" s="63" t="s">
        <v>73</v>
      </c>
      <c r="B15" s="229">
        <v>-918890.434</v>
      </c>
      <c r="C15" s="229">
        <v>-800588.6750000002</v>
      </c>
      <c r="D15" s="230">
        <v>118301.75899999985</v>
      </c>
      <c r="E15" s="204">
        <v>0.12874414034872828</v>
      </c>
      <c r="F15" s="200"/>
      <c r="G15" s="298">
        <v>-1694797.9910241757</v>
      </c>
    </row>
    <row r="16" spans="1:7" ht="15">
      <c r="A16" s="63"/>
      <c r="B16" s="229"/>
      <c r="C16" s="229"/>
      <c r="D16" s="230"/>
      <c r="E16" s="204"/>
      <c r="F16" s="200"/>
      <c r="G16" s="298"/>
    </row>
    <row r="17" spans="1:7" ht="15">
      <c r="A17" s="4" t="s">
        <v>74</v>
      </c>
      <c r="B17" s="233">
        <v>705922.525</v>
      </c>
      <c r="C17" s="233">
        <v>656080.4049999999</v>
      </c>
      <c r="D17" s="234">
        <v>-49842.12000000011</v>
      </c>
      <c r="E17" s="206">
        <v>-0.07060565180293703</v>
      </c>
      <c r="F17" s="200"/>
      <c r="G17" s="300">
        <v>1388882.6897836486</v>
      </c>
    </row>
    <row r="18" spans="1:7" ht="15">
      <c r="A18" s="61"/>
      <c r="B18" s="228"/>
      <c r="C18" s="228"/>
      <c r="D18" s="228"/>
      <c r="E18" s="203"/>
      <c r="F18" s="200"/>
      <c r="G18" s="202"/>
    </row>
    <row r="19" spans="1:7" ht="15">
      <c r="A19" s="61" t="s">
        <v>75</v>
      </c>
      <c r="B19" s="227">
        <v>9151.044</v>
      </c>
      <c r="C19" s="227">
        <v>13544.291</v>
      </c>
      <c r="D19" s="228">
        <v>4393.246999999999</v>
      </c>
      <c r="E19" s="203">
        <v>0.48008150764000257</v>
      </c>
      <c r="F19" s="200"/>
      <c r="G19" s="202">
        <v>28672.448029129093</v>
      </c>
    </row>
    <row r="20" spans="1:7" ht="15">
      <c r="A20" s="61" t="s">
        <v>76</v>
      </c>
      <c r="B20" s="227">
        <v>-100891.53</v>
      </c>
      <c r="C20" s="227">
        <v>-113066.876</v>
      </c>
      <c r="D20" s="228">
        <v>-12175.346000000005</v>
      </c>
      <c r="E20" s="203">
        <v>-0.12067758314300522</v>
      </c>
      <c r="F20" s="200"/>
      <c r="G20" s="202">
        <v>-239355.7644269444</v>
      </c>
    </row>
    <row r="21" spans="1:7" ht="15">
      <c r="A21" s="61" t="s">
        <v>77</v>
      </c>
      <c r="B21" s="227">
        <v>-123866.062</v>
      </c>
      <c r="C21" s="227">
        <v>-122516.463</v>
      </c>
      <c r="D21" s="228">
        <v>1349.599000000002</v>
      </c>
      <c r="E21" s="203">
        <v>0.010895631767158319</v>
      </c>
      <c r="F21" s="200"/>
      <c r="G21" s="202">
        <v>-259359.97078623142</v>
      </c>
    </row>
    <row r="22" spans="1:7" ht="15">
      <c r="A22" s="4" t="s">
        <v>78</v>
      </c>
      <c r="B22" s="233">
        <v>490315.977</v>
      </c>
      <c r="C22" s="233">
        <v>434041.3569999999</v>
      </c>
      <c r="D22" s="234">
        <v>-56274.62000000011</v>
      </c>
      <c r="E22" s="206">
        <v>-0.11477215232576464</v>
      </c>
      <c r="F22" s="200"/>
      <c r="G22" s="300">
        <v>918839.4025996018</v>
      </c>
    </row>
    <row r="23" spans="1:7" ht="15">
      <c r="A23" s="61" t="s">
        <v>79</v>
      </c>
      <c r="B23" s="227">
        <v>-110764.267</v>
      </c>
      <c r="C23" s="227">
        <v>-101975.722</v>
      </c>
      <c r="D23" s="228">
        <v>8788.545000000013</v>
      </c>
      <c r="E23" s="203">
        <v>0.07934458682419676</v>
      </c>
      <c r="F23" s="200"/>
      <c r="G23" s="202">
        <v>-215876.45962995893</v>
      </c>
    </row>
    <row r="24" spans="1:7" ht="15">
      <c r="A24" s="61" t="s">
        <v>80</v>
      </c>
      <c r="B24" s="227">
        <v>-7640.277</v>
      </c>
      <c r="C24" s="227">
        <v>-6550.262</v>
      </c>
      <c r="D24" s="228">
        <v>1090.0150000000003</v>
      </c>
      <c r="E24" s="203">
        <v>0.14266694780830594</v>
      </c>
      <c r="F24" s="200"/>
      <c r="G24" s="202">
        <v>-13866.510013125027</v>
      </c>
    </row>
    <row r="25" spans="1:7" ht="15">
      <c r="A25" s="4" t="s">
        <v>81</v>
      </c>
      <c r="B25" s="233">
        <v>371911.433</v>
      </c>
      <c r="C25" s="233">
        <v>325515.3729999999</v>
      </c>
      <c r="D25" s="234">
        <v>-46396.060000000114</v>
      </c>
      <c r="E25" s="206">
        <v>-0.12475029236328992</v>
      </c>
      <c r="F25" s="200"/>
      <c r="G25" s="300">
        <v>689096.4329565178</v>
      </c>
    </row>
    <row r="26" spans="1:7" ht="15">
      <c r="A26" s="61"/>
      <c r="B26" s="227"/>
      <c r="C26" s="227"/>
      <c r="D26" s="228"/>
      <c r="E26" s="203"/>
      <c r="F26" s="200"/>
      <c r="G26" s="202"/>
    </row>
    <row r="27" spans="1:7" ht="15">
      <c r="A27" s="63" t="s">
        <v>82</v>
      </c>
      <c r="B27" s="229">
        <v>-84576.34700000001</v>
      </c>
      <c r="C27" s="229">
        <v>-57491.886</v>
      </c>
      <c r="D27" s="230">
        <v>27084.46100000001</v>
      </c>
      <c r="E27" s="204">
        <v>0.32023682697007483</v>
      </c>
      <c r="F27" s="200"/>
      <c r="G27" s="298">
        <v>-121706.85888479614</v>
      </c>
    </row>
    <row r="28" spans="1:7" ht="15">
      <c r="A28" s="65" t="s">
        <v>83</v>
      </c>
      <c r="B28" s="227">
        <v>43842.787</v>
      </c>
      <c r="C28" s="227">
        <v>52408.808</v>
      </c>
      <c r="D28" s="235">
        <v>8566.021</v>
      </c>
      <c r="E28" s="207">
        <v>0.19538039404292434</v>
      </c>
      <c r="F28" s="200"/>
      <c r="G28" s="66">
        <v>110946.28900461493</v>
      </c>
    </row>
    <row r="29" spans="1:7" ht="15" customHeight="1">
      <c r="A29" s="65" t="s">
        <v>84</v>
      </c>
      <c r="B29" s="227">
        <v>-117344.927</v>
      </c>
      <c r="C29" s="227">
        <v>-109733.038</v>
      </c>
      <c r="D29" s="235">
        <v>7611.888999999996</v>
      </c>
      <c r="E29" s="207">
        <v>0.06486764442744078</v>
      </c>
      <c r="F29" s="200"/>
      <c r="G29" s="66">
        <v>-232298.23023836743</v>
      </c>
    </row>
    <row r="30" spans="1:7" ht="15">
      <c r="A30" s="65" t="s">
        <v>85</v>
      </c>
      <c r="B30" s="227">
        <v>-6842.528</v>
      </c>
      <c r="C30" s="227">
        <v>-1085.274</v>
      </c>
      <c r="D30" s="235">
        <v>5757.254000000001</v>
      </c>
      <c r="E30" s="207">
        <v>0.841392830252211</v>
      </c>
      <c r="F30" s="200"/>
      <c r="G30" s="66">
        <v>-2297.4596722977262</v>
      </c>
    </row>
    <row r="31" spans="1:7" ht="15">
      <c r="A31" s="61" t="s">
        <v>86</v>
      </c>
      <c r="B31" s="227">
        <v>-4231.679</v>
      </c>
      <c r="C31" s="227">
        <v>917.618</v>
      </c>
      <c r="D31" s="228">
        <v>5149.2970000000005</v>
      </c>
      <c r="E31" s="203">
        <v>1.2168448977344455</v>
      </c>
      <c r="F31" s="200"/>
      <c r="G31" s="202">
        <v>1942.542021254075</v>
      </c>
    </row>
    <row r="32" spans="1:7" ht="15">
      <c r="A32" s="62" t="s">
        <v>87</v>
      </c>
      <c r="B32" s="227">
        <v>29474.555</v>
      </c>
      <c r="C32" s="227">
        <v>16019.355</v>
      </c>
      <c r="D32" s="228">
        <v>-13455.2</v>
      </c>
      <c r="E32" s="203">
        <v>-0.4565022270904514</v>
      </c>
      <c r="F32" s="200"/>
      <c r="G32" s="202">
        <v>33912.0093992125</v>
      </c>
    </row>
    <row r="33" spans="1:7" ht="15">
      <c r="A33" s="62" t="s">
        <v>88</v>
      </c>
      <c r="B33" s="227">
        <v>-33706.234</v>
      </c>
      <c r="C33" s="227">
        <v>-15101.737</v>
      </c>
      <c r="D33" s="228">
        <v>18604.496999999996</v>
      </c>
      <c r="E33" s="203">
        <v>0.5519601210862061</v>
      </c>
      <c r="F33" s="200"/>
      <c r="G33" s="202">
        <v>-31969.467377958423</v>
      </c>
    </row>
    <row r="34" spans="1:7" ht="26.25">
      <c r="A34" s="141" t="s">
        <v>89</v>
      </c>
      <c r="B34" s="227">
        <v>6222.975</v>
      </c>
      <c r="C34" s="236">
        <v>6596.455</v>
      </c>
      <c r="D34" s="237">
        <v>373.47999999999956</v>
      </c>
      <c r="E34" s="209">
        <v>0.06001631052671745</v>
      </c>
      <c r="F34" s="210"/>
      <c r="G34" s="208">
        <v>13964.297811084296</v>
      </c>
    </row>
    <row r="35" spans="1:7" ht="15">
      <c r="A35" s="67" t="s">
        <v>90</v>
      </c>
      <c r="B35" s="227">
        <v>138.437</v>
      </c>
      <c r="C35" s="236">
        <v>0.151</v>
      </c>
      <c r="D35" s="237">
        <v>-138.286</v>
      </c>
      <c r="E35" s="209">
        <v>-0.9989092511395075</v>
      </c>
      <c r="F35" s="210"/>
      <c r="G35" s="208">
        <v>0.31965790253609383</v>
      </c>
    </row>
    <row r="36" spans="1:7" ht="15">
      <c r="A36" s="67" t="s">
        <v>91</v>
      </c>
      <c r="B36" s="227">
        <v>527.102</v>
      </c>
      <c r="C36" s="227">
        <v>2980.632</v>
      </c>
      <c r="D36" s="237">
        <v>2453.53</v>
      </c>
      <c r="E36" s="209">
        <v>4.6547537288797995</v>
      </c>
      <c r="F36" s="210"/>
      <c r="G36" s="208">
        <v>6309.818366569288</v>
      </c>
    </row>
    <row r="37" spans="1:7" ht="15">
      <c r="A37" s="61"/>
      <c r="B37" s="227"/>
      <c r="C37" s="227"/>
      <c r="D37" s="228"/>
      <c r="E37" s="203"/>
      <c r="F37" s="200"/>
      <c r="G37" s="202"/>
    </row>
    <row r="38" spans="1:7" ht="15">
      <c r="A38" s="4" t="s">
        <v>92</v>
      </c>
      <c r="B38" s="233">
        <v>294223.60000000003</v>
      </c>
      <c r="C38" s="233">
        <v>277600.7249999999</v>
      </c>
      <c r="D38" s="234">
        <v>-16622.875000000116</v>
      </c>
      <c r="E38" s="206">
        <v>-0.056497422368566336</v>
      </c>
      <c r="F38" s="200"/>
      <c r="G38" s="300">
        <v>587664.0099072779</v>
      </c>
    </row>
    <row r="39" spans="1:7" ht="15">
      <c r="A39" s="65" t="s">
        <v>93</v>
      </c>
      <c r="B39" s="227">
        <v>-63310.554</v>
      </c>
      <c r="C39" s="227">
        <v>-82249.273</v>
      </c>
      <c r="D39" s="235">
        <v>-18938.719000000005</v>
      </c>
      <c r="E39" s="207">
        <v>-0.2991399980483508</v>
      </c>
      <c r="F39" s="200"/>
      <c r="G39" s="66">
        <v>-174116.75557813625</v>
      </c>
    </row>
    <row r="40" spans="1:7" ht="15">
      <c r="A40" s="4" t="s">
        <v>94</v>
      </c>
      <c r="B40" s="233">
        <v>230913.04600000003</v>
      </c>
      <c r="C40" s="233">
        <v>195351.45199999993</v>
      </c>
      <c r="D40" s="234">
        <v>-35561.5940000001</v>
      </c>
      <c r="E40" s="206">
        <v>-0.15400426531119465</v>
      </c>
      <c r="F40" s="200"/>
      <c r="G40" s="300">
        <v>413547.2543291417</v>
      </c>
    </row>
    <row r="41" spans="1:7" ht="15">
      <c r="A41" s="211" t="s">
        <v>95</v>
      </c>
      <c r="B41" s="227">
        <v>100661.299</v>
      </c>
      <c r="C41" s="227">
        <v>84159.494</v>
      </c>
      <c r="D41" s="237">
        <v>-16501.804999999993</v>
      </c>
      <c r="E41" s="209">
        <v>-0.16393395638576047</v>
      </c>
      <c r="F41" s="200"/>
      <c r="G41" s="208">
        <v>178160.57834794023</v>
      </c>
    </row>
    <row r="42" spans="1:7" ht="15">
      <c r="A42" s="62" t="s">
        <v>96</v>
      </c>
      <c r="B42" s="227">
        <v>130251.746</v>
      </c>
      <c r="C42" s="227">
        <v>111191.959</v>
      </c>
      <c r="D42" s="228">
        <v>-19059.786999999997</v>
      </c>
      <c r="E42" s="203">
        <v>-0.1463303762546108</v>
      </c>
      <c r="F42" s="200"/>
      <c r="G42" s="202">
        <v>235386.67809814133</v>
      </c>
    </row>
    <row r="43" spans="1:7" ht="15">
      <c r="A43" s="61"/>
      <c r="B43" s="227"/>
      <c r="C43" s="227"/>
      <c r="D43" s="228"/>
      <c r="E43" s="203"/>
      <c r="F43" s="200"/>
      <c r="G43" s="202"/>
    </row>
    <row r="44" spans="1:7" ht="15">
      <c r="A44" s="63" t="s">
        <v>97</v>
      </c>
      <c r="B44" s="238">
        <v>3.082931175151203</v>
      </c>
      <c r="C44" s="238">
        <v>1.7142949820333475</v>
      </c>
      <c r="D44" s="239">
        <v>-1.3686361931178557</v>
      </c>
      <c r="E44" s="204">
        <v>-0.44393991151966944</v>
      </c>
      <c r="F44" s="200"/>
      <c r="G44" s="212">
        <v>0.27282421676866764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0"/>
  <sheetViews>
    <sheetView showGridLines="0" zoomScale="76" zoomScaleNormal="76" zoomScalePageLayoutView="0" workbookViewId="0" topLeftCell="A1">
      <selection activeCell="A1" sqref="A1"/>
    </sheetView>
  </sheetViews>
  <sheetFormatPr defaultColWidth="11.421875" defaultRowHeight="15"/>
  <cols>
    <col min="1" max="1" width="17.140625" style="0" customWidth="1"/>
    <col min="2" max="6" width="11.57421875" style="0" bestFit="1" customWidth="1"/>
    <col min="7" max="7" width="12.00390625" style="0" bestFit="1" customWidth="1"/>
    <col min="8" max="10" width="11.57421875" style="0" bestFit="1" customWidth="1"/>
    <col min="11" max="11" width="12.00390625" style="0" bestFit="1" customWidth="1"/>
    <col min="12" max="13" width="8.28125" style="0" customWidth="1"/>
    <col min="14" max="14" width="2.00390625" style="0" customWidth="1"/>
    <col min="15" max="15" width="12.140625" style="0" customWidth="1"/>
    <col min="16" max="16" width="2.00390625" style="0" customWidth="1"/>
  </cols>
  <sheetData>
    <row r="1" spans="1:11" ht="15.75" customHeight="1" thickBot="1">
      <c r="A1" s="187" t="s">
        <v>251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customHeight="1">
      <c r="A2" s="366" t="s">
        <v>252</v>
      </c>
      <c r="B2" s="397" t="s">
        <v>253</v>
      </c>
      <c r="C2" s="401"/>
      <c r="D2" s="397" t="s">
        <v>254</v>
      </c>
      <c r="E2" s="398"/>
      <c r="F2" s="397" t="s">
        <v>255</v>
      </c>
      <c r="G2" s="398"/>
      <c r="H2" s="397" t="s">
        <v>33</v>
      </c>
      <c r="I2" s="398"/>
      <c r="J2" s="397" t="s">
        <v>256</v>
      </c>
      <c r="K2" s="398"/>
    </row>
    <row r="3" spans="1:11" ht="16.5" thickBot="1">
      <c r="A3" s="367" t="s">
        <v>62</v>
      </c>
      <c r="B3" s="399"/>
      <c r="C3" s="402"/>
      <c r="D3" s="399"/>
      <c r="E3" s="400"/>
      <c r="F3" s="399"/>
      <c r="G3" s="400"/>
      <c r="H3" s="399"/>
      <c r="I3" s="400"/>
      <c r="J3" s="399"/>
      <c r="K3" s="400"/>
    </row>
    <row r="4" spans="1:11" ht="16.5" thickBot="1">
      <c r="A4" s="367"/>
      <c r="B4" s="368" t="s">
        <v>50</v>
      </c>
      <c r="C4" s="368" t="s">
        <v>51</v>
      </c>
      <c r="D4" s="369" t="s">
        <v>50</v>
      </c>
      <c r="E4" s="370" t="s">
        <v>51</v>
      </c>
      <c r="F4" s="368" t="s">
        <v>50</v>
      </c>
      <c r="G4" s="370" t="s">
        <v>51</v>
      </c>
      <c r="H4" s="368" t="s">
        <v>50</v>
      </c>
      <c r="I4" s="370" t="s">
        <v>51</v>
      </c>
      <c r="J4" s="369" t="s">
        <v>50</v>
      </c>
      <c r="K4" s="370" t="s">
        <v>51</v>
      </c>
    </row>
    <row r="5" spans="1:11" ht="15.75">
      <c r="A5" s="371" t="s">
        <v>2</v>
      </c>
      <c r="B5" s="372">
        <v>0</v>
      </c>
      <c r="C5" s="372">
        <v>0</v>
      </c>
      <c r="D5" s="373">
        <v>0</v>
      </c>
      <c r="E5" s="372">
        <v>0</v>
      </c>
      <c r="F5" s="373">
        <v>0</v>
      </c>
      <c r="G5" s="372">
        <v>0</v>
      </c>
      <c r="H5" s="373">
        <v>0</v>
      </c>
      <c r="I5" s="372">
        <v>0</v>
      </c>
      <c r="J5" s="374">
        <v>0</v>
      </c>
      <c r="K5" s="375">
        <v>0</v>
      </c>
    </row>
    <row r="6" spans="1:11" ht="15.75">
      <c r="A6" s="376" t="s">
        <v>35</v>
      </c>
      <c r="B6" s="372">
        <v>0</v>
      </c>
      <c r="C6" s="372">
        <v>0</v>
      </c>
      <c r="D6" s="373">
        <v>0</v>
      </c>
      <c r="E6" s="372">
        <v>0</v>
      </c>
      <c r="F6" s="373">
        <v>0</v>
      </c>
      <c r="G6" s="372">
        <v>0</v>
      </c>
      <c r="H6" s="373">
        <v>0</v>
      </c>
      <c r="I6" s="372">
        <v>0</v>
      </c>
      <c r="J6" s="374">
        <v>0</v>
      </c>
      <c r="K6" s="375">
        <v>0</v>
      </c>
    </row>
    <row r="7" spans="1:11" ht="15.75">
      <c r="A7" s="376" t="s">
        <v>34</v>
      </c>
      <c r="B7" s="372">
        <v>0</v>
      </c>
      <c r="C7" s="372">
        <v>0</v>
      </c>
      <c r="D7" s="373">
        <v>0</v>
      </c>
      <c r="E7" s="372">
        <v>0</v>
      </c>
      <c r="F7" s="373">
        <v>0</v>
      </c>
      <c r="G7" s="372">
        <v>0</v>
      </c>
      <c r="H7" s="373">
        <v>0</v>
      </c>
      <c r="I7" s="372">
        <v>0</v>
      </c>
      <c r="J7" s="374">
        <v>0</v>
      </c>
      <c r="K7" s="375">
        <v>0</v>
      </c>
    </row>
    <row r="8" spans="1:11" ht="15.75">
      <c r="A8" s="376" t="s">
        <v>3</v>
      </c>
      <c r="B8" s="372">
        <v>0</v>
      </c>
      <c r="C8" s="372">
        <v>0</v>
      </c>
      <c r="D8" s="373">
        <v>11185.78276</v>
      </c>
      <c r="E8" s="372">
        <v>39270.43814</v>
      </c>
      <c r="F8" s="373">
        <v>0</v>
      </c>
      <c r="G8" s="372">
        <v>0</v>
      </c>
      <c r="H8" s="373">
        <v>0</v>
      </c>
      <c r="I8" s="372">
        <v>0</v>
      </c>
      <c r="J8" s="374">
        <v>11185.78276</v>
      </c>
      <c r="K8" s="375">
        <v>39270.43814</v>
      </c>
    </row>
    <row r="9" spans="1:11" ht="15.75">
      <c r="A9" s="376" t="s">
        <v>33</v>
      </c>
      <c r="B9" s="372">
        <v>0</v>
      </c>
      <c r="C9" s="372">
        <v>0</v>
      </c>
      <c r="D9" s="373">
        <v>0</v>
      </c>
      <c r="E9" s="372">
        <v>0</v>
      </c>
      <c r="F9" s="373">
        <v>0</v>
      </c>
      <c r="G9" s="372">
        <v>0</v>
      </c>
      <c r="H9" s="373">
        <v>0</v>
      </c>
      <c r="I9" s="372">
        <v>0</v>
      </c>
      <c r="J9" s="374">
        <v>0</v>
      </c>
      <c r="K9" s="375">
        <v>0</v>
      </c>
    </row>
    <row r="10" spans="1:11" ht="15.75" customHeight="1" thickBot="1">
      <c r="A10" s="367" t="s">
        <v>257</v>
      </c>
      <c r="B10" s="377">
        <v>0</v>
      </c>
      <c r="C10" s="378">
        <v>0</v>
      </c>
      <c r="D10" s="377">
        <v>11185.78276</v>
      </c>
      <c r="E10" s="378">
        <v>39270.43814</v>
      </c>
      <c r="F10" s="377">
        <v>0</v>
      </c>
      <c r="G10" s="377">
        <v>0</v>
      </c>
      <c r="H10" s="379">
        <v>0</v>
      </c>
      <c r="I10" s="378">
        <v>0</v>
      </c>
      <c r="J10" s="379">
        <v>11185.78276</v>
      </c>
      <c r="K10" s="378">
        <v>39270.43814</v>
      </c>
    </row>
  </sheetData>
  <sheetProtection/>
  <mergeCells count="5">
    <mergeCell ref="J2:K3"/>
    <mergeCell ref="B2:C3"/>
    <mergeCell ref="D2:E3"/>
    <mergeCell ref="F2:G3"/>
    <mergeCell ref="H2:I3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J19"/>
  <sheetViews>
    <sheetView showGridLines="0" zoomScalePageLayoutView="0" workbookViewId="0" topLeftCell="A1">
      <selection activeCell="B25" sqref="B25"/>
    </sheetView>
  </sheetViews>
  <sheetFormatPr defaultColWidth="11.421875" defaultRowHeight="15"/>
  <cols>
    <col min="1" max="1" width="34.57421875" style="0" customWidth="1"/>
    <col min="2" max="2" width="8.8515625" style="0" customWidth="1"/>
    <col min="3" max="3" width="8.421875" style="0" customWidth="1"/>
    <col min="4" max="4" width="2.00390625" style="0" customWidth="1"/>
    <col min="5" max="5" width="8.421875" style="0" bestFit="1" customWidth="1"/>
    <col min="6" max="6" width="2.140625" style="0" customWidth="1"/>
    <col min="7" max="7" width="9.421875" style="0" customWidth="1"/>
    <col min="8" max="8" width="8.8515625" style="0" customWidth="1"/>
    <col min="9" max="9" width="2.421875" style="0" customWidth="1"/>
    <col min="10" max="10" width="12.421875" style="0" customWidth="1"/>
  </cols>
  <sheetData>
    <row r="1" spans="1:10" ht="16.5">
      <c r="A1" s="187" t="s">
        <v>258</v>
      </c>
      <c r="B1" s="5"/>
      <c r="C1" s="5"/>
      <c r="D1" s="5"/>
      <c r="E1" s="5"/>
      <c r="F1" s="5"/>
      <c r="G1" s="5"/>
      <c r="H1" s="5"/>
      <c r="I1" s="5"/>
      <c r="J1" s="5"/>
    </row>
    <row r="2" spans="1:10" ht="32.25" customHeight="1">
      <c r="A2" s="93"/>
      <c r="B2" s="94" t="s">
        <v>259</v>
      </c>
      <c r="C2" s="94"/>
      <c r="D2" s="94"/>
      <c r="E2" s="94"/>
      <c r="F2" s="29"/>
      <c r="G2" s="95" t="s">
        <v>260</v>
      </c>
      <c r="H2" s="95"/>
      <c r="I2" s="95"/>
      <c r="J2" s="95"/>
    </row>
    <row r="3" spans="1:10" ht="15">
      <c r="A3" s="96"/>
      <c r="B3" s="97"/>
      <c r="C3" s="97"/>
      <c r="D3" s="97"/>
      <c r="E3" s="97"/>
      <c r="F3" s="30"/>
      <c r="G3" s="98"/>
      <c r="H3" s="98"/>
      <c r="I3" s="98"/>
      <c r="J3" s="98"/>
    </row>
    <row r="4" spans="1:10" ht="25.5">
      <c r="A4" s="96"/>
      <c r="B4" s="97" t="s">
        <v>102</v>
      </c>
      <c r="C4" s="97"/>
      <c r="D4" s="30"/>
      <c r="E4" s="30" t="s">
        <v>178</v>
      </c>
      <c r="F4" s="30"/>
      <c r="G4" s="97" t="s">
        <v>102</v>
      </c>
      <c r="H4" s="97"/>
      <c r="I4" s="30"/>
      <c r="J4" s="30" t="s">
        <v>178</v>
      </c>
    </row>
    <row r="5" spans="1:10" ht="15">
      <c r="A5" s="31"/>
      <c r="B5" s="99" t="s">
        <v>50</v>
      </c>
      <c r="C5" s="99" t="s">
        <v>51</v>
      </c>
      <c r="D5" s="32"/>
      <c r="E5" s="32" t="s">
        <v>51</v>
      </c>
      <c r="F5" s="32"/>
      <c r="G5" s="99" t="s">
        <v>50</v>
      </c>
      <c r="H5" s="99" t="s">
        <v>51</v>
      </c>
      <c r="I5" s="32"/>
      <c r="J5" s="32" t="s">
        <v>51</v>
      </c>
    </row>
    <row r="6" spans="1:10" ht="15">
      <c r="A6" s="100" t="s">
        <v>23</v>
      </c>
      <c r="B6" s="264">
        <v>54213</v>
      </c>
      <c r="C6" s="264">
        <v>84774</v>
      </c>
      <c r="D6" s="264"/>
      <c r="E6" s="265">
        <v>179461.450527118</v>
      </c>
      <c r="F6" s="265"/>
      <c r="G6" s="264">
        <v>45147</v>
      </c>
      <c r="H6" s="264">
        <v>47650</v>
      </c>
      <c r="I6" s="265"/>
      <c r="J6" s="265">
        <v>100872.1791777806</v>
      </c>
    </row>
    <row r="7" spans="1:10" ht="15">
      <c r="A7" s="100" t="s">
        <v>16</v>
      </c>
      <c r="B7" s="264">
        <v>103</v>
      </c>
      <c r="C7" s="264">
        <v>1686</v>
      </c>
      <c r="D7" s="264"/>
      <c r="E7" s="265">
        <v>3569.160421694399</v>
      </c>
      <c r="F7" s="265"/>
      <c r="G7" s="264">
        <v>1697</v>
      </c>
      <c r="H7" s="264">
        <v>1513</v>
      </c>
      <c r="I7" s="265"/>
      <c r="J7" s="265">
        <v>3202.929844616622</v>
      </c>
    </row>
    <row r="8" spans="1:10" ht="15">
      <c r="A8" s="100" t="s">
        <v>24</v>
      </c>
      <c r="B8" s="264">
        <v>276</v>
      </c>
      <c r="C8" s="264">
        <v>3146</v>
      </c>
      <c r="D8" s="264"/>
      <c r="E8" s="265">
        <v>6659.892459460604</v>
      </c>
      <c r="F8" s="265"/>
      <c r="G8" s="264">
        <v>1977</v>
      </c>
      <c r="H8" s="264">
        <v>1547</v>
      </c>
      <c r="I8" s="265"/>
      <c r="J8" s="265">
        <v>3274.905796181041</v>
      </c>
    </row>
    <row r="9" spans="1:10" ht="15">
      <c r="A9" s="100" t="s">
        <v>17</v>
      </c>
      <c r="B9" s="264">
        <v>56</v>
      </c>
      <c r="C9" s="264">
        <v>2491</v>
      </c>
      <c r="D9" s="264"/>
      <c r="E9" s="265">
        <v>5273.296921969601</v>
      </c>
      <c r="F9" s="265"/>
      <c r="G9" s="264">
        <v>3150</v>
      </c>
      <c r="H9" s="264">
        <v>3506</v>
      </c>
      <c r="I9" s="265"/>
      <c r="J9" s="265">
        <v>7421.990770142682</v>
      </c>
    </row>
    <row r="10" spans="1:10" ht="15">
      <c r="A10" s="100" t="s">
        <v>25</v>
      </c>
      <c r="B10" s="264">
        <v>1954</v>
      </c>
      <c r="C10" s="264">
        <v>9791</v>
      </c>
      <c r="D10" s="264"/>
      <c r="E10" s="265">
        <v>20726.957110800628</v>
      </c>
      <c r="F10" s="265"/>
      <c r="G10" s="264">
        <v>5770</v>
      </c>
      <c r="H10" s="264">
        <v>6711</v>
      </c>
      <c r="I10" s="265"/>
      <c r="J10" s="265">
        <v>14206.78267496507</v>
      </c>
    </row>
    <row r="11" spans="1:10" ht="15">
      <c r="A11" s="100" t="s">
        <v>8</v>
      </c>
      <c r="B11" s="264">
        <v>10433</v>
      </c>
      <c r="C11" s="264">
        <v>22762</v>
      </c>
      <c r="D11" s="264"/>
      <c r="E11" s="265">
        <v>48185.78263262627</v>
      </c>
      <c r="F11" s="265"/>
      <c r="G11" s="264">
        <v>3425</v>
      </c>
      <c r="H11" s="264">
        <v>3316</v>
      </c>
      <c r="I11" s="265"/>
      <c r="J11" s="265">
        <v>7019.772217282696</v>
      </c>
    </row>
    <row r="12" spans="1:10" ht="15">
      <c r="A12" s="100" t="s">
        <v>11</v>
      </c>
      <c r="B12" s="264">
        <v>9099</v>
      </c>
      <c r="C12" s="264">
        <v>9744</v>
      </c>
      <c r="D12" s="264"/>
      <c r="E12" s="265">
        <v>20627.460942461577</v>
      </c>
      <c r="F12" s="265"/>
      <c r="G12" s="264">
        <v>5259</v>
      </c>
      <c r="H12" s="264">
        <v>5818</v>
      </c>
      <c r="I12" s="265"/>
      <c r="J12" s="265">
        <v>12316.355476523138</v>
      </c>
    </row>
    <row r="13" spans="1:10" ht="15">
      <c r="A13" s="100" t="s">
        <v>26</v>
      </c>
      <c r="B13" s="264">
        <v>24104</v>
      </c>
      <c r="C13" s="264">
        <v>23040</v>
      </c>
      <c r="D13" s="264"/>
      <c r="E13" s="265">
        <v>48774.29188365299</v>
      </c>
      <c r="F13" s="265"/>
      <c r="G13" s="264">
        <v>18048</v>
      </c>
      <c r="H13" s="264">
        <v>9076</v>
      </c>
      <c r="I13" s="265"/>
      <c r="J13" s="265">
        <v>19213.345188195945</v>
      </c>
    </row>
    <row r="14" spans="1:10" ht="15">
      <c r="A14" s="100" t="s">
        <v>27</v>
      </c>
      <c r="B14" s="264">
        <v>7727</v>
      </c>
      <c r="C14" s="264">
        <v>11310</v>
      </c>
      <c r="D14" s="264"/>
      <c r="E14" s="265">
        <v>23942.588593928616</v>
      </c>
      <c r="F14" s="265"/>
      <c r="G14" s="264">
        <v>9766</v>
      </c>
      <c r="H14" s="264">
        <v>6799</v>
      </c>
      <c r="I14" s="265"/>
      <c r="J14" s="265">
        <v>14393.073373131801</v>
      </c>
    </row>
    <row r="15" spans="1:10" ht="15">
      <c r="A15" s="100" t="s">
        <v>19</v>
      </c>
      <c r="B15" s="264">
        <v>10091</v>
      </c>
      <c r="C15" s="264">
        <v>20374</v>
      </c>
      <c r="D15" s="264"/>
      <c r="E15" s="265">
        <v>43130.53050510182</v>
      </c>
      <c r="F15" s="265"/>
      <c r="G15" s="264">
        <v>16129</v>
      </c>
      <c r="H15" s="264">
        <v>15641</v>
      </c>
      <c r="I15" s="265"/>
      <c r="J15" s="265">
        <v>33111.0546593844</v>
      </c>
    </row>
    <row r="16" spans="1:10" ht="15">
      <c r="A16" s="100" t="s">
        <v>28</v>
      </c>
      <c r="B16" s="264">
        <v>580</v>
      </c>
      <c r="C16" s="264">
        <v>889</v>
      </c>
      <c r="D16" s="264"/>
      <c r="E16" s="265">
        <v>1881.9594394343537</v>
      </c>
      <c r="F16" s="265"/>
      <c r="G16" s="264">
        <v>62</v>
      </c>
      <c r="H16" s="264">
        <v>62</v>
      </c>
      <c r="I16" s="265"/>
      <c r="J16" s="265">
        <v>131.25026461746899</v>
      </c>
    </row>
    <row r="17" spans="1:10" ht="15">
      <c r="A17" s="100" t="s">
        <v>261</v>
      </c>
      <c r="B17" s="264">
        <v>255</v>
      </c>
      <c r="C17" s="264">
        <v>877</v>
      </c>
      <c r="D17" s="264"/>
      <c r="E17" s="265">
        <v>1856.5561624116178</v>
      </c>
      <c r="F17" s="265"/>
      <c r="G17" s="264">
        <v>334</v>
      </c>
      <c r="H17" s="264">
        <v>337</v>
      </c>
      <c r="I17" s="265"/>
      <c r="J17" s="265">
        <v>713.4086963885007</v>
      </c>
    </row>
    <row r="18" spans="1:10" ht="15">
      <c r="A18" s="33" t="s">
        <v>22</v>
      </c>
      <c r="B18" s="34">
        <v>118891</v>
      </c>
      <c r="C18" s="34">
        <v>190884</v>
      </c>
      <c r="D18" s="34"/>
      <c r="E18" s="34">
        <v>404089.9276006605</v>
      </c>
      <c r="F18" s="34"/>
      <c r="G18" s="34">
        <v>110764</v>
      </c>
      <c r="H18" s="34">
        <v>101976</v>
      </c>
      <c r="I18" s="34"/>
      <c r="J18" s="34">
        <v>215877.04813920995</v>
      </c>
    </row>
    <row r="19" spans="1:10" ht="15">
      <c r="A19" s="100" t="s">
        <v>327</v>
      </c>
      <c r="B19" s="5"/>
      <c r="C19" s="5"/>
      <c r="D19" s="5"/>
      <c r="E19" s="5"/>
      <c r="F19" s="5"/>
      <c r="G19" s="5"/>
      <c r="H19" s="5"/>
      <c r="I19" s="5"/>
      <c r="J19" s="5"/>
    </row>
  </sheetData>
  <sheetProtection/>
  <printOptions/>
  <pageMargins left="0.7" right="0.7" top="0.75" bottom="0.75" header="0.3" footer="0.3"/>
  <pageSetup horizontalDpi="600" verticalDpi="600" orientation="portrait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>
      <c r="A1" s="59" t="s">
        <v>262</v>
      </c>
      <c r="B1" s="101"/>
      <c r="C1" s="101"/>
      <c r="D1" s="101"/>
      <c r="E1" s="101"/>
      <c r="F1" s="101"/>
      <c r="G1" s="101"/>
    </row>
    <row r="2" spans="1:7" ht="15">
      <c r="A2" s="145" t="s">
        <v>29</v>
      </c>
      <c r="B2" s="146" t="s">
        <v>102</v>
      </c>
      <c r="C2" s="146"/>
      <c r="D2" s="146"/>
      <c r="E2" s="147"/>
      <c r="F2" s="148"/>
      <c r="G2" s="147" t="s">
        <v>178</v>
      </c>
    </row>
    <row r="3" spans="1:7" ht="15">
      <c r="A3" s="149"/>
      <c r="B3" s="150" t="s">
        <v>50</v>
      </c>
      <c r="C3" s="150" t="s">
        <v>51</v>
      </c>
      <c r="D3" s="151" t="s">
        <v>52</v>
      </c>
      <c r="E3" s="152" t="s">
        <v>103</v>
      </c>
      <c r="F3" s="148"/>
      <c r="G3" s="150" t="s">
        <v>51</v>
      </c>
    </row>
    <row r="4" spans="1:7" ht="15">
      <c r="A4" s="102" t="s">
        <v>105</v>
      </c>
      <c r="B4" s="103">
        <v>46828.14704320898</v>
      </c>
      <c r="C4" s="103">
        <v>46213.73276023953</v>
      </c>
      <c r="D4" s="103">
        <v>-614.4142829694465</v>
      </c>
      <c r="E4" s="104">
        <v>-0.013120619152462256</v>
      </c>
      <c r="F4" s="105"/>
      <c r="G4" s="103">
        <v>97831.68796358764</v>
      </c>
    </row>
    <row r="5" spans="1:7" ht="15">
      <c r="A5" s="102" t="s">
        <v>263</v>
      </c>
      <c r="B5" s="103">
        <v>-39340.427645816504</v>
      </c>
      <c r="C5" s="103">
        <v>-37031.67004996806</v>
      </c>
      <c r="D5" s="103">
        <v>2308.757595848445</v>
      </c>
      <c r="E5" s="104">
        <v>0.05868664206282364</v>
      </c>
      <c r="F5" s="105"/>
      <c r="G5" s="103">
        <v>-78393.81440782433</v>
      </c>
    </row>
    <row r="6" spans="1:7" ht="15">
      <c r="A6" s="106" t="s">
        <v>74</v>
      </c>
      <c r="B6" s="107">
        <v>7487.719397392473</v>
      </c>
      <c r="C6" s="107">
        <v>9182.062710271472</v>
      </c>
      <c r="D6" s="107">
        <v>1694.3433128789984</v>
      </c>
      <c r="E6" s="188">
        <v>0.22628296053255378</v>
      </c>
      <c r="F6" s="105"/>
      <c r="G6" s="107">
        <v>19437.873555763308</v>
      </c>
    </row>
    <row r="7" spans="1:7" ht="15">
      <c r="A7" s="102" t="s">
        <v>264</v>
      </c>
      <c r="B7" s="103">
        <v>-7352.099759570863</v>
      </c>
      <c r="C7" s="103">
        <v>-6975.1969672027435</v>
      </c>
      <c r="D7" s="103">
        <v>376.90279236811966</v>
      </c>
      <c r="E7" s="104">
        <v>0.051264646113849684</v>
      </c>
      <c r="F7" s="105"/>
      <c r="G7" s="103">
        <v>-14766.071737166569</v>
      </c>
    </row>
    <row r="8" spans="1:7" ht="15">
      <c r="A8" s="108" t="s">
        <v>78</v>
      </c>
      <c r="B8" s="39">
        <v>135.61963782161</v>
      </c>
      <c r="C8" s="39">
        <v>2206.865743068728</v>
      </c>
      <c r="D8" s="39">
        <v>2071.246105247118</v>
      </c>
      <c r="E8" s="109">
        <v>15.272464508212098</v>
      </c>
      <c r="F8" s="105"/>
      <c r="G8" s="39">
        <v>4671.80181859674</v>
      </c>
    </row>
    <row r="9" spans="1:7" ht="15">
      <c r="A9" s="102" t="s">
        <v>265</v>
      </c>
      <c r="B9" s="103">
        <v>-6219.62367964817</v>
      </c>
      <c r="C9" s="103">
        <v>-4362.96067286017</v>
      </c>
      <c r="D9" s="103">
        <v>1856.6630067879996</v>
      </c>
      <c r="E9" s="104">
        <v>0.2985169364608611</v>
      </c>
      <c r="F9" s="105"/>
      <c r="G9" s="103">
        <v>-9236.124884330773</v>
      </c>
    </row>
    <row r="10" spans="1:7" ht="15">
      <c r="A10" s="153" t="s">
        <v>81</v>
      </c>
      <c r="B10" s="154">
        <v>-6084.00404182656</v>
      </c>
      <c r="C10" s="154">
        <v>-2156.094929791442</v>
      </c>
      <c r="D10" s="154">
        <v>3927.9091120351177</v>
      </c>
      <c r="E10" s="155">
        <v>0.6456125086425597</v>
      </c>
      <c r="F10" s="156"/>
      <c r="G10" s="154">
        <v>-4564.323065734033</v>
      </c>
    </row>
    <row r="11" spans="1:7" ht="15">
      <c r="A11" s="42" t="s">
        <v>266</v>
      </c>
      <c r="B11" s="42"/>
      <c r="C11" s="42"/>
      <c r="D11" s="42"/>
      <c r="E11" s="42"/>
      <c r="F11" s="42"/>
      <c r="G11" s="42"/>
    </row>
    <row r="12" spans="1:7" ht="15">
      <c r="A12" s="195"/>
      <c r="B12" s="42"/>
      <c r="C12" s="42"/>
      <c r="D12" s="42"/>
      <c r="E12" s="42"/>
      <c r="F12" s="42"/>
      <c r="G12" s="42"/>
    </row>
    <row r="13" spans="1:7" ht="15">
      <c r="A13" s="59" t="s">
        <v>267</v>
      </c>
      <c r="B13" s="101"/>
      <c r="C13" s="101"/>
      <c r="D13" s="101"/>
      <c r="E13" s="101"/>
      <c r="F13" s="101"/>
      <c r="G13" s="101"/>
    </row>
    <row r="14" spans="1:7" ht="15">
      <c r="A14" s="157" t="s">
        <v>29</v>
      </c>
      <c r="B14" s="158" t="s">
        <v>50</v>
      </c>
      <c r="C14" s="158" t="s">
        <v>51</v>
      </c>
      <c r="D14" s="159" t="s">
        <v>52</v>
      </c>
      <c r="E14" s="160" t="s">
        <v>103</v>
      </c>
      <c r="F14" s="156"/>
      <c r="G14" s="156"/>
    </row>
    <row r="15" spans="1:7" ht="15">
      <c r="A15" s="110" t="s">
        <v>268</v>
      </c>
      <c r="B15" s="111">
        <v>2352.147977</v>
      </c>
      <c r="C15" s="111">
        <v>2175.068261208154</v>
      </c>
      <c r="D15" s="112">
        <v>-177.07971579184596</v>
      </c>
      <c r="E15" s="70">
        <v>-0.07528425827090128</v>
      </c>
      <c r="F15" s="42"/>
      <c r="G15" s="42"/>
    </row>
    <row r="16" spans="1:7" ht="15">
      <c r="A16" s="110" t="s">
        <v>269</v>
      </c>
      <c r="B16" s="111">
        <v>2392.4354627552057</v>
      </c>
      <c r="C16" s="111">
        <v>2230.1168471774054</v>
      </c>
      <c r="D16" s="112">
        <v>-162.3186155778003</v>
      </c>
      <c r="E16" s="70">
        <v>-0.06784660155090201</v>
      </c>
      <c r="F16" s="42"/>
      <c r="G16" s="42"/>
    </row>
    <row r="17" spans="1:7" ht="15">
      <c r="A17" s="41" t="s">
        <v>270</v>
      </c>
      <c r="B17" s="113">
        <v>0.07702203880519114</v>
      </c>
      <c r="C17" s="113">
        <v>0.07259967599379535</v>
      </c>
      <c r="D17" s="114">
        <v>-0.4422362811395783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271</v>
      </c>
      <c r="B1" s="101"/>
      <c r="C1" s="101"/>
      <c r="D1" s="101"/>
      <c r="E1" s="101"/>
      <c r="F1" s="101"/>
      <c r="G1" s="101"/>
    </row>
    <row r="2" spans="1:7" ht="15" customHeight="1">
      <c r="A2" s="145" t="s">
        <v>30</v>
      </c>
      <c r="B2" s="146" t="s">
        <v>102</v>
      </c>
      <c r="C2" s="146"/>
      <c r="D2" s="146"/>
      <c r="E2" s="147"/>
      <c r="F2" s="148"/>
      <c r="G2" s="147" t="s">
        <v>178</v>
      </c>
    </row>
    <row r="3" spans="1:7" ht="15" customHeight="1">
      <c r="A3" s="149"/>
      <c r="B3" s="150" t="s">
        <v>50</v>
      </c>
      <c r="C3" s="150" t="s">
        <v>51</v>
      </c>
      <c r="D3" s="151" t="s">
        <v>52</v>
      </c>
      <c r="E3" s="152" t="s">
        <v>103</v>
      </c>
      <c r="F3" s="148"/>
      <c r="G3" s="150" t="s">
        <v>51</v>
      </c>
    </row>
    <row r="4" spans="1:7" ht="15" customHeight="1">
      <c r="A4" s="102" t="s">
        <v>105</v>
      </c>
      <c r="B4" s="103">
        <v>11295.32845390649</v>
      </c>
      <c r="C4" s="103">
        <v>8217.25421421046</v>
      </c>
      <c r="D4" s="103">
        <v>-3078.0742396960304</v>
      </c>
      <c r="E4" s="104">
        <v>-0.2725086085151847</v>
      </c>
      <c r="F4" s="105"/>
      <c r="G4" s="103">
        <v>17395.432097486046</v>
      </c>
    </row>
    <row r="5" spans="1:7" ht="15" customHeight="1">
      <c r="A5" s="102" t="s">
        <v>263</v>
      </c>
      <c r="B5" s="103">
        <v>-3639.122744162924</v>
      </c>
      <c r="C5" s="103">
        <v>-2699.9058467671202</v>
      </c>
      <c r="D5" s="103">
        <v>939.2168973958037</v>
      </c>
      <c r="E5" s="104">
        <v>0.25808882069237365</v>
      </c>
      <c r="F5" s="105"/>
      <c r="G5" s="103">
        <v>-5715.538013394133</v>
      </c>
    </row>
    <row r="6" spans="1:7" ht="15" customHeight="1">
      <c r="A6" s="106" t="s">
        <v>74</v>
      </c>
      <c r="B6" s="107">
        <v>7656.205709743566</v>
      </c>
      <c r="C6" s="107">
        <v>5517.348367443339</v>
      </c>
      <c r="D6" s="107">
        <v>-2138.857342300227</v>
      </c>
      <c r="E6" s="188">
        <v>-0.27936257506485745</v>
      </c>
      <c r="F6" s="105"/>
      <c r="G6" s="107">
        <v>11679.894084091917</v>
      </c>
    </row>
    <row r="7" spans="1:7" ht="15" customHeight="1">
      <c r="A7" s="102" t="s">
        <v>264</v>
      </c>
      <c r="B7" s="103">
        <v>-1628.4052983322877</v>
      </c>
      <c r="C7" s="103">
        <v>-1637.175933026088</v>
      </c>
      <c r="D7" s="103">
        <v>-8.770634693800275</v>
      </c>
      <c r="E7" s="104">
        <v>-0.005386026871063745</v>
      </c>
      <c r="F7" s="105"/>
      <c r="G7" s="103">
        <v>-3465.8028134681567</v>
      </c>
    </row>
    <row r="8" spans="1:7" ht="15" customHeight="1">
      <c r="A8" s="108" t="s">
        <v>78</v>
      </c>
      <c r="B8" s="39">
        <v>6027.800411411279</v>
      </c>
      <c r="C8" s="39">
        <v>3880.172434417251</v>
      </c>
      <c r="D8" s="39">
        <v>-2147.627976994028</v>
      </c>
      <c r="E8" s="109">
        <v>-0.3562871744937565</v>
      </c>
      <c r="F8" s="105"/>
      <c r="G8" s="39">
        <v>8214.09127062376</v>
      </c>
    </row>
    <row r="9" spans="1:7" ht="15" customHeight="1">
      <c r="A9" s="102" t="s">
        <v>265</v>
      </c>
      <c r="B9" s="103">
        <v>-680.799049313462</v>
      </c>
      <c r="C9" s="103">
        <v>-574.486190369307</v>
      </c>
      <c r="D9" s="103">
        <v>106.31285894415498</v>
      </c>
      <c r="E9" s="104">
        <v>0.15615894154282975</v>
      </c>
      <c r="F9" s="105"/>
      <c r="G9" s="103">
        <v>-1216.1526533073097</v>
      </c>
    </row>
    <row r="10" spans="1:7" ht="15" customHeight="1">
      <c r="A10" s="153" t="s">
        <v>81</v>
      </c>
      <c r="B10" s="154">
        <v>5347.001362097817</v>
      </c>
      <c r="C10" s="154">
        <v>3305.6862440479445</v>
      </c>
      <c r="D10" s="154">
        <v>-2041.3151180498726</v>
      </c>
      <c r="E10" s="155">
        <v>-0.3817682061051491</v>
      </c>
      <c r="F10" s="156"/>
      <c r="G10" s="154">
        <v>6997.93861731645</v>
      </c>
    </row>
    <row r="11" spans="1:7" ht="15" customHeight="1">
      <c r="A11" s="42" t="s">
        <v>266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272</v>
      </c>
      <c r="B13" s="101"/>
      <c r="C13" s="101"/>
      <c r="D13" s="101"/>
      <c r="E13" s="101"/>
      <c r="F13" s="101"/>
      <c r="G13" s="101"/>
    </row>
    <row r="14" spans="1:7" ht="15">
      <c r="A14" s="157" t="s">
        <v>30</v>
      </c>
      <c r="B14" s="158" t="s">
        <v>50</v>
      </c>
      <c r="C14" s="158" t="s">
        <v>51</v>
      </c>
      <c r="D14" s="159" t="s">
        <v>52</v>
      </c>
      <c r="E14" s="160" t="s">
        <v>103</v>
      </c>
      <c r="F14" s="156"/>
      <c r="G14" s="156"/>
    </row>
    <row r="15" spans="1:7" ht="15">
      <c r="A15" s="110" t="s">
        <v>268</v>
      </c>
      <c r="B15" s="111">
        <v>544.153690416724</v>
      </c>
      <c r="C15" s="111">
        <v>453.18539588804543</v>
      </c>
      <c r="D15" s="112">
        <v>-90.96829452867854</v>
      </c>
      <c r="E15" s="70">
        <v>-0.16717389982049588</v>
      </c>
      <c r="F15" s="42"/>
      <c r="G15" s="42"/>
    </row>
    <row r="16" spans="1:7" ht="15">
      <c r="A16" s="110" t="s">
        <v>269</v>
      </c>
      <c r="B16" s="111">
        <v>673.2161136170482</v>
      </c>
      <c r="C16" s="111">
        <v>573.555111612587</v>
      </c>
      <c r="D16" s="112">
        <v>-99.66100200446124</v>
      </c>
      <c r="E16" s="70">
        <v>-0.14803716071055353</v>
      </c>
      <c r="F16" s="42"/>
      <c r="G16" s="42"/>
    </row>
    <row r="17" spans="1:7" ht="15">
      <c r="A17" s="41" t="s">
        <v>270</v>
      </c>
      <c r="B17" s="113">
        <v>0.02167351154692268</v>
      </c>
      <c r="C17" s="113">
        <v>0.018671629390344002</v>
      </c>
      <c r="D17" s="114">
        <v>-0.3001882156578678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1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273</v>
      </c>
      <c r="B1" s="101"/>
      <c r="C1" s="101"/>
      <c r="D1" s="101"/>
      <c r="E1" s="101"/>
      <c r="F1" s="101"/>
      <c r="G1" s="101"/>
    </row>
    <row r="2" spans="1:7" ht="15" customHeight="1">
      <c r="A2" s="145" t="s">
        <v>8</v>
      </c>
      <c r="B2" s="146" t="s">
        <v>102</v>
      </c>
      <c r="C2" s="146"/>
      <c r="D2" s="146"/>
      <c r="E2" s="147"/>
      <c r="F2" s="148"/>
      <c r="G2" s="147" t="s">
        <v>178</v>
      </c>
    </row>
    <row r="3" spans="1:7" ht="15" customHeight="1">
      <c r="A3" s="149"/>
      <c r="B3" s="150" t="s">
        <v>50</v>
      </c>
      <c r="C3" s="150" t="s">
        <v>51</v>
      </c>
      <c r="D3" s="151" t="s">
        <v>52</v>
      </c>
      <c r="E3" s="152" t="s">
        <v>103</v>
      </c>
      <c r="F3" s="148"/>
      <c r="G3" s="150" t="s">
        <v>51</v>
      </c>
    </row>
    <row r="4" spans="1:7" ht="15" customHeight="1">
      <c r="A4" s="102" t="s">
        <v>105</v>
      </c>
      <c r="B4" s="103">
        <v>85020.24218223516</v>
      </c>
      <c r="C4" s="103">
        <v>78557.34021645848</v>
      </c>
      <c r="D4" s="103">
        <v>-6462.901965776677</v>
      </c>
      <c r="E4" s="104">
        <v>-0.07601603806213444</v>
      </c>
      <c r="F4" s="105"/>
      <c r="G4" s="103">
        <v>166301.1563073341</v>
      </c>
    </row>
    <row r="5" spans="1:7" ht="15" customHeight="1">
      <c r="A5" s="102" t="s">
        <v>263</v>
      </c>
      <c r="B5" s="103">
        <v>-47017.81967807265</v>
      </c>
      <c r="C5" s="103">
        <v>-43380.68666868616</v>
      </c>
      <c r="D5" s="103">
        <v>3637.133009386489</v>
      </c>
      <c r="E5" s="104">
        <v>0.0773564796132542</v>
      </c>
      <c r="F5" s="105"/>
      <c r="G5" s="103">
        <v>-91834.3000734285</v>
      </c>
    </row>
    <row r="6" spans="1:7" ht="15" customHeight="1">
      <c r="A6" s="106" t="s">
        <v>74</v>
      </c>
      <c r="B6" s="107">
        <v>38002.42250416251</v>
      </c>
      <c r="C6" s="107">
        <v>35176.65354777232</v>
      </c>
      <c r="D6" s="107">
        <v>-2825.7689563901877</v>
      </c>
      <c r="E6" s="188">
        <v>-0.07435760065244981</v>
      </c>
      <c r="F6" s="105"/>
      <c r="G6" s="107">
        <v>74466.8562339056</v>
      </c>
    </row>
    <row r="7" spans="1:7" ht="15" customHeight="1">
      <c r="A7" s="102" t="s">
        <v>264</v>
      </c>
      <c r="B7" s="103">
        <v>-43420.4179173699</v>
      </c>
      <c r="C7" s="103">
        <v>-53806.47334748722</v>
      </c>
      <c r="D7" s="103">
        <v>-10386.055430117318</v>
      </c>
      <c r="E7" s="104">
        <v>-0.23919750035299595</v>
      </c>
      <c r="F7" s="105"/>
      <c r="G7" s="103">
        <v>-113905.0623385563</v>
      </c>
    </row>
    <row r="8" spans="1:7" ht="15" customHeight="1">
      <c r="A8" s="108" t="s">
        <v>78</v>
      </c>
      <c r="B8" s="39">
        <v>-5417.995413207391</v>
      </c>
      <c r="C8" s="39">
        <v>-18629.819799714896</v>
      </c>
      <c r="D8" s="39">
        <v>-13211.824386507506</v>
      </c>
      <c r="E8" s="109">
        <v>-2.438507857408144</v>
      </c>
      <c r="F8" s="105"/>
      <c r="G8" s="39">
        <v>-39438.20610465069</v>
      </c>
    </row>
    <row r="9" spans="1:7" ht="15" customHeight="1">
      <c r="A9" s="102" t="s">
        <v>265</v>
      </c>
      <c r="B9" s="103">
        <v>-3783.2832164938513</v>
      </c>
      <c r="C9" s="103">
        <v>-3484.657977202114</v>
      </c>
      <c r="D9" s="103">
        <v>298.6252392917372</v>
      </c>
      <c r="E9" s="104">
        <v>0.07893282691336216</v>
      </c>
      <c r="F9" s="105"/>
      <c r="G9" s="103">
        <v>-7376.8109936959945</v>
      </c>
    </row>
    <row r="10" spans="1:7" ht="15" customHeight="1">
      <c r="A10" s="153" t="s">
        <v>81</v>
      </c>
      <c r="B10" s="154">
        <v>-9201.278629701243</v>
      </c>
      <c r="C10" s="154">
        <v>-22114.47777691701</v>
      </c>
      <c r="D10" s="154">
        <v>-12913.199147215768</v>
      </c>
      <c r="E10" s="155">
        <v>-1.4034135544523825</v>
      </c>
      <c r="F10" s="156"/>
      <c r="G10" s="154">
        <v>-46815.017098346696</v>
      </c>
    </row>
    <row r="11" spans="1:7" ht="15" customHeight="1">
      <c r="A11" s="42" t="s">
        <v>266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274</v>
      </c>
      <c r="B13" s="101"/>
      <c r="C13" s="101"/>
      <c r="D13" s="101"/>
      <c r="E13" s="101"/>
      <c r="F13" s="101"/>
      <c r="G13" s="101"/>
    </row>
    <row r="14" spans="1:7" ht="15">
      <c r="A14" s="157" t="s">
        <v>8</v>
      </c>
      <c r="B14" s="158" t="s">
        <v>50</v>
      </c>
      <c r="C14" s="158" t="s">
        <v>51</v>
      </c>
      <c r="D14" s="159" t="s">
        <v>52</v>
      </c>
      <c r="E14" s="160" t="s">
        <v>103</v>
      </c>
      <c r="F14" s="161"/>
      <c r="G14" s="156"/>
    </row>
    <row r="15" spans="1:7" ht="15">
      <c r="A15" s="110" t="s">
        <v>275</v>
      </c>
      <c r="B15" s="136">
        <v>2389.388</v>
      </c>
      <c r="C15" s="136">
        <v>2423.48</v>
      </c>
      <c r="D15" s="112">
        <v>34.0920000000001</v>
      </c>
      <c r="E15" s="70">
        <v>0.014268088732344893</v>
      </c>
      <c r="F15" s="42"/>
      <c r="G15" s="42"/>
    </row>
    <row r="16" spans="1:7" ht="15">
      <c r="A16" s="110" t="s">
        <v>269</v>
      </c>
      <c r="B16" s="111">
        <v>4536</v>
      </c>
      <c r="C16" s="111">
        <v>4398</v>
      </c>
      <c r="D16" s="112">
        <v>-138</v>
      </c>
      <c r="E16" s="70">
        <v>-0.03042328042328042</v>
      </c>
      <c r="F16" s="42"/>
      <c r="G16" s="42"/>
    </row>
    <row r="17" spans="1:7" ht="15">
      <c r="A17" s="110" t="s">
        <v>276</v>
      </c>
      <c r="B17" s="112">
        <v>838.9705056179776</v>
      </c>
      <c r="C17" s="112">
        <v>824.8740639891082</v>
      </c>
      <c r="D17" s="112">
        <v>-14.096441628869343</v>
      </c>
      <c r="E17" s="70">
        <v>-0.01680207055489518</v>
      </c>
      <c r="F17" s="42"/>
      <c r="G17" s="42"/>
    </row>
    <row r="18" spans="1:7" ht="15">
      <c r="A18" s="41" t="s">
        <v>277</v>
      </c>
      <c r="B18" s="140">
        <v>0.10540637675206654</v>
      </c>
      <c r="C18" s="140">
        <v>0.10646291313397979</v>
      </c>
      <c r="D18" s="113">
        <v>0.0010565363819132478</v>
      </c>
      <c r="E18" s="71"/>
      <c r="F18" s="42"/>
      <c r="G18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2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8.28125" style="0" customWidth="1"/>
    <col min="2" max="3" width="11.00390625" style="0" customWidth="1"/>
    <col min="4" max="4" width="13.00390625" style="0" customWidth="1"/>
    <col min="5" max="5" width="11.00390625" style="0" customWidth="1"/>
    <col min="6" max="6" width="2.00390625" style="0" customWidth="1"/>
    <col min="7" max="7" width="13.140625" style="0" customWidth="1"/>
  </cols>
  <sheetData>
    <row r="1" spans="1:7" ht="15">
      <c r="A1" s="59" t="s">
        <v>278</v>
      </c>
      <c r="B1" s="74"/>
      <c r="C1" s="74"/>
      <c r="D1" s="74"/>
      <c r="E1" s="74"/>
      <c r="F1" s="74"/>
      <c r="G1" s="74"/>
    </row>
    <row r="2" spans="1:7" ht="15">
      <c r="A2" s="35" t="s">
        <v>13</v>
      </c>
      <c r="B2" s="403" t="s">
        <v>61</v>
      </c>
      <c r="C2" s="403"/>
      <c r="D2" s="403"/>
      <c r="E2" s="36"/>
      <c r="F2" s="115"/>
      <c r="G2" s="37" t="s">
        <v>62</v>
      </c>
    </row>
    <row r="3" spans="1:7" ht="15">
      <c r="A3" s="43"/>
      <c r="B3" s="38" t="s">
        <v>50</v>
      </c>
      <c r="C3" s="38" t="s">
        <v>51</v>
      </c>
      <c r="D3" s="38" t="s">
        <v>52</v>
      </c>
      <c r="E3" s="38" t="s">
        <v>0</v>
      </c>
      <c r="F3" s="44"/>
      <c r="G3" s="38" t="s">
        <v>51</v>
      </c>
    </row>
    <row r="4" spans="1:7" ht="15">
      <c r="A4" s="74" t="s">
        <v>63</v>
      </c>
      <c r="B4" s="116">
        <v>529030.8722802195</v>
      </c>
      <c r="C4" s="116">
        <v>436971.0964502349</v>
      </c>
      <c r="D4" s="117">
        <v>-92059.77582998457</v>
      </c>
      <c r="E4" s="118">
        <v>-0.1740158857519792</v>
      </c>
      <c r="F4" s="119"/>
      <c r="G4" s="117">
        <v>925041.4845044983</v>
      </c>
    </row>
    <row r="5" spans="1:7" ht="15">
      <c r="A5" s="74" t="s">
        <v>67</v>
      </c>
      <c r="B5" s="116">
        <v>35087.348702567295</v>
      </c>
      <c r="C5" s="116">
        <v>34507.41185794866</v>
      </c>
      <c r="D5" s="117">
        <v>-579.9368446186345</v>
      </c>
      <c r="E5" s="118">
        <v>-0.016528374643941145</v>
      </c>
      <c r="F5" s="119"/>
      <c r="G5" s="117">
        <v>73050.11189709272</v>
      </c>
    </row>
    <row r="6" spans="1:7" ht="15">
      <c r="A6" s="68" t="s">
        <v>279</v>
      </c>
      <c r="B6" s="116">
        <v>564118.2209827867</v>
      </c>
      <c r="C6" s="116">
        <v>471478.5083081836</v>
      </c>
      <c r="D6" s="117">
        <v>-92639.71267460316</v>
      </c>
      <c r="E6" s="118">
        <v>-0.1642203871968708</v>
      </c>
      <c r="F6" s="119"/>
      <c r="G6" s="117">
        <v>998091.596401591</v>
      </c>
    </row>
    <row r="7" spans="1:7" ht="15">
      <c r="A7" s="42" t="s">
        <v>73</v>
      </c>
      <c r="B7" s="116">
        <v>-319827.0845076283</v>
      </c>
      <c r="C7" s="116">
        <v>-276975.5665828286</v>
      </c>
      <c r="D7" s="117">
        <v>42851.5179247997</v>
      </c>
      <c r="E7" s="118">
        <v>0.13398339290360395</v>
      </c>
      <c r="F7" s="119"/>
      <c r="G7" s="117">
        <v>-586340.5872027363</v>
      </c>
    </row>
    <row r="8" spans="1:7" ht="15">
      <c r="A8" s="101" t="s">
        <v>74</v>
      </c>
      <c r="B8" s="120">
        <v>244291.13647515845</v>
      </c>
      <c r="C8" s="120">
        <v>194502.941725355</v>
      </c>
      <c r="D8" s="121">
        <v>-49788.19474980346</v>
      </c>
      <c r="E8" s="122">
        <v>-0.20380679982168054</v>
      </c>
      <c r="F8" s="119"/>
      <c r="G8" s="121">
        <v>411751.00919885474</v>
      </c>
    </row>
    <row r="9" spans="1:7" ht="15">
      <c r="A9" s="42" t="s">
        <v>264</v>
      </c>
      <c r="B9" s="116">
        <v>-68700.03678542323</v>
      </c>
      <c r="C9" s="116">
        <v>-64680.737744995284</v>
      </c>
      <c r="D9" s="117">
        <v>4019.299040427948</v>
      </c>
      <c r="E9" s="118">
        <v>0.058505049320159354</v>
      </c>
      <c r="F9" s="119"/>
      <c r="G9" s="117">
        <v>-136925.22491425395</v>
      </c>
    </row>
    <row r="10" spans="1:7" ht="15">
      <c r="A10" s="108" t="s">
        <v>78</v>
      </c>
      <c r="B10" s="39">
        <v>175591.09968973522</v>
      </c>
      <c r="C10" s="39">
        <v>129822.20398035971</v>
      </c>
      <c r="D10" s="123">
        <v>-45768.8957093755</v>
      </c>
      <c r="E10" s="40">
        <v>-0.26065612545423955</v>
      </c>
      <c r="F10" s="119"/>
      <c r="G10" s="123">
        <v>274825.7842846008</v>
      </c>
    </row>
    <row r="11" spans="1:7" ht="15">
      <c r="A11" s="42" t="s">
        <v>265</v>
      </c>
      <c r="B11" s="116">
        <v>-33086.17726233073</v>
      </c>
      <c r="C11" s="116">
        <v>-22512.291297582204</v>
      </c>
      <c r="D11" s="117">
        <v>10573.88596474853</v>
      </c>
      <c r="E11" s="118">
        <v>0.31958620909605984</v>
      </c>
      <c r="F11" s="119"/>
      <c r="G11" s="117">
        <v>-47657.16435408401</v>
      </c>
    </row>
    <row r="12" spans="1:7" ht="15">
      <c r="A12" s="42" t="s">
        <v>36</v>
      </c>
      <c r="B12" s="116">
        <v>-6245.5501279128</v>
      </c>
      <c r="C12" s="116">
        <v>-5520.145141583434</v>
      </c>
      <c r="D12" s="117">
        <v>725.4049863293658</v>
      </c>
      <c r="E12" s="118">
        <v>0.11614749245024295</v>
      </c>
      <c r="F12" s="119"/>
      <c r="G12" s="117">
        <v>-11685.814686446154</v>
      </c>
    </row>
    <row r="13" spans="1:7" ht="15">
      <c r="A13" s="108" t="s">
        <v>81</v>
      </c>
      <c r="B13" s="39">
        <v>136259.3722994917</v>
      </c>
      <c r="C13" s="39">
        <v>101789.76754119407</v>
      </c>
      <c r="D13" s="123">
        <v>-34469.60475829762</v>
      </c>
      <c r="E13" s="40">
        <v>-0.25297052361679057</v>
      </c>
      <c r="F13" s="119"/>
      <c r="G13" s="123">
        <v>215482.8052440706</v>
      </c>
    </row>
    <row r="14" spans="1:7" ht="15">
      <c r="A14" s="124" t="s">
        <v>280</v>
      </c>
      <c r="B14" s="309">
        <v>-17701.827589802313</v>
      </c>
      <c r="C14" s="309">
        <v>1529.1421831062348</v>
      </c>
      <c r="D14" s="121">
        <v>19230.96977290855</v>
      </c>
      <c r="E14" s="122">
        <v>1.0863832943434126</v>
      </c>
      <c r="F14" s="119"/>
      <c r="G14" s="310">
        <v>3237.101873716573</v>
      </c>
    </row>
    <row r="15" spans="1:7" ht="15">
      <c r="A15" s="125" t="s">
        <v>83</v>
      </c>
      <c r="B15" s="116">
        <v>27073.46058837409</v>
      </c>
      <c r="C15" s="116">
        <v>40398.917077813974</v>
      </c>
      <c r="D15" s="117">
        <v>13325.456489439883</v>
      </c>
      <c r="E15" s="118">
        <v>0.4921962763475502</v>
      </c>
      <c r="F15" s="119"/>
      <c r="G15" s="311">
        <v>85522.07349552051</v>
      </c>
    </row>
    <row r="16" spans="1:7" ht="15">
      <c r="A16" s="125" t="s">
        <v>281</v>
      </c>
      <c r="B16" s="116">
        <v>-47703.3917199092</v>
      </c>
      <c r="C16" s="116">
        <v>-40567.465704059265</v>
      </c>
      <c r="D16" s="117">
        <v>7135.926015849938</v>
      </c>
      <c r="E16" s="118">
        <v>0.14958948952201506</v>
      </c>
      <c r="F16" s="119"/>
      <c r="G16" s="311">
        <v>-85878.88078254639</v>
      </c>
    </row>
    <row r="17" spans="1:7" ht="15">
      <c r="A17" s="125" t="s">
        <v>282</v>
      </c>
      <c r="B17" s="116">
        <v>0</v>
      </c>
      <c r="C17" s="116">
        <v>0</v>
      </c>
      <c r="D17" s="117">
        <v>0</v>
      </c>
      <c r="E17" s="118" t="s">
        <v>32</v>
      </c>
      <c r="F17" s="119"/>
      <c r="G17" s="311">
        <v>0</v>
      </c>
    </row>
    <row r="18" spans="1:7" ht="15">
      <c r="A18" s="125" t="s">
        <v>86</v>
      </c>
      <c r="B18" s="286">
        <v>2928.1035417328003</v>
      </c>
      <c r="C18" s="286">
        <v>1697.6908093515253</v>
      </c>
      <c r="D18" s="117">
        <v>-1230.412732381275</v>
      </c>
      <c r="E18" s="118">
        <v>-0.4202080680702767</v>
      </c>
      <c r="F18" s="119"/>
      <c r="G18" s="311">
        <v>3593.9091607424643</v>
      </c>
    </row>
    <row r="19" spans="1:7" ht="15">
      <c r="A19" s="126" t="s">
        <v>283</v>
      </c>
      <c r="B19" s="116">
        <v>8326.702457893818</v>
      </c>
      <c r="C19" s="116">
        <v>2341.7185182141075</v>
      </c>
      <c r="D19" s="117">
        <v>-5984.983939679711</v>
      </c>
      <c r="E19" s="118">
        <v>-0.7187700016836642</v>
      </c>
      <c r="F19" s="119"/>
      <c r="G19" s="311">
        <v>4957.277018955306</v>
      </c>
    </row>
    <row r="20" spans="1:7" ht="15">
      <c r="A20" s="126" t="s">
        <v>284</v>
      </c>
      <c r="B20" s="116">
        <v>-5398.598916161018</v>
      </c>
      <c r="C20" s="116">
        <v>-644.0277088625822</v>
      </c>
      <c r="D20" s="117">
        <v>4754.571207298435</v>
      </c>
      <c r="E20" s="118">
        <v>0.8807046571037814</v>
      </c>
      <c r="F20" s="119"/>
      <c r="G20" s="311">
        <v>-1363.3678582128418</v>
      </c>
    </row>
    <row r="21" spans="1:7" ht="15">
      <c r="A21" s="127" t="s">
        <v>285</v>
      </c>
      <c r="B21" s="116">
        <v>-0.00014387145240666</v>
      </c>
      <c r="C21" s="116">
        <v>2.36588895820337E-06</v>
      </c>
      <c r="D21" s="121">
        <v>0.00014623734136486337</v>
      </c>
      <c r="E21" s="122">
        <v>1.0164444642674217</v>
      </c>
      <c r="F21" s="128"/>
      <c r="G21" s="310">
        <v>5.00844438418936E-06</v>
      </c>
    </row>
    <row r="22" spans="1:7" ht="15">
      <c r="A22" s="127" t="s">
        <v>286</v>
      </c>
      <c r="B22" s="116">
        <v>0</v>
      </c>
      <c r="C22" s="116">
        <v>0</v>
      </c>
      <c r="D22" s="121">
        <v>0</v>
      </c>
      <c r="E22" s="122" t="s">
        <v>32</v>
      </c>
      <c r="F22" s="128"/>
      <c r="G22" s="310">
        <v>0</v>
      </c>
    </row>
    <row r="23" spans="1:7" ht="15">
      <c r="A23" s="127" t="s">
        <v>287</v>
      </c>
      <c r="B23" s="116">
        <v>0</v>
      </c>
      <c r="C23" s="116">
        <v>0</v>
      </c>
      <c r="D23" s="121">
        <v>0</v>
      </c>
      <c r="E23" s="122" t="s">
        <v>32</v>
      </c>
      <c r="F23" s="128"/>
      <c r="G23" s="310">
        <v>0</v>
      </c>
    </row>
    <row r="24" spans="1:7" ht="15">
      <c r="A24" s="45" t="s">
        <v>288</v>
      </c>
      <c r="B24" s="39">
        <v>118557.54456581792</v>
      </c>
      <c r="C24" s="39">
        <v>103318.9097266662</v>
      </c>
      <c r="D24" s="123">
        <v>-15238.634839151724</v>
      </c>
      <c r="E24" s="40">
        <v>-0.1285336576002711</v>
      </c>
      <c r="F24" s="119"/>
      <c r="G24" s="123">
        <v>218719.90712279562</v>
      </c>
    </row>
    <row r="25" spans="1:7" ht="15">
      <c r="A25" s="129" t="s">
        <v>93</v>
      </c>
      <c r="B25" s="116">
        <v>-27422.043047797117</v>
      </c>
      <c r="C25" s="116">
        <v>-23151.966361154537</v>
      </c>
      <c r="D25" s="117">
        <v>4270.07668664258</v>
      </c>
      <c r="E25" s="118">
        <v>0.1557169419944298</v>
      </c>
      <c r="F25" s="119"/>
      <c r="G25" s="311">
        <v>-49011.31792445602</v>
      </c>
    </row>
    <row r="26" spans="1:7" ht="15">
      <c r="A26" s="45" t="s">
        <v>289</v>
      </c>
      <c r="B26" s="39">
        <v>91135.50151802081</v>
      </c>
      <c r="C26" s="39">
        <v>80166.94336551166</v>
      </c>
      <c r="D26" s="123">
        <v>-10968.558152509155</v>
      </c>
      <c r="E26" s="40">
        <v>-0.12035439504703083</v>
      </c>
      <c r="F26" s="119"/>
      <c r="G26" s="123">
        <v>169708.58919833958</v>
      </c>
    </row>
    <row r="27" spans="1:7" ht="15">
      <c r="A27" s="130" t="s">
        <v>290</v>
      </c>
      <c r="B27" s="131">
        <v>63865.74529718204</v>
      </c>
      <c r="C27" s="131">
        <v>57679.354620735816</v>
      </c>
      <c r="D27" s="132">
        <v>-6186.390676446223</v>
      </c>
      <c r="E27" s="133">
        <v>-0.09686555206800641</v>
      </c>
      <c r="F27" s="119"/>
      <c r="G27" s="132">
        <v>122103.71866026465</v>
      </c>
    </row>
    <row r="28" spans="1:7" ht="15">
      <c r="A28" s="130" t="s">
        <v>291</v>
      </c>
      <c r="B28" s="131">
        <v>27269.756508581348</v>
      </c>
      <c r="C28" s="131">
        <v>22487.588740044604</v>
      </c>
      <c r="D28" s="131">
        <v>-4782.167768536743</v>
      </c>
      <c r="E28" s="133">
        <v>-0.17536525370264575</v>
      </c>
      <c r="F28" s="196"/>
      <c r="G28" s="131">
        <v>47604.870528059204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57421875" style="0" customWidth="1"/>
    <col min="6" max="6" width="0.85546875" style="0" customWidth="1"/>
    <col min="7" max="7" width="14.7109375" style="0" customWidth="1"/>
  </cols>
  <sheetData>
    <row r="1" spans="1:7" ht="15" customHeight="1">
      <c r="A1" s="59" t="s">
        <v>292</v>
      </c>
      <c r="B1" s="101"/>
      <c r="C1" s="101"/>
      <c r="D1" s="101"/>
      <c r="E1" s="101"/>
      <c r="F1" s="101"/>
      <c r="G1" s="101"/>
    </row>
    <row r="2" spans="1:7" ht="15" customHeight="1">
      <c r="A2" s="145" t="s">
        <v>16</v>
      </c>
      <c r="B2" s="146" t="s">
        <v>102</v>
      </c>
      <c r="C2" s="146"/>
      <c r="D2" s="146"/>
      <c r="E2" s="147"/>
      <c r="F2" s="148"/>
      <c r="G2" s="147" t="s">
        <v>178</v>
      </c>
    </row>
    <row r="3" spans="1:7" ht="15" customHeight="1">
      <c r="A3" s="149"/>
      <c r="B3" s="150" t="s">
        <v>50</v>
      </c>
      <c r="C3" s="150" t="s">
        <v>51</v>
      </c>
      <c r="D3" s="151" t="s">
        <v>52</v>
      </c>
      <c r="E3" s="152" t="s">
        <v>103</v>
      </c>
      <c r="F3" s="148"/>
      <c r="G3" s="150" t="s">
        <v>51</v>
      </c>
    </row>
    <row r="4" spans="1:7" ht="15" customHeight="1">
      <c r="A4" s="102" t="s">
        <v>105</v>
      </c>
      <c r="B4" s="103">
        <v>33695.17045945023</v>
      </c>
      <c r="C4" s="103">
        <v>32206.092812169143</v>
      </c>
      <c r="D4" s="103">
        <v>-1489.0776472810867</v>
      </c>
      <c r="E4" s="104">
        <v>-0.044192613569742495</v>
      </c>
      <c r="F4" s="105"/>
      <c r="G4" s="103">
        <v>68178.35812728977</v>
      </c>
    </row>
    <row r="5" spans="1:7" ht="15" customHeight="1">
      <c r="A5" s="102" t="s">
        <v>263</v>
      </c>
      <c r="B5" s="103">
        <v>-10003.996961988281</v>
      </c>
      <c r="C5" s="103">
        <v>-11188.82925711356</v>
      </c>
      <c r="D5" s="103">
        <v>-1184.8322951252794</v>
      </c>
      <c r="E5" s="104">
        <v>-0.11843589113703565</v>
      </c>
      <c r="F5" s="105"/>
      <c r="G5" s="103">
        <v>-23686.077431545706</v>
      </c>
    </row>
    <row r="6" spans="1:7" ht="15" customHeight="1">
      <c r="A6" s="106" t="s">
        <v>74</v>
      </c>
      <c r="B6" s="107">
        <v>23691.173497461947</v>
      </c>
      <c r="C6" s="107">
        <v>21017.263555055582</v>
      </c>
      <c r="D6" s="107">
        <v>-2673.9099424063643</v>
      </c>
      <c r="E6" s="104">
        <v>-0.11286523830036627</v>
      </c>
      <c r="F6" s="105"/>
      <c r="G6" s="107">
        <v>44492.28069574406</v>
      </c>
    </row>
    <row r="7" spans="1:7" ht="15" customHeight="1">
      <c r="A7" s="102" t="s">
        <v>264</v>
      </c>
      <c r="B7" s="134">
        <v>-1897.885626400811</v>
      </c>
      <c r="C7" s="134">
        <v>-1468.2149613124898</v>
      </c>
      <c r="D7" s="103">
        <v>429.67066508832113</v>
      </c>
      <c r="E7" s="104">
        <v>0.22639439337720121</v>
      </c>
      <c r="F7" s="105"/>
      <c r="G7" s="103">
        <v>-3108.1226159288917</v>
      </c>
    </row>
    <row r="8" spans="1:7" ht="15" customHeight="1">
      <c r="A8" s="108" t="s">
        <v>78</v>
      </c>
      <c r="B8" s="39">
        <v>21793.287871061137</v>
      </c>
      <c r="C8" s="39">
        <v>19549.048593743093</v>
      </c>
      <c r="D8" s="39">
        <v>-2244.2392773180436</v>
      </c>
      <c r="E8" s="109">
        <v>-0.1029784624787214</v>
      </c>
      <c r="F8" s="105"/>
      <c r="G8" s="39">
        <v>41384.15807981518</v>
      </c>
    </row>
    <row r="9" spans="1:7" ht="15" customHeight="1">
      <c r="A9" s="102" t="s">
        <v>265</v>
      </c>
      <c r="B9" s="103">
        <v>-1716.9502926345365</v>
      </c>
      <c r="C9" s="103">
        <v>-1512.6457739388638</v>
      </c>
      <c r="D9" s="103">
        <v>204.30451869567264</v>
      </c>
      <c r="E9" s="104">
        <v>0.1189926811347474</v>
      </c>
      <c r="F9" s="105"/>
      <c r="G9" s="103">
        <v>-3202.179969386646</v>
      </c>
    </row>
    <row r="10" spans="1:7" ht="15" customHeight="1">
      <c r="A10" s="153" t="s">
        <v>81</v>
      </c>
      <c r="B10" s="154">
        <v>20076.3375784266</v>
      </c>
      <c r="C10" s="154">
        <v>18036.40281980423</v>
      </c>
      <c r="D10" s="154">
        <v>-2039.9347586223703</v>
      </c>
      <c r="E10" s="155">
        <v>-0.10160890902803009</v>
      </c>
      <c r="F10" s="156"/>
      <c r="G10" s="154">
        <v>38181.97811042853</v>
      </c>
    </row>
    <row r="11" spans="1:7" ht="15" customHeight="1">
      <c r="A11" s="42" t="s">
        <v>293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294</v>
      </c>
      <c r="B13" s="101"/>
      <c r="C13" s="101"/>
      <c r="D13" s="101"/>
      <c r="E13" s="101"/>
      <c r="F13" s="101"/>
      <c r="G13" s="101"/>
    </row>
    <row r="14" spans="1:7" ht="15">
      <c r="A14" s="157" t="s">
        <v>16</v>
      </c>
      <c r="B14" s="158" t="s">
        <v>50</v>
      </c>
      <c r="C14" s="158" t="s">
        <v>51</v>
      </c>
      <c r="D14" s="159" t="s">
        <v>52</v>
      </c>
      <c r="E14" s="160" t="s">
        <v>103</v>
      </c>
      <c r="F14" s="156"/>
      <c r="G14" s="156"/>
    </row>
    <row r="15" spans="1:7" ht="15">
      <c r="A15" s="110" t="s">
        <v>268</v>
      </c>
      <c r="B15" s="111">
        <v>891.691706</v>
      </c>
      <c r="C15" s="111">
        <v>620.5285525</v>
      </c>
      <c r="D15" s="112">
        <v>-271.1631534999999</v>
      </c>
      <c r="E15" s="70">
        <v>-0.30409966995924925</v>
      </c>
      <c r="F15" s="42"/>
      <c r="G15" s="42"/>
    </row>
    <row r="16" spans="1:7" ht="15">
      <c r="A16" s="110" t="s">
        <v>269</v>
      </c>
      <c r="B16" s="111">
        <v>1075.016447211048</v>
      </c>
      <c r="C16" s="111">
        <v>922.8428505676789</v>
      </c>
      <c r="D16" s="112">
        <v>-152.17359664336914</v>
      </c>
      <c r="E16" s="70">
        <v>-0.14155466833847827</v>
      </c>
      <c r="F16" s="42"/>
      <c r="G16" s="42"/>
    </row>
    <row r="17" spans="1:7" ht="15">
      <c r="A17" s="41" t="s">
        <v>270</v>
      </c>
      <c r="B17" s="113">
        <v>0.009541925566599774</v>
      </c>
      <c r="C17" s="113">
        <v>0.007920293130828211</v>
      </c>
      <c r="D17" s="114">
        <v>-0.16216324357715625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57421875" style="0" customWidth="1"/>
    <col min="6" max="6" width="0.85546875" style="0" customWidth="1"/>
    <col min="7" max="7" width="14.7109375" style="0" customWidth="1"/>
  </cols>
  <sheetData>
    <row r="1" spans="1:7" ht="15" customHeight="1">
      <c r="A1" s="59" t="s">
        <v>295</v>
      </c>
      <c r="B1" s="101"/>
      <c r="C1" s="101"/>
      <c r="D1" s="101"/>
      <c r="E1" s="101"/>
      <c r="F1" s="101"/>
      <c r="G1" s="101"/>
    </row>
    <row r="2" spans="1:7" ht="15" customHeight="1">
      <c r="A2" s="145" t="s">
        <v>18</v>
      </c>
      <c r="B2" s="146" t="s">
        <v>102</v>
      </c>
      <c r="C2" s="146"/>
      <c r="D2" s="146"/>
      <c r="E2" s="147"/>
      <c r="F2" s="148"/>
      <c r="G2" s="147" t="s">
        <v>178</v>
      </c>
    </row>
    <row r="3" spans="1:7" ht="15" customHeight="1">
      <c r="A3" s="149"/>
      <c r="B3" s="150" t="s">
        <v>50</v>
      </c>
      <c r="C3" s="150" t="s">
        <v>51</v>
      </c>
      <c r="D3" s="151" t="s">
        <v>52</v>
      </c>
      <c r="E3" s="152" t="s">
        <v>103</v>
      </c>
      <c r="F3" s="148"/>
      <c r="G3" s="150" t="s">
        <v>51</v>
      </c>
    </row>
    <row r="4" spans="1:7" ht="15" customHeight="1">
      <c r="A4" s="102" t="s">
        <v>105</v>
      </c>
      <c r="B4" s="103">
        <v>32334.414917411184</v>
      </c>
      <c r="C4" s="103">
        <v>41380.255445113486</v>
      </c>
      <c r="D4" s="103">
        <v>9045.840527702301</v>
      </c>
      <c r="E4" s="104">
        <v>0.27975890551312765</v>
      </c>
      <c r="F4" s="105"/>
      <c r="G4" s="103">
        <v>87599.50769531625</v>
      </c>
    </row>
    <row r="5" spans="1:7" ht="15" customHeight="1">
      <c r="A5" s="102" t="s">
        <v>263</v>
      </c>
      <c r="B5" s="103">
        <v>-17457.62450635493</v>
      </c>
      <c r="C5" s="103">
        <v>-27674.127980658686</v>
      </c>
      <c r="D5" s="103">
        <v>-10216.503474303758</v>
      </c>
      <c r="E5" s="104">
        <v>-0.585217276874339</v>
      </c>
      <c r="F5" s="105"/>
      <c r="G5" s="103">
        <v>-58584.46162127669</v>
      </c>
    </row>
    <row r="6" spans="1:7" ht="15" customHeight="1">
      <c r="A6" s="106" t="s">
        <v>74</v>
      </c>
      <c r="B6" s="107">
        <v>14876.790411056256</v>
      </c>
      <c r="C6" s="107">
        <v>13706.1274644548</v>
      </c>
      <c r="D6" s="107">
        <v>-1170.6629466014565</v>
      </c>
      <c r="E6" s="104">
        <v>-0.07869055853145807</v>
      </c>
      <c r="F6" s="105"/>
      <c r="G6" s="107">
        <v>29015.046074039543</v>
      </c>
    </row>
    <row r="7" spans="1:7" ht="15" customHeight="1">
      <c r="A7" s="102" t="s">
        <v>264</v>
      </c>
      <c r="B7" s="103">
        <v>-2140.9618072202243</v>
      </c>
      <c r="C7" s="103">
        <v>-2004.9814673471492</v>
      </c>
      <c r="D7" s="103">
        <v>135.98033987307508</v>
      </c>
      <c r="E7" s="104">
        <v>0.06351366914369613</v>
      </c>
      <c r="F7" s="105"/>
      <c r="G7" s="103">
        <v>-4244.424970039268</v>
      </c>
    </row>
    <row r="8" spans="1:7" ht="15" customHeight="1">
      <c r="A8" s="108" t="s">
        <v>78</v>
      </c>
      <c r="B8" s="39">
        <v>12735.828603836031</v>
      </c>
      <c r="C8" s="39">
        <v>11701.145997107651</v>
      </c>
      <c r="D8" s="39">
        <v>-1034.68260672838</v>
      </c>
      <c r="E8" s="109">
        <v>-0.08124187588522773</v>
      </c>
      <c r="F8" s="105"/>
      <c r="G8" s="39">
        <v>24770.621104000278</v>
      </c>
    </row>
    <row r="9" spans="1:7" ht="15" customHeight="1">
      <c r="A9" s="102" t="s">
        <v>265</v>
      </c>
      <c r="B9" s="103">
        <v>-1997.6642469701796</v>
      </c>
      <c r="C9" s="103">
        <v>-1546.9603245548599</v>
      </c>
      <c r="D9" s="103">
        <v>450.70392241531977</v>
      </c>
      <c r="E9" s="104">
        <v>0.22561545219568005</v>
      </c>
      <c r="F9" s="105"/>
      <c r="G9" s="103">
        <v>-3274.8218056540495</v>
      </c>
    </row>
    <row r="10" spans="1:7" ht="15" customHeight="1">
      <c r="A10" s="153" t="s">
        <v>81</v>
      </c>
      <c r="B10" s="154">
        <v>10738.164356865851</v>
      </c>
      <c r="C10" s="154">
        <v>10154.18567255279</v>
      </c>
      <c r="D10" s="154">
        <v>-583.9786843130605</v>
      </c>
      <c r="E10" s="155">
        <v>-0.05438347420522314</v>
      </c>
      <c r="F10" s="156"/>
      <c r="G10" s="154">
        <v>21495.799298346228</v>
      </c>
    </row>
    <row r="11" spans="1:7" ht="15" customHeight="1">
      <c r="A11" s="42" t="s">
        <v>293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296</v>
      </c>
      <c r="B13" s="101"/>
      <c r="C13" s="101"/>
      <c r="D13" s="101"/>
      <c r="E13" s="101"/>
      <c r="F13" s="101"/>
      <c r="G13" s="101"/>
    </row>
    <row r="14" spans="1:7" ht="15">
      <c r="A14" s="157" t="s">
        <v>18</v>
      </c>
      <c r="B14" s="158" t="s">
        <v>50</v>
      </c>
      <c r="C14" s="158" t="s">
        <v>51</v>
      </c>
      <c r="D14" s="159" t="s">
        <v>52</v>
      </c>
      <c r="E14" s="160" t="s">
        <v>103</v>
      </c>
      <c r="F14" s="156"/>
      <c r="G14" s="156"/>
    </row>
    <row r="15" spans="1:7" ht="15">
      <c r="A15" s="110" t="s">
        <v>268</v>
      </c>
      <c r="B15" s="111">
        <v>83.53728746671739</v>
      </c>
      <c r="C15" s="111">
        <v>625.0881913865777</v>
      </c>
      <c r="D15" s="112">
        <v>541.5509039198603</v>
      </c>
      <c r="E15" s="70">
        <v>6.482744656218613</v>
      </c>
      <c r="F15" s="42"/>
      <c r="G15" s="42"/>
    </row>
    <row r="16" spans="1:7" ht="15">
      <c r="A16" s="110" t="s">
        <v>269</v>
      </c>
      <c r="B16" s="111">
        <v>707.3432463346952</v>
      </c>
      <c r="C16" s="111">
        <v>804.2751913865753</v>
      </c>
      <c r="D16" s="112">
        <v>96.93194505188012</v>
      </c>
      <c r="E16" s="70">
        <v>0.1370366445910966</v>
      </c>
      <c r="F16" s="42"/>
      <c r="G16" s="42"/>
    </row>
    <row r="17" spans="1:7" ht="15">
      <c r="A17" s="41" t="s">
        <v>270</v>
      </c>
      <c r="B17" s="113">
        <v>0.006278431017565316</v>
      </c>
      <c r="C17" s="113">
        <v>0.006902686919789353</v>
      </c>
      <c r="D17" s="114">
        <v>0.062425590222403744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G1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851562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297</v>
      </c>
      <c r="B1" s="101"/>
      <c r="C1" s="101"/>
      <c r="D1" s="101"/>
      <c r="E1" s="101"/>
      <c r="F1" s="101"/>
      <c r="G1" s="101"/>
    </row>
    <row r="2" spans="1:7" ht="15" customHeight="1">
      <c r="A2" s="145" t="s">
        <v>37</v>
      </c>
      <c r="B2" s="146" t="s">
        <v>102</v>
      </c>
      <c r="C2" s="146"/>
      <c r="D2" s="146"/>
      <c r="E2" s="147"/>
      <c r="F2" s="148"/>
      <c r="G2" s="147" t="s">
        <v>178</v>
      </c>
    </row>
    <row r="3" spans="1:7" ht="15" customHeight="1">
      <c r="A3" s="149"/>
      <c r="B3" s="150" t="s">
        <v>50</v>
      </c>
      <c r="C3" s="150" t="s">
        <v>51</v>
      </c>
      <c r="D3" s="151" t="s">
        <v>52</v>
      </c>
      <c r="E3" s="152" t="s">
        <v>103</v>
      </c>
      <c r="F3" s="148"/>
      <c r="G3" s="150" t="s">
        <v>51</v>
      </c>
    </row>
    <row r="4" spans="1:7" ht="15" customHeight="1">
      <c r="A4" s="102" t="s">
        <v>105</v>
      </c>
      <c r="B4" s="103">
        <v>19032.384463253296</v>
      </c>
      <c r="C4" s="103">
        <v>17176.303272345118</v>
      </c>
      <c r="D4" s="103">
        <v>-1856.0811909081785</v>
      </c>
      <c r="E4" s="104">
        <v>-0.09752226235718389</v>
      </c>
      <c r="F4" s="105"/>
      <c r="G4" s="103">
        <v>36361.19918782573</v>
      </c>
    </row>
    <row r="5" spans="1:7" ht="15" customHeight="1">
      <c r="A5" s="102" t="s">
        <v>263</v>
      </c>
      <c r="B5" s="103">
        <v>-3727.690721059696</v>
      </c>
      <c r="C5" s="103">
        <v>-3274.3345273337254</v>
      </c>
      <c r="D5" s="103">
        <v>453.35619372597057</v>
      </c>
      <c r="E5" s="104">
        <v>0.12161851066793758</v>
      </c>
      <c r="F5" s="105"/>
      <c r="G5" s="103">
        <v>-6931.5689219139795</v>
      </c>
    </row>
    <row r="6" spans="1:7" ht="15" customHeight="1">
      <c r="A6" s="106" t="s">
        <v>74</v>
      </c>
      <c r="B6" s="107">
        <v>15304.6937421936</v>
      </c>
      <c r="C6" s="107">
        <v>13901.968745011392</v>
      </c>
      <c r="D6" s="107">
        <v>-1402.7249971822075</v>
      </c>
      <c r="E6" s="188">
        <v>-0.09165325493021965</v>
      </c>
      <c r="F6" s="105"/>
      <c r="G6" s="107">
        <v>29429.63026591175</v>
      </c>
    </row>
    <row r="7" spans="1:7" ht="15" customHeight="1">
      <c r="A7" s="102" t="s">
        <v>264</v>
      </c>
      <c r="B7" s="134">
        <v>-2244.1178723697863</v>
      </c>
      <c r="C7" s="134">
        <v>-1905.700411473393</v>
      </c>
      <c r="D7" s="103">
        <v>338.4174608963933</v>
      </c>
      <c r="E7" s="104">
        <v>0.15080199888922272</v>
      </c>
      <c r="F7" s="105"/>
      <c r="G7" s="103">
        <v>-4034.2529562500376</v>
      </c>
    </row>
    <row r="8" spans="1:7" ht="15" customHeight="1">
      <c r="A8" s="108" t="s">
        <v>78</v>
      </c>
      <c r="B8" s="39">
        <v>13060.575869823813</v>
      </c>
      <c r="C8" s="39">
        <v>11996.268333537999</v>
      </c>
      <c r="D8" s="39">
        <v>-1064.3075362858144</v>
      </c>
      <c r="E8" s="109">
        <v>-0.08149009254215771</v>
      </c>
      <c r="F8" s="105"/>
      <c r="G8" s="39">
        <v>25395.37730966171</v>
      </c>
    </row>
    <row r="9" spans="1:7" ht="15" customHeight="1">
      <c r="A9" s="102" t="s">
        <v>265</v>
      </c>
      <c r="B9" s="103">
        <v>-3162.9067631941466</v>
      </c>
      <c r="C9" s="103">
        <v>-3506.399911273414</v>
      </c>
      <c r="D9" s="103">
        <v>-343.4931480792675</v>
      </c>
      <c r="E9" s="104">
        <v>-0.1086004658994063</v>
      </c>
      <c r="F9" s="105"/>
      <c r="G9" s="103">
        <v>-7422.837358214603</v>
      </c>
    </row>
    <row r="10" spans="1:7" ht="15" customHeight="1">
      <c r="A10" s="42" t="s">
        <v>36</v>
      </c>
      <c r="B10" s="103">
        <v>0</v>
      </c>
      <c r="C10" s="103">
        <v>0</v>
      </c>
      <c r="D10" s="103">
        <v>0</v>
      </c>
      <c r="E10" s="104" t="s">
        <v>32</v>
      </c>
      <c r="F10" s="105"/>
      <c r="G10" s="103">
        <v>0</v>
      </c>
    </row>
    <row r="11" spans="1:7" ht="15">
      <c r="A11" s="153" t="s">
        <v>81</v>
      </c>
      <c r="B11" s="154">
        <v>9897.669106629666</v>
      </c>
      <c r="C11" s="154">
        <v>8489.868422264584</v>
      </c>
      <c r="D11" s="154">
        <v>-1407.800684365082</v>
      </c>
      <c r="E11" s="155">
        <v>-0.14223557781115428</v>
      </c>
      <c r="F11" s="156"/>
      <c r="G11" s="154">
        <v>17972.539951447106</v>
      </c>
    </row>
    <row r="12" spans="1:7" ht="15">
      <c r="A12" s="42" t="s">
        <v>293</v>
      </c>
      <c r="B12" s="42"/>
      <c r="C12" s="42"/>
      <c r="D12" s="42"/>
      <c r="E12" s="42"/>
      <c r="F12" s="42"/>
      <c r="G12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G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298</v>
      </c>
      <c r="B1" s="101"/>
      <c r="C1" s="101"/>
      <c r="D1" s="101"/>
      <c r="E1" s="101"/>
      <c r="F1" s="101"/>
      <c r="G1" s="101"/>
    </row>
    <row r="2" spans="1:7" ht="15" customHeight="1">
      <c r="A2" s="145" t="s">
        <v>15</v>
      </c>
      <c r="B2" s="146" t="s">
        <v>102</v>
      </c>
      <c r="C2" s="146"/>
      <c r="D2" s="146"/>
      <c r="E2" s="147"/>
      <c r="F2" s="148"/>
      <c r="G2" s="147" t="s">
        <v>178</v>
      </c>
    </row>
    <row r="3" spans="1:7" ht="15" customHeight="1">
      <c r="A3" s="149"/>
      <c r="B3" s="150" t="s">
        <v>50</v>
      </c>
      <c r="C3" s="150" t="s">
        <v>51</v>
      </c>
      <c r="D3" s="151" t="s">
        <v>52</v>
      </c>
      <c r="E3" s="152" t="s">
        <v>103</v>
      </c>
      <c r="F3" s="148"/>
      <c r="G3" s="150" t="s">
        <v>51</v>
      </c>
    </row>
    <row r="4" spans="1:7" ht="15" customHeight="1">
      <c r="A4" s="102" t="s">
        <v>105</v>
      </c>
      <c r="B4" s="103">
        <v>290988.514534448</v>
      </c>
      <c r="C4" s="103">
        <v>241993.3867893068</v>
      </c>
      <c r="D4" s="103">
        <v>-48995.12774514119</v>
      </c>
      <c r="E4" s="104">
        <v>-0.16837478215773707</v>
      </c>
      <c r="F4" s="105"/>
      <c r="G4" s="103">
        <v>512285.4201899039</v>
      </c>
    </row>
    <row r="5" spans="1:7" ht="15" customHeight="1">
      <c r="A5" s="102" t="s">
        <v>263</v>
      </c>
      <c r="B5" s="103">
        <v>-189326.16994328386</v>
      </c>
      <c r="C5" s="103">
        <v>-149559.4785837432</v>
      </c>
      <c r="D5" s="103">
        <v>39766.69135954065</v>
      </c>
      <c r="E5" s="104">
        <v>0.2100432886349177</v>
      </c>
      <c r="F5" s="105"/>
      <c r="G5" s="103">
        <v>-316608.40548656427</v>
      </c>
    </row>
    <row r="6" spans="1:7" ht="15" customHeight="1">
      <c r="A6" s="106" t="s">
        <v>74</v>
      </c>
      <c r="B6" s="107">
        <v>101662.34459116412</v>
      </c>
      <c r="C6" s="107">
        <v>92433.90820556358</v>
      </c>
      <c r="D6" s="107">
        <v>-9228.436385600537</v>
      </c>
      <c r="E6" s="188">
        <v>-0.09077536449422609</v>
      </c>
      <c r="F6" s="105"/>
      <c r="G6" s="107">
        <v>195677.01470333964</v>
      </c>
    </row>
    <row r="7" spans="1:7" ht="15" customHeight="1">
      <c r="A7" s="102" t="s">
        <v>264</v>
      </c>
      <c r="B7" s="103">
        <v>-34342.29377742691</v>
      </c>
      <c r="C7" s="103">
        <v>-33773.296626640134</v>
      </c>
      <c r="D7" s="103">
        <v>568.997150786774</v>
      </c>
      <c r="E7" s="104">
        <v>0.016568408460845858</v>
      </c>
      <c r="F7" s="105"/>
      <c r="G7" s="103">
        <v>-71496.03418146436</v>
      </c>
    </row>
    <row r="8" spans="1:7" ht="15" customHeight="1">
      <c r="A8" s="108" t="s">
        <v>78</v>
      </c>
      <c r="B8" s="39">
        <v>67320.05081373721</v>
      </c>
      <c r="C8" s="39">
        <v>58660.611578923446</v>
      </c>
      <c r="D8" s="39">
        <v>-8659.439234813763</v>
      </c>
      <c r="E8" s="109">
        <v>-0.12863090758462015</v>
      </c>
      <c r="F8" s="105"/>
      <c r="G8" s="39">
        <v>124180.98052187529</v>
      </c>
    </row>
    <row r="9" spans="1:7" ht="15" customHeight="1">
      <c r="A9" s="102" t="s">
        <v>265</v>
      </c>
      <c r="B9" s="103">
        <v>-16352.96546454319</v>
      </c>
      <c r="C9" s="103">
        <v>-9076.191147526264</v>
      </c>
      <c r="D9" s="103">
        <v>7276.774317016925</v>
      </c>
      <c r="E9" s="104">
        <v>0.4449819412139386</v>
      </c>
      <c r="F9" s="105"/>
      <c r="G9" s="103">
        <v>-19213.749835992767</v>
      </c>
    </row>
    <row r="10" spans="1:7" ht="15" customHeight="1">
      <c r="A10" s="42" t="s">
        <v>36</v>
      </c>
      <c r="B10" s="103">
        <v>-3947.8434582314694</v>
      </c>
      <c r="C10" s="103">
        <v>-4536.90527136936</v>
      </c>
      <c r="D10" s="103">
        <v>-589.0618131378906</v>
      </c>
      <c r="E10" s="104">
        <v>-0.14921103619487863</v>
      </c>
      <c r="F10" s="105"/>
      <c r="G10" s="103">
        <v>-9604.355119542233</v>
      </c>
    </row>
    <row r="11" spans="1:7" ht="15" customHeight="1">
      <c r="A11" s="153" t="s">
        <v>81</v>
      </c>
      <c r="B11" s="154">
        <v>47019.241890962556</v>
      </c>
      <c r="C11" s="154">
        <v>45047.515160027826</v>
      </c>
      <c r="D11" s="154">
        <v>-1971.7267309347299</v>
      </c>
      <c r="E11" s="155">
        <v>-0.04193446452214514</v>
      </c>
      <c r="F11" s="156"/>
      <c r="G11" s="154">
        <v>95362.8755663403</v>
      </c>
    </row>
    <row r="12" spans="1:7" ht="15">
      <c r="A12" s="42" t="s">
        <v>293</v>
      </c>
      <c r="B12" s="42"/>
      <c r="C12" s="42"/>
      <c r="D12" s="42"/>
      <c r="E12" s="42"/>
      <c r="F12" s="42"/>
      <c r="G12" s="42"/>
    </row>
    <row r="13" spans="1:7" ht="15">
      <c r="A13" s="42"/>
      <c r="B13" s="135"/>
      <c r="C13" s="135"/>
      <c r="D13" s="42"/>
      <c r="E13" s="42"/>
      <c r="F13" s="42"/>
      <c r="G13" s="42"/>
    </row>
    <row r="14" spans="1:7" ht="15">
      <c r="A14" s="59" t="s">
        <v>299</v>
      </c>
      <c r="B14" s="101"/>
      <c r="C14" s="101"/>
      <c r="D14" s="101"/>
      <c r="E14" s="101"/>
      <c r="F14" s="101"/>
      <c r="G14" s="101"/>
    </row>
    <row r="15" spans="1:7" ht="15">
      <c r="A15" s="157" t="s">
        <v>15</v>
      </c>
      <c r="B15" s="158" t="s">
        <v>50</v>
      </c>
      <c r="C15" s="158" t="s">
        <v>51</v>
      </c>
      <c r="D15" s="159" t="s">
        <v>52</v>
      </c>
      <c r="E15" s="160" t="s">
        <v>103</v>
      </c>
      <c r="F15" s="156"/>
      <c r="G15" s="156"/>
    </row>
    <row r="16" spans="1:7" ht="16.5">
      <c r="A16" s="197" t="s">
        <v>275</v>
      </c>
      <c r="B16" s="136">
        <v>2652.081</v>
      </c>
      <c r="C16" s="136">
        <v>2732.662</v>
      </c>
      <c r="D16" s="285">
        <v>80.58099999999968</v>
      </c>
      <c r="E16" s="137">
        <v>0.030384064438454057</v>
      </c>
      <c r="F16" s="42"/>
      <c r="G16" s="42"/>
    </row>
    <row r="17" spans="1:7" ht="16.5">
      <c r="A17" s="198" t="s">
        <v>269</v>
      </c>
      <c r="B17" s="111">
        <v>2808.41296076</v>
      </c>
      <c r="C17" s="111">
        <v>2891.03998613</v>
      </c>
      <c r="D17" s="286">
        <v>82.62702537000041</v>
      </c>
      <c r="E17" s="138">
        <v>0.029421251975578502</v>
      </c>
      <c r="F17" s="42"/>
      <c r="G17" s="42"/>
    </row>
    <row r="18" spans="1:7" ht="16.5">
      <c r="A18" s="198" t="s">
        <v>276</v>
      </c>
      <c r="B18" s="254">
        <v>2249.4325699745546</v>
      </c>
      <c r="C18" s="254">
        <v>2392.873905429072</v>
      </c>
      <c r="D18" s="286">
        <v>143.44133545451723</v>
      </c>
      <c r="E18" s="138">
        <v>0.0637677863160574</v>
      </c>
      <c r="F18" s="42"/>
      <c r="G18" s="42"/>
    </row>
    <row r="19" spans="1:7" ht="15">
      <c r="A19" s="139" t="s">
        <v>277</v>
      </c>
      <c r="B19" s="140">
        <v>0.19418444064479137</v>
      </c>
      <c r="C19" s="140">
        <v>0.19926798297919424</v>
      </c>
      <c r="D19" s="312">
        <v>0.5083542334402863</v>
      </c>
      <c r="E19" s="139"/>
      <c r="F19" s="42"/>
      <c r="G19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1.8515625" style="0" customWidth="1"/>
    <col min="2" max="3" width="12.00390625" style="0" customWidth="1"/>
    <col min="4" max="4" width="1.421875" style="0" customWidth="1"/>
    <col min="5" max="5" width="9.7109375" style="0" customWidth="1"/>
    <col min="6" max="6" width="1.421875" style="0" customWidth="1"/>
    <col min="7" max="7" width="13.57421875" style="0" customWidth="1"/>
    <col min="8" max="8" width="1.421875" style="0" customWidth="1"/>
    <col min="9" max="10" width="12.00390625" style="0" customWidth="1"/>
    <col min="11" max="11" width="1.421875" style="0" customWidth="1"/>
    <col min="12" max="12" width="12.421875" style="0" customWidth="1"/>
    <col min="13" max="13" width="1.421875" style="0" customWidth="1"/>
    <col min="14" max="14" width="12.57421875" style="0" customWidth="1"/>
    <col min="15" max="15" width="1.1484375" style="0" customWidth="1"/>
    <col min="16" max="17" width="9.28125" style="0" customWidth="1"/>
    <col min="18" max="18" width="2.00390625" style="0" customWidth="1"/>
    <col min="19" max="19" width="8.00390625" style="0" customWidth="1"/>
    <col min="20" max="20" width="2.00390625" style="0" customWidth="1"/>
    <col min="21" max="21" width="12.140625" style="0" bestFit="1" customWidth="1"/>
    <col min="22" max="22" width="1.1484375" style="0" customWidth="1"/>
    <col min="23" max="23" width="2.7109375" style="0" customWidth="1"/>
    <col min="24" max="24" width="8.140625" style="0" bestFit="1" customWidth="1"/>
    <col min="25" max="25" width="6.8515625" style="0" bestFit="1" customWidth="1"/>
    <col min="26" max="26" width="7.7109375" style="0" bestFit="1" customWidth="1"/>
    <col min="27" max="27" width="12.140625" style="0" bestFit="1" customWidth="1"/>
    <col min="28" max="28" width="4.421875" style="0" bestFit="1" customWidth="1"/>
  </cols>
  <sheetData>
    <row r="1" spans="1:15" ht="15">
      <c r="A1" s="92" t="s">
        <v>98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>
      <c r="A2" s="389" t="s">
        <v>99</v>
      </c>
      <c r="B2" s="394" t="s">
        <v>100</v>
      </c>
      <c r="C2" s="394"/>
      <c r="D2" s="394"/>
      <c r="E2" s="394"/>
      <c r="F2" s="394"/>
      <c r="G2" s="394"/>
      <c r="H2" s="393" t="s">
        <v>101</v>
      </c>
      <c r="I2" s="393"/>
      <c r="J2" s="393"/>
      <c r="K2" s="393"/>
      <c r="L2" s="393"/>
      <c r="M2" s="393"/>
      <c r="N2" s="393"/>
      <c r="O2" s="393"/>
    </row>
    <row r="3" spans="1:15" ht="15">
      <c r="A3" s="390"/>
      <c r="B3" s="392" t="s">
        <v>102</v>
      </c>
      <c r="C3" s="392"/>
      <c r="D3" s="7"/>
      <c r="E3" s="8" t="s">
        <v>103</v>
      </c>
      <c r="F3" s="9"/>
      <c r="G3" s="8" t="s">
        <v>104</v>
      </c>
      <c r="H3" s="9"/>
      <c r="I3" s="392" t="s">
        <v>102</v>
      </c>
      <c r="J3" s="392"/>
      <c r="K3" s="7"/>
      <c r="L3" s="8" t="s">
        <v>103</v>
      </c>
      <c r="M3" s="9"/>
      <c r="N3" s="8" t="s">
        <v>104</v>
      </c>
      <c r="O3" s="7"/>
    </row>
    <row r="4" spans="1:15" ht="15">
      <c r="A4" s="391"/>
      <c r="B4" s="302" t="s">
        <v>50</v>
      </c>
      <c r="C4" s="302" t="s">
        <v>51</v>
      </c>
      <c r="D4" s="302"/>
      <c r="E4" s="302"/>
      <c r="F4" s="302"/>
      <c r="G4" s="302" t="s">
        <v>51</v>
      </c>
      <c r="H4" s="302"/>
      <c r="I4" s="302" t="s">
        <v>50</v>
      </c>
      <c r="J4" s="302" t="s">
        <v>51</v>
      </c>
      <c r="K4" s="302"/>
      <c r="L4" s="302"/>
      <c r="M4" s="302"/>
      <c r="N4" s="302" t="s">
        <v>51</v>
      </c>
      <c r="O4" s="303"/>
    </row>
    <row r="5" spans="1:15" ht="15">
      <c r="A5" s="14" t="s">
        <v>105</v>
      </c>
      <c r="B5" s="142">
        <v>621793.637</v>
      </c>
      <c r="C5" s="142">
        <v>575607.571</v>
      </c>
      <c r="D5" s="11"/>
      <c r="E5" s="70">
        <v>-0.07427876911516222</v>
      </c>
      <c r="F5" s="11"/>
      <c r="G5" s="142">
        <v>1218526.5485414285</v>
      </c>
      <c r="H5" s="11"/>
      <c r="I5" s="142">
        <v>1153720.247</v>
      </c>
      <c r="J5" s="240">
        <v>1018041.897</v>
      </c>
      <c r="K5" s="241"/>
      <c r="L5" s="242">
        <v>-0.11760073583938757</v>
      </c>
      <c r="M5" s="11"/>
      <c r="N5" s="142">
        <v>2155133.36085355</v>
      </c>
      <c r="O5" s="11"/>
    </row>
    <row r="6" spans="1:15" ht="15">
      <c r="A6" s="10" t="s">
        <v>106</v>
      </c>
      <c r="B6" s="142">
        <v>-446854.032</v>
      </c>
      <c r="C6" s="142">
        <v>-393294.146</v>
      </c>
      <c r="D6" s="11"/>
      <c r="E6" s="71">
        <v>-0.11985991434446763</v>
      </c>
      <c r="F6" s="11"/>
      <c r="G6" s="142">
        <v>-832580.0118548626</v>
      </c>
      <c r="H6" s="11"/>
      <c r="I6" s="142">
        <v>-955314.45</v>
      </c>
      <c r="J6" s="240">
        <v>-870466.598</v>
      </c>
      <c r="K6" s="241"/>
      <c r="L6" s="243">
        <v>-0.08881667392343952</v>
      </c>
      <c r="M6" s="11"/>
      <c r="N6" s="142">
        <v>-1842725.3440027097</v>
      </c>
      <c r="O6" s="11"/>
    </row>
    <row r="7" spans="1:15" ht="15">
      <c r="A7" s="12" t="s">
        <v>81</v>
      </c>
      <c r="B7" s="87">
        <v>174939.60499999998</v>
      </c>
      <c r="C7" s="87">
        <v>182313.425</v>
      </c>
      <c r="D7" s="13"/>
      <c r="E7" s="46">
        <v>0.04215066108100569</v>
      </c>
      <c r="F7" s="13"/>
      <c r="G7" s="87">
        <v>385946.5366865659</v>
      </c>
      <c r="H7" s="13"/>
      <c r="I7" s="87">
        <v>198405.79700000002</v>
      </c>
      <c r="J7" s="244">
        <v>147575.299</v>
      </c>
      <c r="K7" s="245"/>
      <c r="L7" s="246">
        <v>-0.25619462116825154</v>
      </c>
      <c r="M7" s="13"/>
      <c r="N7" s="87">
        <v>312408.0168508404</v>
      </c>
      <c r="O7" s="13"/>
    </row>
    <row r="8" spans="1:15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>
      <c r="A9" s="389" t="s">
        <v>99</v>
      </c>
      <c r="B9" s="394" t="s">
        <v>107</v>
      </c>
      <c r="C9" s="394"/>
      <c r="D9" s="394"/>
      <c r="E9" s="394"/>
      <c r="F9" s="394"/>
      <c r="G9" s="394"/>
      <c r="H9" s="301"/>
      <c r="I9" s="393" t="s">
        <v>108</v>
      </c>
      <c r="J9" s="393"/>
      <c r="K9" s="393"/>
      <c r="L9" s="393"/>
      <c r="M9" s="393"/>
      <c r="N9" s="393"/>
      <c r="O9" s="301"/>
    </row>
    <row r="10" spans="1:15" ht="15">
      <c r="A10" s="390"/>
      <c r="B10" s="392" t="s">
        <v>102</v>
      </c>
      <c r="C10" s="392"/>
      <c r="D10" s="7"/>
      <c r="E10" s="8" t="s">
        <v>103</v>
      </c>
      <c r="F10" s="9"/>
      <c r="G10" s="8" t="s">
        <v>104</v>
      </c>
      <c r="H10" s="9"/>
      <c r="I10" s="392" t="s">
        <v>102</v>
      </c>
      <c r="J10" s="392"/>
      <c r="K10" s="7"/>
      <c r="L10" s="8" t="s">
        <v>103</v>
      </c>
      <c r="M10" s="9"/>
      <c r="N10" s="8" t="s">
        <v>104</v>
      </c>
      <c r="O10" s="304"/>
    </row>
    <row r="11" spans="1:15" ht="15">
      <c r="A11" s="391"/>
      <c r="B11" s="302" t="s">
        <v>50</v>
      </c>
      <c r="C11" s="302" t="s">
        <v>51</v>
      </c>
      <c r="D11" s="302"/>
      <c r="E11" s="302"/>
      <c r="F11" s="302"/>
      <c r="G11" s="302" t="s">
        <v>51</v>
      </c>
      <c r="H11" s="302"/>
      <c r="I11" s="302" t="s">
        <v>50</v>
      </c>
      <c r="J11" s="302" t="s">
        <v>51</v>
      </c>
      <c r="K11" s="302"/>
      <c r="L11" s="302"/>
      <c r="M11" s="302"/>
      <c r="N11" s="302" t="s">
        <v>51</v>
      </c>
      <c r="O11" s="303"/>
    </row>
    <row r="12" spans="1:15" ht="15">
      <c r="A12" s="14" t="s">
        <v>105</v>
      </c>
      <c r="B12" s="142">
        <v>-150700.925</v>
      </c>
      <c r="C12" s="142">
        <v>-136980.387</v>
      </c>
      <c r="D12" s="11"/>
      <c r="E12" s="70">
        <v>-0.09104481608191856</v>
      </c>
      <c r="F12" s="247"/>
      <c r="G12" s="248">
        <v>-289979.22647021466</v>
      </c>
      <c r="H12" s="11"/>
      <c r="I12" s="142">
        <v>1624812.959</v>
      </c>
      <c r="J12" s="240">
        <v>1456669.0809999998</v>
      </c>
      <c r="K12" s="241"/>
      <c r="L12" s="242">
        <v>-0.1034850670464158</v>
      </c>
      <c r="M12" s="11"/>
      <c r="N12" s="142">
        <v>3083680.6829247633</v>
      </c>
      <c r="O12" s="11"/>
    </row>
    <row r="13" spans="1:15" ht="15">
      <c r="A13" s="10" t="s">
        <v>106</v>
      </c>
      <c r="B13" s="142">
        <v>149266.956</v>
      </c>
      <c r="C13" s="142">
        <v>132607.037</v>
      </c>
      <c r="D13" s="11"/>
      <c r="E13" s="71">
        <v>-0.11161156793470078</v>
      </c>
      <c r="F13" s="247"/>
      <c r="G13" s="248">
        <v>280721.1080062662</v>
      </c>
      <c r="H13" s="11"/>
      <c r="I13" s="142">
        <v>-1252901.5259999998</v>
      </c>
      <c r="J13" s="240">
        <v>-1131153.707</v>
      </c>
      <c r="K13" s="241"/>
      <c r="L13" s="243">
        <v>-0.09717269591704521</v>
      </c>
      <c r="M13" s="11"/>
      <c r="N13" s="142">
        <v>-2394584.247851306</v>
      </c>
      <c r="O13" s="11"/>
    </row>
    <row r="14" spans="1:15" ht="15">
      <c r="A14" s="12" t="s">
        <v>81</v>
      </c>
      <c r="B14" s="87">
        <v>-1434</v>
      </c>
      <c r="C14" s="87">
        <v>-4373</v>
      </c>
      <c r="D14" s="13"/>
      <c r="E14" s="46">
        <v>2.0495118549511857</v>
      </c>
      <c r="F14" s="13"/>
      <c r="G14" s="87">
        <v>-9257.377535035354</v>
      </c>
      <c r="H14" s="87"/>
      <c r="I14" s="87">
        <v>371911.4330000002</v>
      </c>
      <c r="J14" s="87">
        <v>325515.37399999984</v>
      </c>
      <c r="K14" s="245"/>
      <c r="L14" s="246">
        <v>-0.12475028967447832</v>
      </c>
      <c r="M14" s="13"/>
      <c r="N14" s="87">
        <v>689096.4350734574</v>
      </c>
      <c r="O14" s="13"/>
    </row>
  </sheetData>
  <sheetProtection/>
  <mergeCells count="10">
    <mergeCell ref="A9:A11"/>
    <mergeCell ref="I3:J3"/>
    <mergeCell ref="B3:C3"/>
    <mergeCell ref="A2:A4"/>
    <mergeCell ref="H2:O2"/>
    <mergeCell ref="B2:G2"/>
    <mergeCell ref="I10:J10"/>
    <mergeCell ref="B10:C10"/>
    <mergeCell ref="I9:N9"/>
    <mergeCell ref="B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1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300</v>
      </c>
      <c r="B1" s="101"/>
      <c r="C1" s="101"/>
      <c r="D1" s="101"/>
      <c r="E1" s="101"/>
      <c r="F1" s="101"/>
      <c r="G1" s="101"/>
    </row>
    <row r="2" spans="1:7" ht="15" customHeight="1">
      <c r="A2" s="145" t="s">
        <v>14</v>
      </c>
      <c r="B2" s="146" t="s">
        <v>102</v>
      </c>
      <c r="C2" s="146"/>
      <c r="D2" s="146"/>
      <c r="E2" s="147"/>
      <c r="F2" s="148"/>
      <c r="G2" s="147" t="s">
        <v>178</v>
      </c>
    </row>
    <row r="3" spans="1:7" ht="15" customHeight="1">
      <c r="A3" s="149"/>
      <c r="B3" s="150" t="s">
        <v>50</v>
      </c>
      <c r="C3" s="150" t="s">
        <v>51</v>
      </c>
      <c r="D3" s="151" t="s">
        <v>52</v>
      </c>
      <c r="E3" s="152" t="s">
        <v>103</v>
      </c>
      <c r="F3" s="148"/>
      <c r="G3" s="150" t="s">
        <v>51</v>
      </c>
    </row>
    <row r="4" spans="1:7" ht="15" customHeight="1">
      <c r="A4" s="102" t="s">
        <v>105</v>
      </c>
      <c r="B4" s="103">
        <v>216329.1595062954</v>
      </c>
      <c r="C4" s="103">
        <v>166408.68373747438</v>
      </c>
      <c r="D4" s="103">
        <v>-49920.47576882102</v>
      </c>
      <c r="E4" s="104">
        <v>-0.23076165914363608</v>
      </c>
      <c r="F4" s="105"/>
      <c r="G4" s="103">
        <v>352277.15766432614</v>
      </c>
    </row>
    <row r="5" spans="1:7" ht="15" customHeight="1">
      <c r="A5" s="102" t="s">
        <v>263</v>
      </c>
      <c r="B5" s="103">
        <v>-128363.33976936754</v>
      </c>
      <c r="C5" s="103">
        <v>-113764.23067092769</v>
      </c>
      <c r="D5" s="103">
        <v>14599.109098439847</v>
      </c>
      <c r="E5" s="104">
        <v>0.11373269910762918</v>
      </c>
      <c r="F5" s="105"/>
      <c r="G5" s="103">
        <v>-240832.02225100066</v>
      </c>
    </row>
    <row r="6" spans="1:7" ht="15" customHeight="1">
      <c r="A6" s="106" t="s">
        <v>74</v>
      </c>
      <c r="B6" s="107">
        <v>87965.81973692786</v>
      </c>
      <c r="C6" s="107">
        <v>52644.45306654669</v>
      </c>
      <c r="D6" s="107">
        <v>-35321.366670381176</v>
      </c>
      <c r="E6" s="188">
        <v>-0.4015351278032067</v>
      </c>
      <c r="F6" s="105"/>
      <c r="G6" s="107">
        <v>111445.13541332548</v>
      </c>
    </row>
    <row r="7" spans="1:7" ht="15" customHeight="1">
      <c r="A7" s="102" t="s">
        <v>264</v>
      </c>
      <c r="B7" s="103">
        <v>-26081.800775887703</v>
      </c>
      <c r="C7" s="103">
        <v>-23577.541000414054</v>
      </c>
      <c r="D7" s="103">
        <v>2504.259775473649</v>
      </c>
      <c r="E7" s="104">
        <v>0.0960156009545478</v>
      </c>
      <c r="F7" s="105"/>
      <c r="G7" s="103">
        <v>-49912.23379570273</v>
      </c>
    </row>
    <row r="8" spans="1:7" ht="15" customHeight="1">
      <c r="A8" s="108" t="s">
        <v>78</v>
      </c>
      <c r="B8" s="39">
        <v>61884.01896104016</v>
      </c>
      <c r="C8" s="39">
        <v>29066.912066132634</v>
      </c>
      <c r="D8" s="39">
        <v>-32817.10689490753</v>
      </c>
      <c r="E8" s="109">
        <v>-0.5303001880916612</v>
      </c>
      <c r="F8" s="105"/>
      <c r="G8" s="39">
        <v>61532.901617622745</v>
      </c>
    </row>
    <row r="9" spans="1:7" ht="15" customHeight="1">
      <c r="A9" s="102" t="s">
        <v>265</v>
      </c>
      <c r="B9" s="103">
        <v>-12063.941044134952</v>
      </c>
      <c r="C9" s="103">
        <v>-7782.090022329275</v>
      </c>
      <c r="D9" s="103">
        <v>4281.851021805677</v>
      </c>
      <c r="E9" s="104">
        <v>0.35492970382902833</v>
      </c>
      <c r="F9" s="105"/>
      <c r="G9" s="103">
        <v>-16474.215721091652</v>
      </c>
    </row>
    <row r="10" spans="1:7" ht="15" customHeight="1">
      <c r="A10" s="153" t="s">
        <v>81</v>
      </c>
      <c r="B10" s="154">
        <v>49820.077916905204</v>
      </c>
      <c r="C10" s="154">
        <v>21284.82204380336</v>
      </c>
      <c r="D10" s="154">
        <v>-28535.255873101843</v>
      </c>
      <c r="E10" s="155">
        <v>-0.5727661831580378</v>
      </c>
      <c r="F10" s="156"/>
      <c r="G10" s="154">
        <v>45058.685896531104</v>
      </c>
    </row>
    <row r="11" spans="1:7" ht="15">
      <c r="A11" s="42" t="s">
        <v>293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301</v>
      </c>
      <c r="B13" s="101"/>
      <c r="C13" s="101"/>
      <c r="D13" s="101"/>
      <c r="E13" s="101"/>
      <c r="F13" s="101"/>
      <c r="G13" s="101"/>
    </row>
    <row r="14" spans="1:7" ht="15">
      <c r="A14" s="157" t="s">
        <v>14</v>
      </c>
      <c r="B14" s="158" t="s">
        <v>50</v>
      </c>
      <c r="C14" s="158" t="s">
        <v>51</v>
      </c>
      <c r="D14" s="159" t="s">
        <v>52</v>
      </c>
      <c r="E14" s="160" t="s">
        <v>103</v>
      </c>
      <c r="F14" s="156"/>
      <c r="G14" s="156"/>
    </row>
    <row r="15" spans="1:7" ht="16.5">
      <c r="A15" s="197" t="s">
        <v>275</v>
      </c>
      <c r="B15" s="136">
        <v>3256.823</v>
      </c>
      <c r="C15" s="136">
        <v>3361.124</v>
      </c>
      <c r="D15" s="285">
        <v>104.30099999999993</v>
      </c>
      <c r="E15" s="137">
        <v>0.03202538179078198</v>
      </c>
      <c r="F15" s="42"/>
      <c r="G15" s="42"/>
    </row>
    <row r="16" spans="1:7" ht="16.5">
      <c r="A16" s="198" t="s">
        <v>269</v>
      </c>
      <c r="B16" s="111">
        <v>2347.24201906</v>
      </c>
      <c r="C16" s="111">
        <v>2599.2880929599996</v>
      </c>
      <c r="D16" s="286">
        <v>252.04607389999956</v>
      </c>
      <c r="E16" s="138">
        <v>0.10737967020585991</v>
      </c>
      <c r="F16" s="42"/>
      <c r="G16" s="42"/>
    </row>
    <row r="17" spans="1:7" ht="16.5">
      <c r="A17" s="198" t="s">
        <v>276</v>
      </c>
      <c r="B17" s="112">
        <v>2489.9258409785934</v>
      </c>
      <c r="C17" s="112">
        <v>2627.931196247068</v>
      </c>
      <c r="D17" s="286">
        <v>138.00535526847443</v>
      </c>
      <c r="E17" s="138">
        <v>0.055425488180095926</v>
      </c>
      <c r="F17" s="42"/>
      <c r="G17" s="42"/>
    </row>
    <row r="18" spans="1:7" ht="15">
      <c r="A18" s="139" t="s">
        <v>277</v>
      </c>
      <c r="B18" s="140">
        <v>0.11977621685639755</v>
      </c>
      <c r="C18" s="140">
        <v>0.12655328419889506</v>
      </c>
      <c r="D18" s="312">
        <v>0.67770673424975</v>
      </c>
      <c r="E18" s="139"/>
      <c r="F18" s="42"/>
      <c r="G18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A1:G2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8.28125" style="0" customWidth="1"/>
    <col min="2" max="3" width="11.00390625" style="0" customWidth="1"/>
    <col min="4" max="4" width="11.8515625" style="0" customWidth="1"/>
    <col min="5" max="5" width="11.00390625" style="0" customWidth="1"/>
    <col min="6" max="6" width="2.00390625" style="0" customWidth="1"/>
    <col min="7" max="7" width="13.57421875" style="0" customWidth="1"/>
  </cols>
  <sheetData>
    <row r="1" spans="1:7" ht="15">
      <c r="A1" s="59" t="s">
        <v>302</v>
      </c>
      <c r="B1" s="74"/>
      <c r="C1" s="74"/>
      <c r="D1" s="74"/>
      <c r="E1" s="74"/>
      <c r="F1" s="74"/>
      <c r="G1" s="74"/>
    </row>
    <row r="2" spans="1:7" ht="15">
      <c r="A2" s="35" t="s">
        <v>23</v>
      </c>
      <c r="B2" s="403" t="s">
        <v>61</v>
      </c>
      <c r="C2" s="403"/>
      <c r="D2" s="403"/>
      <c r="E2" s="36"/>
      <c r="F2" s="115"/>
      <c r="G2" s="37" t="s">
        <v>62</v>
      </c>
    </row>
    <row r="3" spans="1:7" ht="15">
      <c r="A3" s="43"/>
      <c r="B3" s="38" t="s">
        <v>50</v>
      </c>
      <c r="C3" s="38" t="s">
        <v>51</v>
      </c>
      <c r="D3" s="38" t="s">
        <v>52</v>
      </c>
      <c r="E3" s="38" t="s">
        <v>0</v>
      </c>
      <c r="F3" s="44"/>
      <c r="G3" s="38" t="s">
        <v>51</v>
      </c>
    </row>
    <row r="4" spans="1:7" ht="15">
      <c r="A4" s="74" t="s">
        <v>63</v>
      </c>
      <c r="B4" s="116">
        <v>541160.482</v>
      </c>
      <c r="C4" s="116">
        <v>483516.746</v>
      </c>
      <c r="D4" s="117">
        <v>-57643.735999999975</v>
      </c>
      <c r="E4" s="118">
        <v>-0.10651874613416429</v>
      </c>
      <c r="F4" s="119"/>
      <c r="G4" s="117">
        <v>1023575.8203141539</v>
      </c>
    </row>
    <row r="5" spans="1:7" ht="15">
      <c r="A5" s="74" t="s">
        <v>67</v>
      </c>
      <c r="B5" s="116">
        <v>542.26</v>
      </c>
      <c r="C5" s="116">
        <v>5916.172</v>
      </c>
      <c r="D5" s="117">
        <v>5373.911999999999</v>
      </c>
      <c r="E5" s="118">
        <v>9.910212813041714</v>
      </c>
      <c r="F5" s="119"/>
      <c r="G5" s="117">
        <v>12524.17968584614</v>
      </c>
    </row>
    <row r="6" spans="1:7" ht="15">
      <c r="A6" s="68" t="s">
        <v>279</v>
      </c>
      <c r="B6" s="116">
        <v>541702.742</v>
      </c>
      <c r="C6" s="116">
        <v>489432.918</v>
      </c>
      <c r="D6" s="117">
        <v>-52269.823999999964</v>
      </c>
      <c r="E6" s="118">
        <v>-0.09649171020810518</v>
      </c>
      <c r="F6" s="119"/>
      <c r="G6" s="117">
        <v>1036100</v>
      </c>
    </row>
    <row r="7" spans="1:7" ht="15">
      <c r="A7" s="42" t="s">
        <v>73</v>
      </c>
      <c r="B7" s="116">
        <v>-308107.669</v>
      </c>
      <c r="C7" s="116">
        <v>-244770.17</v>
      </c>
      <c r="D7" s="117">
        <v>63337.49899999998</v>
      </c>
      <c r="E7" s="118">
        <v>0.2055693686741695</v>
      </c>
      <c r="F7" s="119"/>
      <c r="G7" s="117">
        <v>-518163.70295101404</v>
      </c>
    </row>
    <row r="8" spans="1:7" ht="15">
      <c r="A8" s="101" t="s">
        <v>74</v>
      </c>
      <c r="B8" s="120">
        <v>233595.07299999997</v>
      </c>
      <c r="C8" s="120">
        <v>244662.748</v>
      </c>
      <c r="D8" s="121">
        <v>11067.675000000017</v>
      </c>
      <c r="E8" s="122">
        <v>0.04737974503426285</v>
      </c>
      <c r="F8" s="119"/>
      <c r="G8" s="121">
        <v>517936.297048986</v>
      </c>
    </row>
    <row r="9" spans="1:7" ht="15">
      <c r="A9" s="42" t="s">
        <v>264</v>
      </c>
      <c r="B9" s="116">
        <v>-51172.658</v>
      </c>
      <c r="C9" s="116">
        <v>-48688.069</v>
      </c>
      <c r="D9" s="117">
        <v>2484.589</v>
      </c>
      <c r="E9" s="118">
        <v>0.04855305737685152</v>
      </c>
      <c r="F9" s="119"/>
      <c r="G9" s="117">
        <v>-103069.70870909013</v>
      </c>
    </row>
    <row r="10" spans="1:7" ht="15">
      <c r="A10" s="108" t="s">
        <v>78</v>
      </c>
      <c r="B10" s="39">
        <v>182422.41499999998</v>
      </c>
      <c r="C10" s="39">
        <v>195974.679</v>
      </c>
      <c r="D10" s="123">
        <v>13552.264000000025</v>
      </c>
      <c r="E10" s="40">
        <v>0.07429056347050349</v>
      </c>
      <c r="F10" s="119"/>
      <c r="G10" s="123">
        <v>414866.5883398958</v>
      </c>
    </row>
    <row r="11" spans="1:7" ht="15">
      <c r="A11" s="266" t="s">
        <v>265</v>
      </c>
      <c r="B11" s="116">
        <v>-45147.224</v>
      </c>
      <c r="C11" s="116">
        <v>-48193.663</v>
      </c>
      <c r="D11" s="117">
        <v>-3046.4389999999985</v>
      </c>
      <c r="E11" s="118">
        <v>-0.06747788081056763</v>
      </c>
      <c r="F11" s="119"/>
      <c r="G11" s="117">
        <v>-102023.0809941149</v>
      </c>
    </row>
    <row r="12" spans="1:7" ht="15">
      <c r="A12" s="266" t="s">
        <v>36</v>
      </c>
      <c r="B12" s="116">
        <v>48.272</v>
      </c>
      <c r="C12" s="116">
        <v>35.398</v>
      </c>
      <c r="D12" s="117">
        <v>-12.873999999999995</v>
      </c>
      <c r="E12" s="118">
        <v>-0.26669705004971817</v>
      </c>
      <c r="F12" s="119"/>
      <c r="G12" s="117">
        <v>74.93543333756722</v>
      </c>
    </row>
    <row r="13" spans="1:7" ht="15">
      <c r="A13" s="108" t="s">
        <v>81</v>
      </c>
      <c r="B13" s="39">
        <v>137323.463</v>
      </c>
      <c r="C13" s="39">
        <v>147816.414</v>
      </c>
      <c r="D13" s="123">
        <v>10492.951000000001</v>
      </c>
      <c r="E13" s="40">
        <v>0.07641047473438681</v>
      </c>
      <c r="F13" s="119"/>
      <c r="G13" s="123">
        <v>312918.4427791185</v>
      </c>
    </row>
    <row r="14" spans="1:7" ht="15">
      <c r="A14" s="124" t="s">
        <v>280</v>
      </c>
      <c r="B14" s="309">
        <v>-41777.064</v>
      </c>
      <c r="C14" s="309">
        <v>-35141.449</v>
      </c>
      <c r="D14" s="121">
        <v>6635.614999999998</v>
      </c>
      <c r="E14" s="122">
        <v>0.1588339238008683</v>
      </c>
      <c r="F14" s="119"/>
      <c r="G14" s="310">
        <v>-74392.33032727889</v>
      </c>
    </row>
    <row r="15" spans="1:7" ht="15">
      <c r="A15" s="125" t="s">
        <v>83</v>
      </c>
      <c r="B15" s="116">
        <v>4748.725</v>
      </c>
      <c r="C15" s="116">
        <v>2932.432</v>
      </c>
      <c r="D15" s="117">
        <v>-1816.2930000000006</v>
      </c>
      <c r="E15" s="118">
        <v>-0.3824801394058406</v>
      </c>
      <c r="F15" s="119"/>
      <c r="G15" s="311">
        <v>6207.781870527965</v>
      </c>
    </row>
    <row r="16" spans="1:7" ht="15">
      <c r="A16" s="125" t="s">
        <v>281</v>
      </c>
      <c r="B16" s="116">
        <v>-42151.168</v>
      </c>
      <c r="C16" s="116">
        <v>-35536.724</v>
      </c>
      <c r="D16" s="117">
        <v>6614.443999999996</v>
      </c>
      <c r="E16" s="118">
        <v>0.15692196239971323</v>
      </c>
      <c r="F16" s="119"/>
      <c r="G16" s="311">
        <v>-75229.10368770905</v>
      </c>
    </row>
    <row r="17" spans="1:7" ht="15">
      <c r="A17" s="125" t="s">
        <v>282</v>
      </c>
      <c r="B17" s="116">
        <v>-2006.968</v>
      </c>
      <c r="C17" s="116">
        <v>-529.353</v>
      </c>
      <c r="D17" s="117">
        <v>1477.6150000000002</v>
      </c>
      <c r="E17" s="118">
        <v>0.7362424313691102</v>
      </c>
      <c r="F17" s="119"/>
      <c r="G17" s="311">
        <v>-1120.6084084846946</v>
      </c>
    </row>
    <row r="18" spans="1:7" ht="15">
      <c r="A18" s="125" t="s">
        <v>86</v>
      </c>
      <c r="B18" s="286">
        <v>-2367.6529999999993</v>
      </c>
      <c r="C18" s="286">
        <v>-2007.8039999999992</v>
      </c>
      <c r="D18" s="117">
        <v>359.84900000000016</v>
      </c>
      <c r="E18" s="118">
        <v>0.15198553166363493</v>
      </c>
      <c r="F18" s="119"/>
      <c r="G18" s="311">
        <v>-4250.400101613106</v>
      </c>
    </row>
    <row r="19" spans="1:7" ht="15">
      <c r="A19" s="126" t="s">
        <v>283</v>
      </c>
      <c r="B19" s="116">
        <v>6459.164</v>
      </c>
      <c r="C19" s="116">
        <v>6779.184</v>
      </c>
      <c r="D19" s="117">
        <v>320.02000000000044</v>
      </c>
      <c r="E19" s="118">
        <v>0.04954511141070275</v>
      </c>
      <c r="F19" s="119"/>
      <c r="G19" s="311">
        <v>14351.124095008256</v>
      </c>
    </row>
    <row r="20" spans="1:7" ht="15">
      <c r="A20" s="126" t="s">
        <v>284</v>
      </c>
      <c r="B20" s="116">
        <v>-8826.817</v>
      </c>
      <c r="C20" s="116">
        <v>-8786.988</v>
      </c>
      <c r="D20" s="117">
        <v>39.82899999999972</v>
      </c>
      <c r="E20" s="118">
        <v>0.0045122720908340715</v>
      </c>
      <c r="F20" s="119"/>
      <c r="G20" s="311">
        <v>-18601.524196621365</v>
      </c>
    </row>
    <row r="21" spans="1:7" ht="15">
      <c r="A21" s="127" t="s">
        <v>285</v>
      </c>
      <c r="B21" s="116">
        <v>31137.444</v>
      </c>
      <c r="C21" s="116">
        <v>29101.819</v>
      </c>
      <c r="D21" s="121">
        <v>-2035.625</v>
      </c>
      <c r="E21" s="122">
        <v>-0.06537546884066656</v>
      </c>
      <c r="F21" s="128"/>
      <c r="G21" s="310">
        <v>61606.79749354334</v>
      </c>
    </row>
    <row r="22" spans="1:7" ht="15">
      <c r="A22" s="127" t="s">
        <v>286</v>
      </c>
      <c r="B22" s="116">
        <v>0.654</v>
      </c>
      <c r="C22" s="116">
        <v>0.151</v>
      </c>
      <c r="D22" s="121">
        <v>-0.503</v>
      </c>
      <c r="E22" s="122">
        <v>-0.7691131498470948</v>
      </c>
      <c r="F22" s="128"/>
      <c r="G22" s="310">
        <v>0.31965790253609383</v>
      </c>
    </row>
    <row r="23" spans="1:7" ht="15">
      <c r="A23" s="127" t="s">
        <v>287</v>
      </c>
      <c r="B23" s="116">
        <v>0</v>
      </c>
      <c r="C23" s="116">
        <v>2512.268</v>
      </c>
      <c r="D23" s="121">
        <v>2512.268</v>
      </c>
      <c r="E23" s="122" t="s">
        <v>32</v>
      </c>
      <c r="F23" s="128"/>
      <c r="G23" s="310">
        <v>5318.319996612897</v>
      </c>
    </row>
    <row r="24" spans="1:7" ht="15">
      <c r="A24" s="45" t="s">
        <v>288</v>
      </c>
      <c r="B24" s="39">
        <v>126684.49699999999</v>
      </c>
      <c r="C24" s="39">
        <v>144289.203</v>
      </c>
      <c r="D24" s="123">
        <v>17604.70600000002</v>
      </c>
      <c r="E24" s="40">
        <v>0.13896495954039287</v>
      </c>
      <c r="F24" s="119"/>
      <c r="G24" s="123">
        <v>305451.5495998984</v>
      </c>
    </row>
    <row r="25" spans="1:7" ht="15">
      <c r="A25" s="129" t="s">
        <v>93</v>
      </c>
      <c r="B25" s="116">
        <v>-20371.009</v>
      </c>
      <c r="C25" s="116">
        <v>-35320.54</v>
      </c>
      <c r="D25" s="117">
        <v>-14949.531000000003</v>
      </c>
      <c r="E25" s="118">
        <v>-0.7338630599986483</v>
      </c>
      <c r="F25" s="119"/>
      <c r="G25" s="311">
        <v>-74771.45518438546</v>
      </c>
    </row>
    <row r="26" spans="1:7" ht="15">
      <c r="A26" s="45" t="s">
        <v>289</v>
      </c>
      <c r="B26" s="39">
        <v>106313.48799999998</v>
      </c>
      <c r="C26" s="39">
        <v>108968.663</v>
      </c>
      <c r="D26" s="123">
        <v>2655.1750000000175</v>
      </c>
      <c r="E26" s="40">
        <v>0.024974958962874192</v>
      </c>
      <c r="F26" s="119"/>
      <c r="G26" s="123">
        <v>230680.09441551293</v>
      </c>
    </row>
    <row r="27" spans="1:7" ht="15">
      <c r="A27" s="130" t="s">
        <v>290</v>
      </c>
      <c r="B27" s="131">
        <v>66230.069</v>
      </c>
      <c r="C27" s="131">
        <v>63334.123</v>
      </c>
      <c r="D27" s="132">
        <v>-2895.9460000000036</v>
      </c>
      <c r="E27" s="133">
        <v>-0.043725547077415904</v>
      </c>
      <c r="F27" s="119"/>
      <c r="G27" s="132">
        <v>134074.52263008594</v>
      </c>
    </row>
    <row r="28" spans="1:7" ht="15">
      <c r="A28" s="130" t="s">
        <v>291</v>
      </c>
      <c r="B28" s="131">
        <v>40083.419</v>
      </c>
      <c r="C28" s="131">
        <v>45634.54</v>
      </c>
      <c r="D28" s="131">
        <v>5551.120999999999</v>
      </c>
      <c r="E28" s="133">
        <v>0.1384892092164094</v>
      </c>
      <c r="F28" s="196"/>
      <c r="G28" s="131">
        <v>96605.57178542699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303</v>
      </c>
      <c r="B1" s="101"/>
      <c r="C1" s="101"/>
      <c r="D1" s="101"/>
      <c r="E1" s="101"/>
      <c r="F1" s="101"/>
      <c r="G1" s="101"/>
    </row>
    <row r="2" spans="1:7" ht="15" customHeight="1">
      <c r="A2" s="145" t="s">
        <v>304</v>
      </c>
      <c r="B2" s="146" t="s">
        <v>102</v>
      </c>
      <c r="C2" s="146"/>
      <c r="D2" s="146"/>
      <c r="E2" s="147"/>
      <c r="F2" s="148"/>
      <c r="G2" s="147" t="s">
        <v>178</v>
      </c>
    </row>
    <row r="3" spans="1:7" ht="15" customHeight="1">
      <c r="A3" s="149"/>
      <c r="B3" s="150" t="s">
        <v>50</v>
      </c>
      <c r="C3" s="150" t="s">
        <v>51</v>
      </c>
      <c r="D3" s="151" t="s">
        <v>52</v>
      </c>
      <c r="E3" s="152" t="s">
        <v>103</v>
      </c>
      <c r="F3" s="148"/>
      <c r="G3" s="150" t="s">
        <v>51</v>
      </c>
    </row>
    <row r="4" spans="1:7" ht="15" customHeight="1">
      <c r="A4" s="102" t="s">
        <v>105</v>
      </c>
      <c r="B4" s="103">
        <v>273691.048</v>
      </c>
      <c r="C4" s="103">
        <v>211954.89</v>
      </c>
      <c r="D4" s="103">
        <v>-61736.157999999996</v>
      </c>
      <c r="E4" s="104">
        <v>-0.22556878805915492</v>
      </c>
      <c r="F4" s="105"/>
      <c r="G4" s="103">
        <v>448695.7322494602</v>
      </c>
    </row>
    <row r="5" spans="1:7" ht="15" customHeight="1">
      <c r="A5" s="102" t="s">
        <v>263</v>
      </c>
      <c r="B5" s="103">
        <v>-199432.973</v>
      </c>
      <c r="C5" s="103">
        <v>-131614.611</v>
      </c>
      <c r="D5" s="103">
        <v>67818.362</v>
      </c>
      <c r="E5" s="104">
        <v>0.34005591442494315</v>
      </c>
      <c r="F5" s="105"/>
      <c r="G5" s="103">
        <v>-278620.2019560524</v>
      </c>
    </row>
    <row r="6" spans="1:7" ht="15" customHeight="1">
      <c r="A6" s="106" t="s">
        <v>74</v>
      </c>
      <c r="B6" s="107">
        <v>74258.07500000001</v>
      </c>
      <c r="C6" s="107">
        <v>80340.27900000001</v>
      </c>
      <c r="D6" s="107">
        <v>6082.203999999998</v>
      </c>
      <c r="E6" s="104">
        <v>0.08190629773260345</v>
      </c>
      <c r="F6" s="105"/>
      <c r="G6" s="107">
        <v>170075.53029340788</v>
      </c>
    </row>
    <row r="7" spans="1:7" ht="15" customHeight="1">
      <c r="A7" s="102" t="s">
        <v>264</v>
      </c>
      <c r="B7" s="103">
        <v>-26109.485</v>
      </c>
      <c r="C7" s="103">
        <v>-25983.13</v>
      </c>
      <c r="D7" s="103">
        <v>126.35499999999956</v>
      </c>
      <c r="E7" s="104">
        <v>0.004839429042740581</v>
      </c>
      <c r="F7" s="105"/>
      <c r="G7" s="103">
        <v>-55004.720775646725</v>
      </c>
    </row>
    <row r="8" spans="1:7" ht="15" customHeight="1">
      <c r="A8" s="108" t="s">
        <v>78</v>
      </c>
      <c r="B8" s="39">
        <v>48148.59000000001</v>
      </c>
      <c r="C8" s="39">
        <v>54357.149000000005</v>
      </c>
      <c r="D8" s="39">
        <v>6208.558999999994</v>
      </c>
      <c r="E8" s="109">
        <v>0.12894581128959315</v>
      </c>
      <c r="F8" s="105"/>
      <c r="G8" s="39">
        <v>115070.80951776114</v>
      </c>
    </row>
    <row r="9" spans="1:7" ht="15" customHeight="1">
      <c r="A9" s="102" t="s">
        <v>265</v>
      </c>
      <c r="B9" s="103">
        <v>-18853.775</v>
      </c>
      <c r="C9" s="103">
        <v>-22687.789</v>
      </c>
      <c r="D9" s="103">
        <v>-3834.013999999999</v>
      </c>
      <c r="E9" s="104">
        <v>-0.20335524318074227</v>
      </c>
      <c r="F9" s="105"/>
      <c r="G9" s="103">
        <v>-48028.68241669842</v>
      </c>
    </row>
    <row r="10" spans="1:7" ht="15" customHeight="1">
      <c r="A10" s="153" t="s">
        <v>81</v>
      </c>
      <c r="B10" s="154">
        <v>29294.81500000001</v>
      </c>
      <c r="C10" s="154">
        <v>31669.360000000004</v>
      </c>
      <c r="D10" s="154">
        <v>2374.5449999999946</v>
      </c>
      <c r="E10" s="155">
        <v>0.08105683548436793</v>
      </c>
      <c r="F10" s="156"/>
      <c r="G10" s="154">
        <v>67042.12710106272</v>
      </c>
    </row>
    <row r="11" spans="1:7" ht="15" customHeight="1">
      <c r="A11" s="42"/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305</v>
      </c>
      <c r="B13" s="101"/>
      <c r="C13" s="101"/>
      <c r="D13" s="101"/>
      <c r="E13" s="101"/>
      <c r="F13" s="101"/>
      <c r="G13" s="101"/>
    </row>
    <row r="14" spans="1:7" ht="15">
      <c r="A14" s="157" t="s">
        <v>304</v>
      </c>
      <c r="B14" s="158" t="s">
        <v>50</v>
      </c>
      <c r="C14" s="158" t="s">
        <v>51</v>
      </c>
      <c r="D14" s="159" t="s">
        <v>52</v>
      </c>
      <c r="E14" s="160" t="s">
        <v>103</v>
      </c>
      <c r="F14" s="156"/>
      <c r="G14" s="156"/>
    </row>
    <row r="15" spans="1:7" ht="15">
      <c r="A15" s="110" t="s">
        <v>268</v>
      </c>
      <c r="B15" s="111">
        <v>4757.137293399842</v>
      </c>
      <c r="C15" s="111">
        <v>4893.648260646667</v>
      </c>
      <c r="D15" s="112">
        <v>136.5109672468252</v>
      </c>
      <c r="E15" s="70">
        <v>0.028696032682559647</v>
      </c>
      <c r="F15" s="42"/>
      <c r="G15" s="42"/>
    </row>
    <row r="16" spans="1:7" ht="15">
      <c r="A16" s="110" t="s">
        <v>269</v>
      </c>
      <c r="B16" s="111">
        <v>5059.0334744914435</v>
      </c>
      <c r="C16" s="111">
        <v>5005.821605404355</v>
      </c>
      <c r="D16" s="112">
        <v>-53.21186908708842</v>
      </c>
      <c r="E16" s="70">
        <v>-0.010518188771707527</v>
      </c>
      <c r="F16" s="42"/>
      <c r="G16" s="42"/>
    </row>
    <row r="17" spans="1:7" ht="15">
      <c r="A17" s="41" t="s">
        <v>270</v>
      </c>
      <c r="B17" s="113">
        <v>0.3277459112512319</v>
      </c>
      <c r="C17" s="113">
        <v>0.3173110650970108</v>
      </c>
      <c r="D17" s="114">
        <v>-1.0434846154221133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G3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58.28125" style="0" customWidth="1"/>
    <col min="2" max="3" width="11.00390625" style="0" customWidth="1"/>
    <col min="4" max="4" width="13.7109375" style="0" customWidth="1"/>
    <col min="5" max="5" width="11.00390625" style="0" customWidth="1"/>
    <col min="6" max="6" width="2.00390625" style="0" customWidth="1"/>
    <col min="7" max="7" width="12.421875" style="0" customWidth="1"/>
    <col min="9" max="9" width="6.421875" style="0" customWidth="1"/>
    <col min="10" max="22" width="0" style="0" hidden="1" customWidth="1"/>
  </cols>
  <sheetData>
    <row r="1" spans="1:7" ht="15" customHeight="1">
      <c r="A1" s="59" t="s">
        <v>306</v>
      </c>
      <c r="B1" s="74"/>
      <c r="C1" s="74"/>
      <c r="D1" s="74"/>
      <c r="E1" s="74"/>
      <c r="F1" s="74"/>
      <c r="G1" s="74"/>
    </row>
    <row r="2" spans="1:7" ht="15" customHeight="1">
      <c r="A2" s="35" t="s">
        <v>7</v>
      </c>
      <c r="B2" s="403" t="s">
        <v>61</v>
      </c>
      <c r="C2" s="403"/>
      <c r="D2" s="403"/>
      <c r="E2" s="36"/>
      <c r="F2" s="115"/>
      <c r="G2" s="37" t="s">
        <v>62</v>
      </c>
    </row>
    <row r="3" spans="1:7" ht="15" customHeight="1">
      <c r="A3" s="43"/>
      <c r="B3" s="38" t="s">
        <v>50</v>
      </c>
      <c r="C3" s="38" t="s">
        <v>51</v>
      </c>
      <c r="D3" s="38" t="s">
        <v>52</v>
      </c>
      <c r="E3" s="38" t="s">
        <v>0</v>
      </c>
      <c r="F3" s="44"/>
      <c r="G3" s="38" t="s">
        <v>51</v>
      </c>
    </row>
    <row r="4" spans="1:7" ht="15" customHeight="1">
      <c r="A4" s="74" t="s">
        <v>63</v>
      </c>
      <c r="B4" s="116">
        <v>252987.05635508508</v>
      </c>
      <c r="C4" s="116">
        <v>230721.609</v>
      </c>
      <c r="D4" s="117">
        <v>-22265.44735508508</v>
      </c>
      <c r="E4" s="118">
        <v>-0.08801022343148641</v>
      </c>
      <c r="F4" s="119"/>
      <c r="G4" s="117">
        <v>488423.745713197</v>
      </c>
    </row>
    <row r="5" spans="1:7" ht="15" customHeight="1">
      <c r="A5" s="74" t="s">
        <v>67</v>
      </c>
      <c r="B5" s="116">
        <v>2079.814051</v>
      </c>
      <c r="C5" s="116">
        <v>2690.139</v>
      </c>
      <c r="D5" s="117">
        <v>610.3249490000003</v>
      </c>
      <c r="E5" s="118">
        <v>0.293451690407875</v>
      </c>
      <c r="F5" s="119"/>
      <c r="G5" s="117">
        <v>5694.862187222152</v>
      </c>
    </row>
    <row r="6" spans="1:7" ht="15" customHeight="1">
      <c r="A6" s="68" t="s">
        <v>279</v>
      </c>
      <c r="B6" s="116">
        <v>255066.87040608507</v>
      </c>
      <c r="C6" s="116">
        <v>233411.748</v>
      </c>
      <c r="D6" s="117">
        <v>-21655.12240608508</v>
      </c>
      <c r="E6" s="118">
        <v>-0.08489978479607542</v>
      </c>
      <c r="F6" s="119"/>
      <c r="G6" s="117">
        <v>494118.60790041916</v>
      </c>
    </row>
    <row r="7" spans="1:7" ht="15" customHeight="1">
      <c r="A7" s="42" t="s">
        <v>73</v>
      </c>
      <c r="B7" s="116">
        <v>-193768.69222400003</v>
      </c>
      <c r="C7" s="116">
        <v>-170658.721</v>
      </c>
      <c r="D7" s="117">
        <v>23109.971224000037</v>
      </c>
      <c r="E7" s="118">
        <v>0.11926576455026337</v>
      </c>
      <c r="F7" s="119"/>
      <c r="G7" s="117">
        <v>-361274.2304924002</v>
      </c>
    </row>
    <row r="8" spans="1:7" ht="15" customHeight="1">
      <c r="A8" s="101" t="s">
        <v>74</v>
      </c>
      <c r="B8" s="120">
        <v>61298.178182085045</v>
      </c>
      <c r="C8" s="120">
        <v>62753.027</v>
      </c>
      <c r="D8" s="121">
        <v>1454.8488179149572</v>
      </c>
      <c r="E8" s="122">
        <v>0.02373396503878724</v>
      </c>
      <c r="F8" s="119"/>
      <c r="G8" s="121">
        <v>132844.37740801898</v>
      </c>
    </row>
    <row r="9" spans="1:7" ht="15" customHeight="1">
      <c r="A9" s="42" t="s">
        <v>264</v>
      </c>
      <c r="B9" s="116">
        <v>-18700.009369000003</v>
      </c>
      <c r="C9" s="116">
        <v>-21181.147</v>
      </c>
      <c r="D9" s="117">
        <v>-2481.137630999998</v>
      </c>
      <c r="E9" s="118">
        <v>-0.132681090262613</v>
      </c>
      <c r="F9" s="119"/>
      <c r="G9" s="117">
        <v>-44839.21207502435</v>
      </c>
    </row>
    <row r="10" spans="1:7" ht="15" customHeight="1">
      <c r="A10" s="108" t="s">
        <v>78</v>
      </c>
      <c r="B10" s="39">
        <v>42598.16881308504</v>
      </c>
      <c r="C10" s="39">
        <v>41571.880000000005</v>
      </c>
      <c r="D10" s="123">
        <v>-1026.2888130850333</v>
      </c>
      <c r="E10" s="40">
        <v>-0.024092322315267794</v>
      </c>
      <c r="F10" s="119"/>
      <c r="G10" s="123">
        <v>88005.16533299464</v>
      </c>
    </row>
    <row r="11" spans="1:7" ht="15" customHeight="1">
      <c r="A11" s="42" t="s">
        <v>265</v>
      </c>
      <c r="B11" s="116">
        <v>-6863.6794740000005</v>
      </c>
      <c r="C11" s="116">
        <v>-6711.262</v>
      </c>
      <c r="D11" s="117">
        <v>152.41747400000077</v>
      </c>
      <c r="E11" s="118">
        <v>0.02220637991289754</v>
      </c>
      <c r="F11" s="119"/>
      <c r="G11" s="117">
        <v>-14207.337313180067</v>
      </c>
    </row>
    <row r="12" spans="1:7" ht="15" customHeight="1">
      <c r="A12" s="42" t="s">
        <v>36</v>
      </c>
      <c r="B12" s="116">
        <v>-718.4115629999935</v>
      </c>
      <c r="C12" s="116">
        <v>-747.254</v>
      </c>
      <c r="D12" s="117">
        <v>-28.8424370000065</v>
      </c>
      <c r="E12" s="118">
        <v>-0.040147512213701324</v>
      </c>
      <c r="F12" s="119"/>
      <c r="G12" s="117">
        <v>-1581.8916973622931</v>
      </c>
    </row>
    <row r="13" spans="1:7" ht="15" customHeight="1">
      <c r="A13" s="108" t="s">
        <v>81</v>
      </c>
      <c r="B13" s="39">
        <v>35016.07777608504</v>
      </c>
      <c r="C13" s="39">
        <v>34113.364</v>
      </c>
      <c r="D13" s="123">
        <v>-902.7137760850383</v>
      </c>
      <c r="E13" s="40">
        <v>-0.025779979752659946</v>
      </c>
      <c r="F13" s="119"/>
      <c r="G13" s="123">
        <v>72215.93632245227</v>
      </c>
    </row>
    <row r="14" spans="1:7" ht="15" customHeight="1">
      <c r="A14" s="124" t="s">
        <v>280</v>
      </c>
      <c r="B14" s="309">
        <v>3637.960230000001</v>
      </c>
      <c r="C14" s="309">
        <v>895.3559999999998</v>
      </c>
      <c r="D14" s="121">
        <v>-2742.6042300000013</v>
      </c>
      <c r="E14" s="122">
        <v>-0.7538851599815318</v>
      </c>
      <c r="F14" s="119"/>
      <c r="G14" s="310">
        <v>1895.4147084973956</v>
      </c>
    </row>
    <row r="15" spans="1:7" ht="15" customHeight="1">
      <c r="A15" s="125" t="s">
        <v>83</v>
      </c>
      <c r="B15" s="116">
        <v>3091.5547639999995</v>
      </c>
      <c r="C15" s="116">
        <v>2122.45</v>
      </c>
      <c r="D15" s="117">
        <v>-969.1047639999997</v>
      </c>
      <c r="E15" s="118">
        <v>-0.3134684124909779</v>
      </c>
      <c r="F15" s="119"/>
      <c r="G15" s="311">
        <v>4493.098776408823</v>
      </c>
    </row>
    <row r="16" spans="1:7" ht="15" customHeight="1">
      <c r="A16" s="125" t="s">
        <v>281</v>
      </c>
      <c r="B16" s="116">
        <v>-374.76256699999993</v>
      </c>
      <c r="C16" s="116">
        <v>-2048.692</v>
      </c>
      <c r="D16" s="117">
        <v>-1673.929433</v>
      </c>
      <c r="E16" s="118">
        <v>-4.466639895227317</v>
      </c>
      <c r="F16" s="119"/>
      <c r="G16" s="311">
        <v>-4336.9575341885775</v>
      </c>
    </row>
    <row r="17" spans="1:7" ht="15" customHeight="1">
      <c r="A17" s="125" t="s">
        <v>282</v>
      </c>
      <c r="B17" s="116">
        <v>807.1809489999999</v>
      </c>
      <c r="C17" s="116">
        <v>116.002</v>
      </c>
      <c r="D17" s="117">
        <v>-691.178949</v>
      </c>
      <c r="E17" s="118">
        <v>-0.8562874902539357</v>
      </c>
      <c r="F17" s="119"/>
      <c r="G17" s="311">
        <v>245.56924509928447</v>
      </c>
    </row>
    <row r="18" spans="1:7" ht="15" customHeight="1">
      <c r="A18" s="125" t="s">
        <v>86</v>
      </c>
      <c r="B18" s="286">
        <v>113.98708400000118</v>
      </c>
      <c r="C18" s="286">
        <v>705.596</v>
      </c>
      <c r="D18" s="117">
        <v>591.6089159999988</v>
      </c>
      <c r="E18" s="118">
        <v>5.190139928485166</v>
      </c>
      <c r="F18" s="119"/>
      <c r="G18" s="311">
        <v>1493.7042211778653</v>
      </c>
    </row>
    <row r="19" spans="1:7" ht="15" customHeight="1">
      <c r="A19" s="126" t="s">
        <v>283</v>
      </c>
      <c r="B19" s="116">
        <v>243.4292460000012</v>
      </c>
      <c r="C19" s="116">
        <v>760.248</v>
      </c>
      <c r="D19" s="117">
        <v>516.8187539999989</v>
      </c>
      <c r="E19" s="118">
        <v>2.123075852603168</v>
      </c>
      <c r="F19" s="119"/>
      <c r="G19" s="311">
        <v>1609.3992124984122</v>
      </c>
    </row>
    <row r="20" spans="1:7" ht="15" customHeight="1">
      <c r="A20" s="126" t="s">
        <v>284</v>
      </c>
      <c r="B20" s="116">
        <v>-129.44216200000002</v>
      </c>
      <c r="C20" s="116">
        <v>-54.652</v>
      </c>
      <c r="D20" s="117">
        <v>74.79016200000002</v>
      </c>
      <c r="E20" s="118">
        <v>0.57778826345623</v>
      </c>
      <c r="F20" s="119"/>
      <c r="G20" s="311">
        <v>-115.69499132054702</v>
      </c>
    </row>
    <row r="21" spans="1:7" ht="15" customHeight="1">
      <c r="A21" s="127" t="s">
        <v>285</v>
      </c>
      <c r="B21" s="116">
        <v>14081.185799410257</v>
      </c>
      <c r="C21" s="116">
        <v>8324.957</v>
      </c>
      <c r="D21" s="121">
        <v>-5756.228799410257</v>
      </c>
      <c r="E21" s="122">
        <v>-0.40878864048873903</v>
      </c>
      <c r="F21" s="128"/>
      <c r="G21" s="310">
        <v>17623.432406113723</v>
      </c>
    </row>
    <row r="22" spans="1:7" ht="15" customHeight="1">
      <c r="A22" s="127" t="s">
        <v>286</v>
      </c>
      <c r="B22" s="116">
        <v>0</v>
      </c>
      <c r="C22" s="116">
        <v>0</v>
      </c>
      <c r="D22" s="121">
        <v>0</v>
      </c>
      <c r="E22" s="122" t="s">
        <v>32</v>
      </c>
      <c r="F22" s="128"/>
      <c r="G22" s="310">
        <v>0</v>
      </c>
    </row>
    <row r="23" spans="1:7" ht="15" customHeight="1">
      <c r="A23" s="127" t="s">
        <v>287</v>
      </c>
      <c r="B23" s="116">
        <v>-75.311651</v>
      </c>
      <c r="C23" s="116">
        <v>0</v>
      </c>
      <c r="D23" s="121">
        <v>75.311651</v>
      </c>
      <c r="E23" s="122">
        <v>-1</v>
      </c>
      <c r="F23" s="128"/>
      <c r="G23" s="310">
        <v>0</v>
      </c>
    </row>
    <row r="24" spans="1:7" ht="15" customHeight="1">
      <c r="A24" s="45" t="s">
        <v>288</v>
      </c>
      <c r="B24" s="39">
        <v>52659.9121544953</v>
      </c>
      <c r="C24" s="39">
        <v>43333.677</v>
      </c>
      <c r="D24" s="123">
        <v>-9326.235154495298</v>
      </c>
      <c r="E24" s="40">
        <v>-0.1771031278429348</v>
      </c>
      <c r="F24" s="119"/>
      <c r="G24" s="123">
        <v>91734.78343706338</v>
      </c>
    </row>
    <row r="25" spans="1:7" ht="15" customHeight="1">
      <c r="A25" s="129" t="s">
        <v>93</v>
      </c>
      <c r="B25" s="116">
        <v>-4177.5533590000005</v>
      </c>
      <c r="C25" s="116">
        <v>-5614.739</v>
      </c>
      <c r="D25" s="117">
        <v>-1437.1856409999991</v>
      </c>
      <c r="E25" s="118">
        <v>-0.34402568142038636</v>
      </c>
      <c r="F25" s="119"/>
      <c r="G25" s="311">
        <v>-11886.064185613277</v>
      </c>
    </row>
    <row r="26" spans="1:7" ht="15" customHeight="1">
      <c r="A26" s="45" t="s">
        <v>289</v>
      </c>
      <c r="B26" s="39">
        <v>48482.358795495304</v>
      </c>
      <c r="C26" s="39">
        <v>37718.938</v>
      </c>
      <c r="D26" s="123">
        <v>-10763.420795495302</v>
      </c>
      <c r="E26" s="40">
        <v>-0.22200695392929964</v>
      </c>
      <c r="F26" s="119"/>
      <c r="G26" s="123">
        <v>79848.71925145011</v>
      </c>
    </row>
    <row r="27" spans="1:7" ht="15" customHeight="1">
      <c r="A27" s="130" t="s">
        <v>290</v>
      </c>
      <c r="B27" s="131">
        <v>48482.352391118526</v>
      </c>
      <c r="C27" s="131">
        <v>37718.864</v>
      </c>
      <c r="D27" s="132">
        <v>-10763.488391118524</v>
      </c>
      <c r="E27" s="133">
        <v>-0.22200837748727487</v>
      </c>
      <c r="F27" s="119"/>
      <c r="G27" s="132">
        <v>79848.56259790846</v>
      </c>
    </row>
    <row r="28" spans="1:7" ht="15" customHeight="1">
      <c r="A28" s="130" t="s">
        <v>291</v>
      </c>
      <c r="B28" s="267" t="s">
        <v>38</v>
      </c>
      <c r="C28" s="268" t="s">
        <v>38</v>
      </c>
      <c r="D28" s="268" t="s">
        <v>38</v>
      </c>
      <c r="E28" s="269" t="s">
        <v>38</v>
      </c>
      <c r="F28" s="270"/>
      <c r="G28" s="268" t="s">
        <v>38</v>
      </c>
    </row>
    <row r="29" spans="1:5" ht="15" customHeight="1">
      <c r="A29" s="59" t="s">
        <v>307</v>
      </c>
      <c r="B29" s="101"/>
      <c r="C29" s="101"/>
      <c r="D29" s="101"/>
      <c r="E29" s="101"/>
    </row>
    <row r="30" spans="1:5" ht="15" customHeight="1">
      <c r="A30" s="157" t="s">
        <v>7</v>
      </c>
      <c r="B30" s="158" t="s">
        <v>50</v>
      </c>
      <c r="C30" s="158" t="s">
        <v>51</v>
      </c>
      <c r="D30" s="159" t="s">
        <v>52</v>
      </c>
      <c r="E30" s="160" t="s">
        <v>103</v>
      </c>
    </row>
    <row r="31" spans="1:5" ht="15" customHeight="1">
      <c r="A31" s="110" t="s">
        <v>275</v>
      </c>
      <c r="B31" s="136">
        <v>1645.163</v>
      </c>
      <c r="C31" s="136">
        <v>1670.126</v>
      </c>
      <c r="D31" s="112">
        <v>24.962999999999965</v>
      </c>
      <c r="E31" s="70">
        <v>0.015173572466679571</v>
      </c>
    </row>
    <row r="32" spans="1:5" ht="15" customHeight="1">
      <c r="A32" s="110" t="s">
        <v>269</v>
      </c>
      <c r="B32" s="111">
        <v>3564</v>
      </c>
      <c r="C32" s="111">
        <v>3665.5519370393495</v>
      </c>
      <c r="D32" s="112">
        <v>101.55193703934947</v>
      </c>
      <c r="E32" s="70">
        <v>0.028493809494766965</v>
      </c>
    </row>
    <row r="33" spans="1:5" ht="15" customHeight="1">
      <c r="A33" s="110" t="s">
        <v>276</v>
      </c>
      <c r="B33" s="112">
        <v>2262.9477303988997</v>
      </c>
      <c r="C33" s="112">
        <v>2259.981055480379</v>
      </c>
      <c r="D33" s="112">
        <v>-2.9666749185207664</v>
      </c>
      <c r="E33" s="70">
        <v>-0.0013109781011149638</v>
      </c>
    </row>
    <row r="34" spans="1:5" ht="15" customHeight="1">
      <c r="A34" s="41" t="s">
        <v>277</v>
      </c>
      <c r="B34" s="140">
        <v>0.056900000000000006</v>
      </c>
      <c r="C34" s="140">
        <v>0.0536</v>
      </c>
      <c r="D34" s="114">
        <v>-0.3300000000000004</v>
      </c>
      <c r="E34" s="71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308</v>
      </c>
      <c r="B1" s="101"/>
      <c r="C1" s="101"/>
      <c r="D1" s="101"/>
      <c r="E1" s="101"/>
      <c r="F1" s="101"/>
      <c r="G1" s="101"/>
    </row>
    <row r="2" spans="1:7" ht="15" customHeight="1">
      <c r="A2" s="145" t="s">
        <v>20</v>
      </c>
      <c r="B2" s="146" t="s">
        <v>102</v>
      </c>
      <c r="C2" s="146"/>
      <c r="D2" s="146"/>
      <c r="E2" s="147"/>
      <c r="F2" s="148"/>
      <c r="G2" s="147" t="s">
        <v>178</v>
      </c>
    </row>
    <row r="3" spans="1:7" ht="15" customHeight="1">
      <c r="A3" s="149"/>
      <c r="B3" s="150" t="s">
        <v>50</v>
      </c>
      <c r="C3" s="150" t="s">
        <v>51</v>
      </c>
      <c r="D3" s="151" t="s">
        <v>52</v>
      </c>
      <c r="E3" s="152" t="s">
        <v>103</v>
      </c>
      <c r="F3" s="148"/>
      <c r="G3" s="150" t="s">
        <v>51</v>
      </c>
    </row>
    <row r="4" spans="1:7" ht="15" customHeight="1">
      <c r="A4" s="102" t="s">
        <v>105</v>
      </c>
      <c r="B4" s="103">
        <v>135184.739</v>
      </c>
      <c r="C4" s="103">
        <v>153249.296</v>
      </c>
      <c r="D4" s="103">
        <v>18064.557</v>
      </c>
      <c r="E4" s="104">
        <v>0.1336286709108489</v>
      </c>
      <c r="F4" s="105"/>
      <c r="G4" s="103">
        <v>324419.5266522715</v>
      </c>
    </row>
    <row r="5" spans="1:7" ht="15" customHeight="1">
      <c r="A5" s="102" t="s">
        <v>263</v>
      </c>
      <c r="B5" s="103">
        <v>-40374.53</v>
      </c>
      <c r="C5" s="103">
        <v>-52375.022</v>
      </c>
      <c r="D5" s="103">
        <v>-12000.491999999998</v>
      </c>
      <c r="E5" s="104">
        <v>-0.2972292680558758</v>
      </c>
      <c r="F5" s="105"/>
      <c r="G5" s="103">
        <v>-110874.76607815741</v>
      </c>
    </row>
    <row r="6" spans="1:7" ht="15" customHeight="1">
      <c r="A6" s="106" t="s">
        <v>74</v>
      </c>
      <c r="B6" s="107">
        <v>94810.209</v>
      </c>
      <c r="C6" s="107">
        <v>100874.274</v>
      </c>
      <c r="D6" s="107">
        <v>6064.065000000002</v>
      </c>
      <c r="E6" s="104">
        <v>0.06396004253086292</v>
      </c>
      <c r="F6" s="105"/>
      <c r="G6" s="107">
        <v>213544.76057411407</v>
      </c>
    </row>
    <row r="7" spans="1:7" ht="15" customHeight="1">
      <c r="A7" s="102" t="s">
        <v>264</v>
      </c>
      <c r="B7" s="103">
        <v>-7749.714</v>
      </c>
      <c r="C7" s="103">
        <v>-7158.468</v>
      </c>
      <c r="D7" s="103">
        <v>591.2460000000001</v>
      </c>
      <c r="E7" s="104">
        <v>0.0762926218954661</v>
      </c>
      <c r="F7" s="105"/>
      <c r="G7" s="103">
        <v>-15154.045471865871</v>
      </c>
    </row>
    <row r="8" spans="1:7" ht="15" customHeight="1">
      <c r="A8" s="108" t="s">
        <v>78</v>
      </c>
      <c r="B8" s="39">
        <v>87060.495</v>
      </c>
      <c r="C8" s="39">
        <v>93715.80600000001</v>
      </c>
      <c r="D8" s="39">
        <v>6655.311000000016</v>
      </c>
      <c r="E8" s="109">
        <v>0.07644467217881103</v>
      </c>
      <c r="F8" s="105"/>
      <c r="G8" s="39">
        <v>198390.7151022482</v>
      </c>
    </row>
    <row r="9" spans="1:7" ht="15" customHeight="1">
      <c r="A9" s="102" t="s">
        <v>265</v>
      </c>
      <c r="B9" s="103">
        <v>-8968.236</v>
      </c>
      <c r="C9" s="103">
        <v>-9876.674</v>
      </c>
      <c r="D9" s="103">
        <v>-908.4380000000001</v>
      </c>
      <c r="E9" s="104">
        <v>-0.1012950595858539</v>
      </c>
      <c r="F9" s="105"/>
      <c r="G9" s="103">
        <v>-20908.32380710445</v>
      </c>
    </row>
    <row r="10" spans="1:7" ht="15" customHeight="1">
      <c r="A10" s="153" t="s">
        <v>81</v>
      </c>
      <c r="B10" s="154">
        <v>78092.25899999999</v>
      </c>
      <c r="C10" s="154">
        <v>83839.13200000001</v>
      </c>
      <c r="D10" s="154">
        <v>5746.873000000021</v>
      </c>
      <c r="E10" s="155">
        <v>0.07359081519206688</v>
      </c>
      <c r="F10" s="156"/>
      <c r="G10" s="154">
        <v>177482.39129514378</v>
      </c>
    </row>
    <row r="11" spans="1:7" ht="15" customHeight="1">
      <c r="A11" s="42" t="s">
        <v>309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310</v>
      </c>
      <c r="B13" s="101"/>
      <c r="C13" s="101"/>
      <c r="D13" s="101"/>
      <c r="E13" s="101"/>
      <c r="F13" s="101"/>
      <c r="G13" s="101"/>
    </row>
    <row r="14" spans="1:7" ht="15">
      <c r="A14" s="157" t="s">
        <v>20</v>
      </c>
      <c r="B14" s="158" t="s">
        <v>50</v>
      </c>
      <c r="C14" s="158" t="s">
        <v>51</v>
      </c>
      <c r="D14" s="159" t="s">
        <v>52</v>
      </c>
      <c r="E14" s="160" t="s">
        <v>103</v>
      </c>
      <c r="F14" s="156"/>
      <c r="G14" s="156"/>
    </row>
    <row r="15" spans="1:7" ht="15">
      <c r="A15" s="110" t="s">
        <v>268</v>
      </c>
      <c r="B15" s="111">
        <v>3073.17533318</v>
      </c>
      <c r="C15" s="111">
        <v>3035.4640690899996</v>
      </c>
      <c r="D15" s="112">
        <v>-37.71126409000044</v>
      </c>
      <c r="E15" s="70">
        <v>-0.012271107243002084</v>
      </c>
      <c r="F15" s="42"/>
      <c r="G15" s="42"/>
    </row>
    <row r="16" spans="1:7" ht="15">
      <c r="A16" s="110" t="s">
        <v>269</v>
      </c>
      <c r="B16" s="111">
        <v>3737.1501093437137</v>
      </c>
      <c r="C16" s="111">
        <v>3832.9849062499597</v>
      </c>
      <c r="D16" s="112">
        <v>95.83479690624608</v>
      </c>
      <c r="E16" s="70">
        <v>0.025643817909973055</v>
      </c>
      <c r="F16" s="42"/>
      <c r="G16" s="42"/>
    </row>
    <row r="17" spans="1:7" ht="15">
      <c r="A17" s="41" t="s">
        <v>270</v>
      </c>
      <c r="B17" s="113">
        <v>0.1810021755880016</v>
      </c>
      <c r="C17" s="113">
        <v>0.1831711678103939</v>
      </c>
      <c r="D17" s="114">
        <v>0.21689922223922797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G1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311</v>
      </c>
      <c r="B1" s="101"/>
      <c r="C1" s="101"/>
      <c r="D1" s="101"/>
      <c r="E1" s="101"/>
      <c r="F1" s="101"/>
      <c r="G1" s="101"/>
    </row>
    <row r="2" spans="1:7" ht="15" customHeight="1">
      <c r="A2" s="145" t="s">
        <v>19</v>
      </c>
      <c r="B2" s="146" t="s">
        <v>102</v>
      </c>
      <c r="C2" s="146"/>
      <c r="D2" s="146"/>
      <c r="E2" s="147"/>
      <c r="F2" s="148"/>
      <c r="G2" s="147" t="s">
        <v>178</v>
      </c>
    </row>
    <row r="3" spans="1:7" ht="15" customHeight="1">
      <c r="A3" s="149"/>
      <c r="B3" s="150" t="s">
        <v>50</v>
      </c>
      <c r="C3" s="150" t="s">
        <v>51</v>
      </c>
      <c r="D3" s="151" t="s">
        <v>52</v>
      </c>
      <c r="E3" s="152" t="s">
        <v>103</v>
      </c>
      <c r="F3" s="148"/>
      <c r="G3" s="150" t="s">
        <v>51</v>
      </c>
    </row>
    <row r="4" spans="1:7" ht="15" customHeight="1">
      <c r="A4" s="102" t="s">
        <v>105</v>
      </c>
      <c r="B4" s="66">
        <v>211546.55986060487</v>
      </c>
      <c r="C4" s="66">
        <v>201017.57746202435</v>
      </c>
      <c r="D4" s="103">
        <v>-10528.982398580527</v>
      </c>
      <c r="E4" s="104">
        <v>-0.04977146593883837</v>
      </c>
      <c r="F4" s="105"/>
      <c r="G4" s="103">
        <v>425542.1005589237</v>
      </c>
    </row>
    <row r="5" spans="1:7" ht="15" customHeight="1">
      <c r="A5" s="102" t="s">
        <v>263</v>
      </c>
      <c r="B5" s="66">
        <v>-115789.02822685654</v>
      </c>
      <c r="C5" s="103">
        <v>-113535.96408624333</v>
      </c>
      <c r="D5" s="103">
        <v>2253.0641406132054</v>
      </c>
      <c r="E5" s="104">
        <v>0.01945835607324513</v>
      </c>
      <c r="F5" s="105"/>
      <c r="G5" s="103">
        <v>-240348.79564385308</v>
      </c>
    </row>
    <row r="6" spans="1:7" ht="15" customHeight="1">
      <c r="A6" s="106" t="s">
        <v>74</v>
      </c>
      <c r="B6" s="107">
        <v>95757.53163374834</v>
      </c>
      <c r="C6" s="107">
        <v>87481.61337578102</v>
      </c>
      <c r="D6" s="107">
        <v>-8275.918257967322</v>
      </c>
      <c r="E6" s="188">
        <v>-0.08642576846718338</v>
      </c>
      <c r="F6" s="105"/>
      <c r="G6" s="107">
        <v>185193.30491507053</v>
      </c>
    </row>
    <row r="7" spans="1:7" ht="15" customHeight="1">
      <c r="A7" s="102" t="s">
        <v>264</v>
      </c>
      <c r="B7" s="103">
        <v>-19835.871131733333</v>
      </c>
      <c r="C7" s="103">
        <v>-19119.388865210225</v>
      </c>
      <c r="D7" s="103">
        <v>716.4822665231077</v>
      </c>
      <c r="E7" s="104">
        <v>0.0361205344481636</v>
      </c>
      <c r="F7" s="105"/>
      <c r="G7" s="103">
        <v>-40474.59432069568</v>
      </c>
    </row>
    <row r="8" spans="1:7" ht="15" customHeight="1">
      <c r="A8" s="108" t="s">
        <v>78</v>
      </c>
      <c r="B8" s="39">
        <v>75921.660502015</v>
      </c>
      <c r="C8" s="39">
        <v>68362.22451057078</v>
      </c>
      <c r="D8" s="39">
        <v>-7559.4359914442175</v>
      </c>
      <c r="E8" s="109">
        <v>-0.09956889695851141</v>
      </c>
      <c r="F8" s="105"/>
      <c r="G8" s="39">
        <v>144718.71059437483</v>
      </c>
    </row>
    <row r="9" spans="1:7" ht="15" customHeight="1">
      <c r="A9" s="102" t="s">
        <v>265</v>
      </c>
      <c r="B9" s="103">
        <v>-16932.09894690253</v>
      </c>
      <c r="C9" s="103">
        <v>-15530.756105285142</v>
      </c>
      <c r="D9" s="103">
        <v>1401.3428416173883</v>
      </c>
      <c r="E9" s="104">
        <v>0.0827625001490877</v>
      </c>
      <c r="F9" s="105"/>
      <c r="G9" s="103">
        <v>-32877.67497625882</v>
      </c>
    </row>
    <row r="10" spans="1:7" ht="15" customHeight="1">
      <c r="A10" s="153" t="s">
        <v>81</v>
      </c>
      <c r="B10" s="154">
        <v>58989.56155511247</v>
      </c>
      <c r="C10" s="154">
        <v>52831.46840528565</v>
      </c>
      <c r="D10" s="154">
        <v>-6158.0931498268255</v>
      </c>
      <c r="E10" s="155">
        <v>-0.10439292965541833</v>
      </c>
      <c r="F10" s="156"/>
      <c r="G10" s="154">
        <v>111841.03561811602</v>
      </c>
    </row>
    <row r="11" spans="1:7" ht="15">
      <c r="A11" s="42" t="s">
        <v>309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312</v>
      </c>
      <c r="B13" s="101"/>
      <c r="C13" s="101"/>
      <c r="D13" s="101"/>
      <c r="E13" s="101"/>
      <c r="F13" s="101"/>
      <c r="G13" s="101"/>
    </row>
    <row r="14" spans="1:7" ht="15">
      <c r="A14" s="157" t="s">
        <v>19</v>
      </c>
      <c r="B14" s="158" t="s">
        <v>50</v>
      </c>
      <c r="C14" s="158" t="s">
        <v>51</v>
      </c>
      <c r="D14" s="159" t="s">
        <v>52</v>
      </c>
      <c r="E14" s="160" t="s">
        <v>103</v>
      </c>
      <c r="F14" s="161"/>
      <c r="G14" s="156"/>
    </row>
    <row r="15" spans="1:7" ht="15">
      <c r="A15" s="110" t="s">
        <v>275</v>
      </c>
      <c r="B15" s="136">
        <v>2517.969</v>
      </c>
      <c r="C15" s="136">
        <v>2617.567</v>
      </c>
      <c r="D15" s="112">
        <v>99.59799999999996</v>
      </c>
      <c r="E15" s="70">
        <v>0.03955489523500883</v>
      </c>
      <c r="F15" s="42"/>
      <c r="G15" s="42"/>
    </row>
    <row r="16" spans="1:7" ht="15">
      <c r="A16" s="110" t="s">
        <v>269</v>
      </c>
      <c r="B16" s="111">
        <v>3174.27549066</v>
      </c>
      <c r="C16" s="111">
        <v>3215.40555129</v>
      </c>
      <c r="D16" s="112">
        <v>41.130060630000116</v>
      </c>
      <c r="E16" s="70">
        <v>0.012957306557361313</v>
      </c>
      <c r="F16" s="42"/>
      <c r="G16" s="42"/>
    </row>
    <row r="17" spans="1:7" ht="15">
      <c r="A17" s="110" t="s">
        <v>276</v>
      </c>
      <c r="B17" s="112">
        <v>2497.9851190476193</v>
      </c>
      <c r="C17" s="112">
        <v>2571.2838899803537</v>
      </c>
      <c r="D17" s="112">
        <v>73.29877093273444</v>
      </c>
      <c r="E17" s="70">
        <v>0.02934315756079456</v>
      </c>
      <c r="F17" s="42"/>
      <c r="G17" s="42"/>
    </row>
    <row r="18" spans="1:7" ht="15">
      <c r="A18" s="41" t="s">
        <v>277</v>
      </c>
      <c r="B18" s="140">
        <v>0.07774678775531468</v>
      </c>
      <c r="C18" s="140">
        <v>0.07200974312312113</v>
      </c>
      <c r="D18" s="114">
        <v>-0.5737044632193558</v>
      </c>
      <c r="E18" s="71"/>
      <c r="F18" s="42"/>
      <c r="G18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313</v>
      </c>
      <c r="B1" s="101"/>
      <c r="C1" s="101"/>
      <c r="D1" s="101"/>
      <c r="E1" s="101"/>
      <c r="F1" s="101"/>
      <c r="G1" s="101"/>
    </row>
    <row r="2" spans="1:7" ht="15" customHeight="1">
      <c r="A2" s="145" t="s">
        <v>12</v>
      </c>
      <c r="B2" s="146" t="s">
        <v>102</v>
      </c>
      <c r="C2" s="146"/>
      <c r="D2" s="146"/>
      <c r="E2" s="147"/>
      <c r="F2" s="148"/>
      <c r="G2" s="147" t="s">
        <v>178</v>
      </c>
    </row>
    <row r="3" spans="1:7" ht="15" customHeight="1">
      <c r="A3" s="149"/>
      <c r="B3" s="150" t="s">
        <v>50</v>
      </c>
      <c r="C3" s="150" t="s">
        <v>51</v>
      </c>
      <c r="D3" s="151" t="s">
        <v>52</v>
      </c>
      <c r="E3" s="152" t="s">
        <v>103</v>
      </c>
      <c r="F3" s="148"/>
      <c r="G3" s="150" t="s">
        <v>51</v>
      </c>
    </row>
    <row r="4" spans="1:7" ht="15" customHeight="1">
      <c r="A4" s="102" t="s">
        <v>105</v>
      </c>
      <c r="B4" s="103">
        <v>70294.929</v>
      </c>
      <c r="C4" s="103">
        <v>65135.75</v>
      </c>
      <c r="D4" s="103">
        <v>-5159.179000000004</v>
      </c>
      <c r="E4" s="104">
        <v>-0.07339333111781084</v>
      </c>
      <c r="F4" s="105"/>
      <c r="G4" s="103">
        <v>137888.45844447266</v>
      </c>
    </row>
    <row r="5" spans="1:7" ht="15" customHeight="1">
      <c r="A5" s="102" t="s">
        <v>263</v>
      </c>
      <c r="B5" s="103">
        <v>-25342.258</v>
      </c>
      <c r="C5" s="103">
        <v>-21082.94</v>
      </c>
      <c r="D5" s="103">
        <v>4259.318000000003</v>
      </c>
      <c r="E5" s="104">
        <v>0.16807176377101057</v>
      </c>
      <c r="F5" s="105"/>
      <c r="G5" s="103">
        <v>-44631.31377281003</v>
      </c>
    </row>
    <row r="6" spans="1:7" ht="15" customHeight="1">
      <c r="A6" s="106" t="s">
        <v>74</v>
      </c>
      <c r="B6" s="103">
        <v>44952.671</v>
      </c>
      <c r="C6" s="103">
        <v>44052.81</v>
      </c>
      <c r="D6" s="107">
        <v>-899.8610000000044</v>
      </c>
      <c r="E6" s="104">
        <v>-0.020017965117134072</v>
      </c>
      <c r="F6" s="105"/>
      <c r="G6" s="107">
        <v>93257.14467166264</v>
      </c>
    </row>
    <row r="7" spans="1:7" ht="15" customHeight="1">
      <c r="A7" s="102" t="s">
        <v>264</v>
      </c>
      <c r="B7" s="103">
        <v>-7778.079</v>
      </c>
      <c r="C7" s="103">
        <v>-6579.02</v>
      </c>
      <c r="D7" s="103">
        <v>1199.0589999999993</v>
      </c>
      <c r="E7" s="104">
        <v>0.1541587582229493</v>
      </c>
      <c r="F7" s="105"/>
      <c r="G7" s="103">
        <v>-13927.388966510014</v>
      </c>
    </row>
    <row r="8" spans="1:7" ht="15" customHeight="1">
      <c r="A8" s="108" t="s">
        <v>78</v>
      </c>
      <c r="B8" s="39">
        <v>37174.592000000004</v>
      </c>
      <c r="C8" s="39">
        <v>37473.78999999999</v>
      </c>
      <c r="D8" s="39">
        <v>299.1979999999894</v>
      </c>
      <c r="E8" s="109">
        <v>0.008048454169987646</v>
      </c>
      <c r="F8" s="105"/>
      <c r="G8" s="39">
        <v>79329.75570515262</v>
      </c>
    </row>
    <row r="9" spans="1:7" ht="15" customHeight="1">
      <c r="A9" s="102" t="s">
        <v>265</v>
      </c>
      <c r="B9" s="103">
        <v>-9597.229</v>
      </c>
      <c r="C9" s="103">
        <v>-9753.654</v>
      </c>
      <c r="D9" s="103">
        <v>-156.4250000000011</v>
      </c>
      <c r="E9" s="104">
        <v>-0.016298975464688933</v>
      </c>
      <c r="F9" s="105"/>
      <c r="G9" s="103">
        <v>-20647.89787882637</v>
      </c>
    </row>
    <row r="10" spans="1:7" ht="15" customHeight="1">
      <c r="A10" s="153" t="s">
        <v>81</v>
      </c>
      <c r="B10" s="39">
        <v>27577.363000000005</v>
      </c>
      <c r="C10" s="39">
        <v>27720.13599999999</v>
      </c>
      <c r="D10" s="154">
        <v>142.7729999999865</v>
      </c>
      <c r="E10" s="155">
        <v>0.005177181008930639</v>
      </c>
      <c r="F10" s="156"/>
      <c r="G10" s="154">
        <v>58681.857826326246</v>
      </c>
    </row>
    <row r="11" spans="1:7" ht="15" customHeight="1">
      <c r="A11" s="42" t="s">
        <v>314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315</v>
      </c>
      <c r="B13" s="101"/>
      <c r="C13" s="101"/>
      <c r="D13" s="101"/>
      <c r="E13" s="101"/>
      <c r="F13" s="101"/>
      <c r="G13" s="101"/>
    </row>
    <row r="14" spans="1:7" ht="15">
      <c r="A14" s="157" t="s">
        <v>12</v>
      </c>
      <c r="B14" s="158" t="s">
        <v>50</v>
      </c>
      <c r="C14" s="158" t="s">
        <v>51</v>
      </c>
      <c r="D14" s="159" t="s">
        <v>52</v>
      </c>
      <c r="E14" s="160" t="s">
        <v>103</v>
      </c>
      <c r="F14" s="156"/>
      <c r="G14" s="156"/>
    </row>
    <row r="15" spans="1:7" ht="15">
      <c r="A15" s="110" t="s">
        <v>268</v>
      </c>
      <c r="B15" s="111">
        <v>2273.2683678342833</v>
      </c>
      <c r="C15" s="111">
        <v>2180.31704605</v>
      </c>
      <c r="D15" s="112">
        <v>-92.95132178428321</v>
      </c>
      <c r="E15" s="70">
        <v>-0.040888846692938796</v>
      </c>
      <c r="F15" s="42"/>
      <c r="G15" s="42"/>
    </row>
    <row r="16" spans="1:7" ht="15">
      <c r="A16" s="110" t="s">
        <v>269</v>
      </c>
      <c r="B16" s="111">
        <v>2438.875592906421</v>
      </c>
      <c r="C16" s="111">
        <v>2270.080122193879</v>
      </c>
      <c r="D16" s="112">
        <v>-168.79547071254183</v>
      </c>
      <c r="E16" s="70">
        <v>-0.06921036530255624</v>
      </c>
      <c r="F16" s="42"/>
      <c r="G16" s="42"/>
    </row>
    <row r="17" spans="1:7" ht="15">
      <c r="A17" s="41" t="s">
        <v>270</v>
      </c>
      <c r="B17" s="113">
        <v>0.29480010515004024</v>
      </c>
      <c r="C17" s="113">
        <v>0.2600810739705943</v>
      </c>
      <c r="D17" s="114">
        <v>-3.471903117944591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G1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316</v>
      </c>
      <c r="B1" s="101"/>
      <c r="C1" s="101"/>
      <c r="D1" s="101"/>
      <c r="E1" s="101"/>
      <c r="F1" s="101"/>
      <c r="G1" s="101"/>
    </row>
    <row r="2" spans="1:7" ht="15" customHeight="1">
      <c r="A2" s="145" t="s">
        <v>11</v>
      </c>
      <c r="B2" s="146" t="s">
        <v>102</v>
      </c>
      <c r="C2" s="146"/>
      <c r="D2" s="146"/>
      <c r="E2" s="147"/>
      <c r="F2" s="148"/>
      <c r="G2" s="147" t="s">
        <v>178</v>
      </c>
    </row>
    <row r="3" spans="1:7" ht="15" customHeight="1">
      <c r="A3" s="149"/>
      <c r="B3" s="150" t="s">
        <v>50</v>
      </c>
      <c r="C3" s="150" t="s">
        <v>51</v>
      </c>
      <c r="D3" s="151" t="s">
        <v>52</v>
      </c>
      <c r="E3" s="152" t="s">
        <v>103</v>
      </c>
      <c r="F3" s="148"/>
      <c r="G3" s="150" t="s">
        <v>51</v>
      </c>
    </row>
    <row r="4" spans="1:7" ht="15" customHeight="1">
      <c r="A4" s="102" t="s">
        <v>105</v>
      </c>
      <c r="B4" s="66">
        <v>94768.90182999836</v>
      </c>
      <c r="C4" s="66">
        <v>96653.16016622324</v>
      </c>
      <c r="D4" s="103">
        <v>1884.2583362248843</v>
      </c>
      <c r="E4" s="104">
        <v>0.019882665092025336</v>
      </c>
      <c r="F4" s="105"/>
      <c r="G4" s="103">
        <v>204608.91690211958</v>
      </c>
    </row>
    <row r="5" spans="1:7" ht="15" customHeight="1">
      <c r="A5" s="102" t="s">
        <v>263</v>
      </c>
      <c r="B5" s="66">
        <v>-61629.27082892382</v>
      </c>
      <c r="C5" s="66">
        <v>-64047.26818666773</v>
      </c>
      <c r="D5" s="103">
        <v>-2417.9973577439087</v>
      </c>
      <c r="E5" s="104">
        <v>-0.039234560546010794</v>
      </c>
      <c r="F5" s="105"/>
      <c r="G5" s="103">
        <v>-135584.20802461522</v>
      </c>
    </row>
    <row r="6" spans="1:7" ht="15" customHeight="1">
      <c r="A6" s="106" t="s">
        <v>74</v>
      </c>
      <c r="B6" s="107">
        <v>33139.63100107454</v>
      </c>
      <c r="C6" s="107">
        <v>32605.89197955551</v>
      </c>
      <c r="D6" s="107">
        <v>-533.739021519028</v>
      </c>
      <c r="E6" s="188">
        <v>-0.016105762357514534</v>
      </c>
      <c r="F6" s="105"/>
      <c r="G6" s="107">
        <v>69024.70887750435</v>
      </c>
    </row>
    <row r="7" spans="1:7" ht="15" customHeight="1">
      <c r="A7" s="102" t="s">
        <v>264</v>
      </c>
      <c r="B7" s="103">
        <v>-10612.674132824559</v>
      </c>
      <c r="C7" s="103">
        <v>-10115.644605403428</v>
      </c>
      <c r="D7" s="103">
        <v>497.0295274211312</v>
      </c>
      <c r="E7" s="104">
        <v>0.04683358041531112</v>
      </c>
      <c r="F7" s="105"/>
      <c r="G7" s="103">
        <v>-21414.2101812173</v>
      </c>
    </row>
    <row r="8" spans="1:7" ht="15" customHeight="1">
      <c r="A8" s="108" t="s">
        <v>78</v>
      </c>
      <c r="B8" s="39">
        <v>22526.956868249978</v>
      </c>
      <c r="C8" s="39">
        <v>22490.24737415208</v>
      </c>
      <c r="D8" s="39">
        <v>-36.70949409789682</v>
      </c>
      <c r="E8" s="109">
        <v>-0.0016295806980318787</v>
      </c>
      <c r="F8" s="105"/>
      <c r="G8" s="39">
        <v>47610.49869628706</v>
      </c>
    </row>
    <row r="9" spans="1:7" ht="15" customHeight="1">
      <c r="A9" s="102" t="s">
        <v>265</v>
      </c>
      <c r="B9" s="103">
        <v>-5766.405449897367</v>
      </c>
      <c r="C9" s="103">
        <v>-6077.680272828968</v>
      </c>
      <c r="D9" s="103">
        <v>-311.2748229316003</v>
      </c>
      <c r="E9" s="104">
        <v>-0.05398073819750924</v>
      </c>
      <c r="F9" s="105"/>
      <c r="G9" s="103">
        <v>-12866.08296885763</v>
      </c>
    </row>
    <row r="10" spans="1:7" ht="15" customHeight="1">
      <c r="A10" s="153" t="s">
        <v>81</v>
      </c>
      <c r="B10" s="154">
        <v>16760.55141835261</v>
      </c>
      <c r="C10" s="154">
        <v>16412.56710132311</v>
      </c>
      <c r="D10" s="154">
        <v>-347.9843170294989</v>
      </c>
      <c r="E10" s="155">
        <v>-0.020762104321249246</v>
      </c>
      <c r="F10" s="156"/>
      <c r="G10" s="154">
        <v>34744.41572742943</v>
      </c>
    </row>
    <row r="11" spans="1:7" ht="15">
      <c r="A11" s="42" t="s">
        <v>314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317</v>
      </c>
      <c r="B13" s="101"/>
      <c r="C13" s="101"/>
      <c r="D13" s="101"/>
      <c r="E13" s="101"/>
      <c r="F13" s="101"/>
      <c r="G13" s="101"/>
    </row>
    <row r="14" spans="1:7" ht="15">
      <c r="A14" s="157" t="s">
        <v>11</v>
      </c>
      <c r="B14" s="158" t="s">
        <v>50</v>
      </c>
      <c r="C14" s="158" t="s">
        <v>51</v>
      </c>
      <c r="D14" s="159" t="s">
        <v>52</v>
      </c>
      <c r="E14" s="160" t="s">
        <v>103</v>
      </c>
      <c r="F14" s="161"/>
      <c r="G14" s="156"/>
    </row>
    <row r="15" spans="1:7" ht="15">
      <c r="A15" s="110" t="s">
        <v>275</v>
      </c>
      <c r="B15" s="136">
        <v>1155.233</v>
      </c>
      <c r="C15" s="136">
        <v>1219.912</v>
      </c>
      <c r="D15" s="112">
        <v>64.67900000000009</v>
      </c>
      <c r="E15" s="70">
        <v>0.055987839682557626</v>
      </c>
      <c r="F15" s="42"/>
      <c r="G15" s="42"/>
    </row>
    <row r="16" spans="1:7" ht="15">
      <c r="A16" s="110" t="s">
        <v>269</v>
      </c>
      <c r="B16" s="111">
        <v>1734.593</v>
      </c>
      <c r="C16" s="111">
        <v>1766.194</v>
      </c>
      <c r="D16" s="112">
        <v>31.600999999999885</v>
      </c>
      <c r="E16" s="70">
        <v>0.01821810649529883</v>
      </c>
      <c r="F16" s="42"/>
      <c r="G16" s="42"/>
    </row>
    <row r="17" spans="1:7" ht="15">
      <c r="A17" s="110" t="s">
        <v>276</v>
      </c>
      <c r="B17" s="112">
        <v>2100.4236363636364</v>
      </c>
      <c r="C17" s="112">
        <v>2003.1395730706076</v>
      </c>
      <c r="D17" s="112">
        <v>-97.2840632930288</v>
      </c>
      <c r="E17" s="70">
        <v>-0.046316400943503026</v>
      </c>
      <c r="F17" s="42"/>
      <c r="G17" s="42"/>
    </row>
    <row r="18" spans="1:7" ht="15">
      <c r="A18" s="41" t="s">
        <v>277</v>
      </c>
      <c r="B18" s="140">
        <v>0.08180870799791168</v>
      </c>
      <c r="C18" s="140">
        <v>0.08118345419142806</v>
      </c>
      <c r="D18" s="114">
        <v>-0.06252538064836222</v>
      </c>
      <c r="E18" s="71"/>
      <c r="F18" s="42"/>
      <c r="G18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9"/>
  <dimension ref="A1:G41"/>
  <sheetViews>
    <sheetView showGridLines="0" zoomScalePageLayoutView="0" workbookViewId="0" topLeftCell="A3">
      <selection activeCell="A22" sqref="A22:D41"/>
    </sheetView>
  </sheetViews>
  <sheetFormatPr defaultColWidth="11.421875" defaultRowHeight="15"/>
  <cols>
    <col min="1" max="1" width="32.28125" style="0" bestFit="1" customWidth="1"/>
  </cols>
  <sheetData>
    <row r="1" spans="1:7" ht="15">
      <c r="A1" s="59" t="s">
        <v>318</v>
      </c>
      <c r="B1" s="5"/>
      <c r="C1" s="5"/>
      <c r="D1" s="277"/>
      <c r="E1" s="278"/>
      <c r="F1" s="277"/>
      <c r="G1" s="278"/>
    </row>
    <row r="2" spans="1:7" ht="15">
      <c r="A2" s="279"/>
      <c r="B2" s="404" t="s">
        <v>50</v>
      </c>
      <c r="C2" s="405"/>
      <c r="D2" s="406"/>
      <c r="E2" s="404" t="s">
        <v>51</v>
      </c>
      <c r="F2" s="405"/>
      <c r="G2" s="406"/>
    </row>
    <row r="3" spans="1:7" ht="25.5">
      <c r="A3" s="280" t="s">
        <v>102</v>
      </c>
      <c r="B3" s="281" t="s">
        <v>105</v>
      </c>
      <c r="C3" s="282" t="s">
        <v>106</v>
      </c>
      <c r="D3" s="282" t="s">
        <v>81</v>
      </c>
      <c r="E3" s="281" t="s">
        <v>105</v>
      </c>
      <c r="F3" s="282" t="s">
        <v>106</v>
      </c>
      <c r="G3" s="283" t="s">
        <v>81</v>
      </c>
    </row>
    <row r="4" spans="1:7" ht="15">
      <c r="A4" s="284" t="s">
        <v>40</v>
      </c>
      <c r="B4" s="380">
        <v>541702</v>
      </c>
      <c r="C4" s="285">
        <v>-404379</v>
      </c>
      <c r="D4" s="381">
        <v>137323</v>
      </c>
      <c r="E4" s="380">
        <v>489433</v>
      </c>
      <c r="F4" s="285">
        <v>-341617</v>
      </c>
      <c r="G4" s="381">
        <v>147816</v>
      </c>
    </row>
    <row r="5" spans="1:7" ht="15">
      <c r="A5" s="287" t="s">
        <v>41</v>
      </c>
      <c r="B5" s="380">
        <v>33695</v>
      </c>
      <c r="C5" s="286">
        <v>-13619</v>
      </c>
      <c r="D5" s="382">
        <v>20076</v>
      </c>
      <c r="E5" s="380">
        <v>32206</v>
      </c>
      <c r="F5" s="286">
        <v>-14170</v>
      </c>
      <c r="G5" s="382">
        <v>18036</v>
      </c>
    </row>
    <row r="6" spans="1:7" ht="15">
      <c r="A6" s="287" t="s">
        <v>42</v>
      </c>
      <c r="B6" s="380">
        <v>32334</v>
      </c>
      <c r="C6" s="286">
        <v>-21596</v>
      </c>
      <c r="D6" s="382">
        <v>10738</v>
      </c>
      <c r="E6" s="380">
        <v>41380</v>
      </c>
      <c r="F6" s="286">
        <v>-31226</v>
      </c>
      <c r="G6" s="382">
        <v>10154</v>
      </c>
    </row>
    <row r="7" spans="1:7" ht="15">
      <c r="A7" s="287" t="s">
        <v>43</v>
      </c>
      <c r="B7" s="380">
        <v>19032</v>
      </c>
      <c r="C7" s="286">
        <v>-9135</v>
      </c>
      <c r="D7" s="382">
        <v>9897</v>
      </c>
      <c r="E7" s="380">
        <v>17176</v>
      </c>
      <c r="F7" s="286">
        <v>-8686</v>
      </c>
      <c r="G7" s="382">
        <v>8490</v>
      </c>
    </row>
    <row r="8" spans="1:7" ht="15">
      <c r="A8" s="287" t="s">
        <v>7</v>
      </c>
      <c r="B8" s="380">
        <v>255067</v>
      </c>
      <c r="C8" s="286">
        <v>-220051</v>
      </c>
      <c r="D8" s="382">
        <v>35016</v>
      </c>
      <c r="E8" s="380">
        <v>233412</v>
      </c>
      <c r="F8" s="286">
        <v>-199299</v>
      </c>
      <c r="G8" s="382">
        <v>34113</v>
      </c>
    </row>
    <row r="9" spans="1:7" ht="15">
      <c r="A9" s="287" t="s">
        <v>44</v>
      </c>
      <c r="B9" s="380">
        <v>85020</v>
      </c>
      <c r="C9" s="286">
        <v>-94221</v>
      </c>
      <c r="D9" s="382">
        <v>-9201</v>
      </c>
      <c r="E9" s="380">
        <v>78557</v>
      </c>
      <c r="F9" s="286">
        <v>-100672</v>
      </c>
      <c r="G9" s="382">
        <v>-22115</v>
      </c>
    </row>
    <row r="10" spans="1:7" ht="15">
      <c r="A10" s="287" t="s">
        <v>45</v>
      </c>
      <c r="B10" s="380">
        <v>94769</v>
      </c>
      <c r="C10" s="286">
        <v>-78008</v>
      </c>
      <c r="D10" s="382">
        <v>16761</v>
      </c>
      <c r="E10" s="380">
        <v>96653</v>
      </c>
      <c r="F10" s="286">
        <v>-80240</v>
      </c>
      <c r="G10" s="382">
        <v>16413</v>
      </c>
    </row>
    <row r="11" spans="1:7" ht="15">
      <c r="A11" s="287" t="s">
        <v>15</v>
      </c>
      <c r="B11" s="380">
        <v>290989</v>
      </c>
      <c r="C11" s="286">
        <v>-243969</v>
      </c>
      <c r="D11" s="382">
        <v>47020</v>
      </c>
      <c r="E11" s="380">
        <v>241993</v>
      </c>
      <c r="F11" s="286">
        <v>-196946</v>
      </c>
      <c r="G11" s="382">
        <v>45047</v>
      </c>
    </row>
    <row r="12" spans="1:7" ht="15">
      <c r="A12" s="287" t="s">
        <v>14</v>
      </c>
      <c r="B12" s="380">
        <v>216329</v>
      </c>
      <c r="C12" s="286">
        <v>-166509</v>
      </c>
      <c r="D12" s="382">
        <v>49820</v>
      </c>
      <c r="E12" s="380">
        <v>166409</v>
      </c>
      <c r="F12" s="286">
        <v>-145124</v>
      </c>
      <c r="G12" s="382">
        <v>21285</v>
      </c>
    </row>
    <row r="13" spans="1:7" ht="15">
      <c r="A13" s="287" t="s">
        <v>19</v>
      </c>
      <c r="B13" s="380">
        <v>211547</v>
      </c>
      <c r="C13" s="286">
        <v>-152557</v>
      </c>
      <c r="D13" s="382">
        <v>58990</v>
      </c>
      <c r="E13" s="380">
        <v>201018</v>
      </c>
      <c r="F13" s="286">
        <v>-148186</v>
      </c>
      <c r="G13" s="382">
        <v>52832</v>
      </c>
    </row>
    <row r="14" spans="1:7" ht="15" customHeight="1" hidden="1">
      <c r="A14" s="284" t="s">
        <v>46</v>
      </c>
      <c r="B14" s="383">
        <v>0</v>
      </c>
      <c r="C14" s="384">
        <v>0</v>
      </c>
      <c r="D14" s="385">
        <v>0</v>
      </c>
      <c r="E14" s="383">
        <v>0</v>
      </c>
      <c r="F14" s="384">
        <v>0</v>
      </c>
      <c r="G14" s="385">
        <v>0</v>
      </c>
    </row>
    <row r="15" spans="1:7" ht="15">
      <c r="A15" s="284" t="s">
        <v>28</v>
      </c>
      <c r="B15" s="380">
        <v>1672</v>
      </c>
      <c r="C15" s="286">
        <v>-1054</v>
      </c>
      <c r="D15" s="382">
        <v>618</v>
      </c>
      <c r="E15" s="380">
        <v>1398</v>
      </c>
      <c r="F15" s="286">
        <v>-1142</v>
      </c>
      <c r="G15" s="382">
        <v>256</v>
      </c>
    </row>
    <row r="16" spans="1:7" ht="15" customHeight="1" hidden="1">
      <c r="A16" s="284" t="s">
        <v>47</v>
      </c>
      <c r="B16" s="383">
        <v>0</v>
      </c>
      <c r="C16" s="384">
        <v>0</v>
      </c>
      <c r="D16" s="385">
        <v>0</v>
      </c>
      <c r="E16" s="383">
        <v>0</v>
      </c>
      <c r="F16" s="384">
        <v>0</v>
      </c>
      <c r="G16" s="385">
        <v>0</v>
      </c>
    </row>
    <row r="17" spans="1:7" ht="15">
      <c r="A17" s="284" t="s">
        <v>48</v>
      </c>
      <c r="B17" s="380">
        <v>1310</v>
      </c>
      <c r="C17" s="286">
        <v>-1297</v>
      </c>
      <c r="D17" s="382">
        <v>13</v>
      </c>
      <c r="E17" s="380">
        <v>1488</v>
      </c>
      <c r="F17" s="286">
        <v>-1922</v>
      </c>
      <c r="G17" s="382">
        <v>-434</v>
      </c>
    </row>
    <row r="18" spans="1:7" ht="15">
      <c r="A18" s="284" t="s">
        <v>319</v>
      </c>
      <c r="B18" s="383">
        <v>8438</v>
      </c>
      <c r="C18" s="384">
        <v>-12730</v>
      </c>
      <c r="D18" s="385">
        <v>-4292</v>
      </c>
      <c r="E18" s="383">
        <v>8112</v>
      </c>
      <c r="F18" s="384">
        <v>-13158</v>
      </c>
      <c r="G18" s="385">
        <v>-5046</v>
      </c>
    </row>
    <row r="19" spans="1:7" ht="15">
      <c r="A19" s="284" t="s">
        <v>320</v>
      </c>
      <c r="B19" s="380">
        <v>-167091</v>
      </c>
      <c r="C19" s="286">
        <v>166223</v>
      </c>
      <c r="D19" s="382">
        <v>-868</v>
      </c>
      <c r="E19" s="380">
        <v>-152566</v>
      </c>
      <c r="F19" s="286">
        <v>151234</v>
      </c>
      <c r="G19" s="382">
        <v>-1332</v>
      </c>
    </row>
    <row r="20" spans="1:7" ht="15">
      <c r="A20" s="288" t="s">
        <v>321</v>
      </c>
      <c r="B20" s="289">
        <v>1624813</v>
      </c>
      <c r="C20" s="290">
        <v>-1252902</v>
      </c>
      <c r="D20" s="291">
        <v>371911</v>
      </c>
      <c r="E20" s="289">
        <v>1456669</v>
      </c>
      <c r="F20" s="290">
        <v>-1131154</v>
      </c>
      <c r="G20" s="291">
        <v>325515</v>
      </c>
    </row>
    <row r="22" spans="1:4" ht="15">
      <c r="A22" s="59" t="s">
        <v>322</v>
      </c>
      <c r="B22" s="5"/>
      <c r="C22" s="5"/>
      <c r="D22" s="5"/>
    </row>
    <row r="23" spans="1:4" ht="15">
      <c r="A23" s="279"/>
      <c r="B23" s="404" t="s">
        <v>51</v>
      </c>
      <c r="C23" s="405"/>
      <c r="D23" s="406"/>
    </row>
    <row r="24" spans="1:4" ht="25.5">
      <c r="A24" s="280" t="s">
        <v>178</v>
      </c>
      <c r="B24" s="281" t="s">
        <v>105</v>
      </c>
      <c r="C24" s="282" t="s">
        <v>106</v>
      </c>
      <c r="D24" s="283" t="s">
        <v>81</v>
      </c>
    </row>
    <row r="25" spans="1:4" ht="15">
      <c r="A25" s="284" t="s">
        <v>40</v>
      </c>
      <c r="B25" s="292">
        <v>1036100.1735890596</v>
      </c>
      <c r="C25" s="293">
        <v>-723182.6072229984</v>
      </c>
      <c r="D25" s="294">
        <v>312917.5663660612</v>
      </c>
    </row>
    <row r="26" spans="1:4" ht="15">
      <c r="A26" s="284" t="s">
        <v>41</v>
      </c>
      <c r="B26" s="292">
        <v>68178.16164951946</v>
      </c>
      <c r="C26" s="293">
        <v>-29997.03628434735</v>
      </c>
      <c r="D26" s="294">
        <v>38181.125365172105</v>
      </c>
    </row>
    <row r="27" spans="1:4" ht="15">
      <c r="A27" s="284" t="s">
        <v>42</v>
      </c>
      <c r="B27" s="292">
        <v>87598.96693340108</v>
      </c>
      <c r="C27" s="293">
        <v>-66103.5606926627</v>
      </c>
      <c r="D27" s="294">
        <v>21495.40624073839</v>
      </c>
    </row>
    <row r="28" spans="1:4" ht="15">
      <c r="A28" s="284" t="s">
        <v>43</v>
      </c>
      <c r="B28" s="292">
        <v>36360.5571785427</v>
      </c>
      <c r="C28" s="293">
        <v>-18387.738684957025</v>
      </c>
      <c r="D28" s="294">
        <v>17972.818493585673</v>
      </c>
    </row>
    <row r="29" spans="1:4" ht="15">
      <c r="A29" s="284" t="s">
        <v>7</v>
      </c>
      <c r="B29" s="292">
        <v>494119.14136923663</v>
      </c>
      <c r="C29" s="293">
        <v>-421903.97561285406</v>
      </c>
      <c r="D29" s="294">
        <v>72215.16575638257</v>
      </c>
    </row>
    <row r="30" spans="1:4" ht="15">
      <c r="A30" s="284" t="s">
        <v>44</v>
      </c>
      <c r="B30" s="292">
        <v>166300.43608958888</v>
      </c>
      <c r="C30" s="293">
        <v>-213116.55870273933</v>
      </c>
      <c r="D30" s="294">
        <v>-46816.12261315043</v>
      </c>
    </row>
    <row r="31" spans="1:4" ht="15">
      <c r="A31" s="284" t="s">
        <v>45</v>
      </c>
      <c r="B31" s="292">
        <v>204608.5778398747</v>
      </c>
      <c r="C31" s="293">
        <v>-169863.24569202762</v>
      </c>
      <c r="D31" s="294">
        <v>34745.332147847075</v>
      </c>
    </row>
    <row r="32" spans="1:4" ht="15">
      <c r="A32" s="284" t="s">
        <v>15</v>
      </c>
      <c r="B32" s="292">
        <v>512284.6013802447</v>
      </c>
      <c r="C32" s="293">
        <v>-416922.81637664593</v>
      </c>
      <c r="D32" s="294">
        <v>95361.7850035988</v>
      </c>
    </row>
    <row r="33" spans="1:4" ht="15">
      <c r="A33" s="284" t="s">
        <v>49</v>
      </c>
      <c r="B33" s="292">
        <v>352277.8271730387</v>
      </c>
      <c r="C33" s="293">
        <v>-307218.7645539608</v>
      </c>
      <c r="D33" s="294">
        <v>45059.062619077864</v>
      </c>
    </row>
    <row r="34" spans="1:4" ht="15">
      <c r="A34" s="284" t="s">
        <v>19</v>
      </c>
      <c r="B34" s="292">
        <v>425542.995046361</v>
      </c>
      <c r="C34" s="293">
        <v>-313700.83407426224</v>
      </c>
      <c r="D34" s="294">
        <v>111842.16097209873</v>
      </c>
    </row>
    <row r="35" spans="1:4" ht="15" hidden="1">
      <c r="A35" s="284" t="s">
        <v>46</v>
      </c>
      <c r="B35" s="295" t="s">
        <v>38</v>
      </c>
      <c r="C35" s="296" t="s">
        <v>38</v>
      </c>
      <c r="D35" s="297" t="s">
        <v>38</v>
      </c>
    </row>
    <row r="36" spans="1:4" ht="15">
      <c r="A36" s="284" t="s">
        <v>28</v>
      </c>
      <c r="B36" s="292">
        <v>2959.481773148736</v>
      </c>
      <c r="C36" s="293">
        <v>-2417.545196663703</v>
      </c>
      <c r="D36" s="294">
        <v>541.9365764850332</v>
      </c>
    </row>
    <row r="37" spans="1:4" ht="15" hidden="1">
      <c r="A37" s="284" t="s">
        <v>47</v>
      </c>
      <c r="B37" s="295" t="s">
        <v>38</v>
      </c>
      <c r="C37" s="296" t="s">
        <v>38</v>
      </c>
      <c r="D37" s="297" t="s">
        <v>38</v>
      </c>
    </row>
    <row r="38" spans="1:4" ht="15">
      <c r="A38" s="284" t="s">
        <v>48</v>
      </c>
      <c r="B38" s="292">
        <v>3150.0063508192557</v>
      </c>
      <c r="C38" s="293">
        <v>-4068.7582031415386</v>
      </c>
      <c r="D38" s="294">
        <v>-918.751852322283</v>
      </c>
    </row>
    <row r="39" spans="1:4" ht="15">
      <c r="A39" s="284" t="s">
        <v>319</v>
      </c>
      <c r="B39" s="292">
        <v>17172.615267369492</v>
      </c>
      <c r="C39" s="293">
        <v>-27854.69325542995</v>
      </c>
      <c r="D39" s="294">
        <v>-10682.07798806046</v>
      </c>
    </row>
    <row r="40" spans="1:4" ht="15">
      <c r="A40" s="284" t="s">
        <v>320</v>
      </c>
      <c r="B40" s="292">
        <v>-322973.0301875609</v>
      </c>
      <c r="C40" s="293">
        <v>320153.26643803716</v>
      </c>
      <c r="D40" s="294">
        <v>-2819.7637495236886</v>
      </c>
    </row>
    <row r="41" spans="1:4" ht="15">
      <c r="A41" s="288" t="s">
        <v>321</v>
      </c>
      <c r="B41" s="289">
        <v>3083680.5114526446</v>
      </c>
      <c r="C41" s="290">
        <v>-2394584.8681146535</v>
      </c>
      <c r="D41" s="291">
        <v>689095.6433379906</v>
      </c>
    </row>
  </sheetData>
  <sheetProtection/>
  <mergeCells count="3">
    <mergeCell ref="B2:D2"/>
    <mergeCell ref="E2:G2"/>
    <mergeCell ref="B23:D2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0"/>
  <dimension ref="A1:O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3.57421875" style="0" bestFit="1" customWidth="1"/>
    <col min="2" max="15" width="8.57421875" style="0" customWidth="1"/>
  </cols>
  <sheetData>
    <row r="1" spans="1:15" ht="15">
      <c r="A1" s="271" t="s">
        <v>323</v>
      </c>
      <c r="B1" s="146" t="s">
        <v>1</v>
      </c>
      <c r="C1" s="146"/>
      <c r="D1" s="146" t="s">
        <v>2</v>
      </c>
      <c r="E1" s="146"/>
      <c r="F1" s="146" t="s">
        <v>35</v>
      </c>
      <c r="G1" s="146"/>
      <c r="H1" s="146" t="s">
        <v>34</v>
      </c>
      <c r="I1" s="146"/>
      <c r="J1" s="146"/>
      <c r="K1" s="146"/>
      <c r="L1" s="146" t="s">
        <v>3</v>
      </c>
      <c r="M1" s="146"/>
      <c r="N1" s="146" t="s">
        <v>4</v>
      </c>
      <c r="O1" s="146"/>
    </row>
    <row r="2" spans="1:15" ht="15">
      <c r="A2" s="272" t="s">
        <v>51</v>
      </c>
      <c r="B2" s="407" t="s">
        <v>7</v>
      </c>
      <c r="C2" s="407"/>
      <c r="D2" s="407" t="s">
        <v>8</v>
      </c>
      <c r="E2" s="407"/>
      <c r="F2" s="407" t="s">
        <v>11</v>
      </c>
      <c r="G2" s="407"/>
      <c r="H2" s="407" t="s">
        <v>15</v>
      </c>
      <c r="I2" s="407"/>
      <c r="J2" s="407" t="s">
        <v>14</v>
      </c>
      <c r="K2" s="407"/>
      <c r="L2" s="407" t="s">
        <v>19</v>
      </c>
      <c r="M2" s="407"/>
      <c r="N2" s="407"/>
      <c r="O2" s="407"/>
    </row>
    <row r="3" spans="1:15" ht="15">
      <c r="A3" s="150"/>
      <c r="B3" s="150" t="s">
        <v>50</v>
      </c>
      <c r="C3" s="150" t="s">
        <v>51</v>
      </c>
      <c r="D3" s="150" t="s">
        <v>50</v>
      </c>
      <c r="E3" s="150" t="s">
        <v>51</v>
      </c>
      <c r="F3" s="150" t="s">
        <v>50</v>
      </c>
      <c r="G3" s="150" t="s">
        <v>51</v>
      </c>
      <c r="H3" s="150" t="s">
        <v>50</v>
      </c>
      <c r="I3" s="150" t="s">
        <v>51</v>
      </c>
      <c r="J3" s="150" t="s">
        <v>50</v>
      </c>
      <c r="K3" s="150" t="s">
        <v>51</v>
      </c>
      <c r="L3" s="150" t="s">
        <v>50</v>
      </c>
      <c r="M3" s="150" t="s">
        <v>51</v>
      </c>
      <c r="N3" s="150" t="s">
        <v>50</v>
      </c>
      <c r="O3" s="150" t="s">
        <v>51</v>
      </c>
    </row>
    <row r="4" spans="1:15" ht="15">
      <c r="A4" s="102" t="s">
        <v>324</v>
      </c>
      <c r="B4" s="273">
        <v>0.2494388327721661</v>
      </c>
      <c r="C4" s="273">
        <v>0.24908274744911507</v>
      </c>
      <c r="D4" s="273">
        <v>0.40800530738611235</v>
      </c>
      <c r="E4" s="273">
        <v>0.4116766078319525</v>
      </c>
      <c r="F4" s="273">
        <v>0.37514518002322883</v>
      </c>
      <c r="G4" s="273">
        <v>0.37783143990329493</v>
      </c>
      <c r="H4" s="274">
        <v>0.42399430402278393</v>
      </c>
      <c r="I4" s="273">
        <v>0.43341764313518366</v>
      </c>
      <c r="J4" s="273">
        <v>0.3439625850340136</v>
      </c>
      <c r="K4" s="273">
        <v>0.35387074343860386</v>
      </c>
      <c r="L4" s="273">
        <v>0.3484147310180355</v>
      </c>
      <c r="M4" s="273">
        <v>0.33784370505107436</v>
      </c>
      <c r="N4" s="273">
        <v>0.35750209843877295</v>
      </c>
      <c r="O4" s="273">
        <v>0.3587739587331853</v>
      </c>
    </row>
    <row r="5" spans="1:15" ht="15">
      <c r="A5" s="102" t="s">
        <v>39</v>
      </c>
      <c r="B5" s="273">
        <v>0.22334455667789002</v>
      </c>
      <c r="C5" s="273">
        <v>0.19863347588281074</v>
      </c>
      <c r="D5" s="273">
        <v>0.07496682883679788</v>
      </c>
      <c r="E5" s="273">
        <v>0.08235813917139095</v>
      </c>
      <c r="F5" s="273">
        <v>0.18931475029036005</v>
      </c>
      <c r="G5" s="273">
        <v>0.17868525276087863</v>
      </c>
      <c r="H5" s="273">
        <v>0.0886436454254183</v>
      </c>
      <c r="I5" s="273">
        <v>0.07966205175457697</v>
      </c>
      <c r="J5" s="273">
        <v>0.12585034013605442</v>
      </c>
      <c r="K5" s="273">
        <v>0.10394357313921943</v>
      </c>
      <c r="L5" s="273">
        <v>0.06831460844290775</v>
      </c>
      <c r="M5" s="273">
        <v>0.06424047886612648</v>
      </c>
      <c r="N5" s="273">
        <v>0.12261349369529949</v>
      </c>
      <c r="O5" s="273">
        <v>0.1139948906119429</v>
      </c>
    </row>
    <row r="6" spans="1:15" ht="15">
      <c r="A6" s="102" t="s">
        <v>325</v>
      </c>
      <c r="B6" s="273">
        <v>0.29601571268237936</v>
      </c>
      <c r="C6" s="273">
        <v>0.32080506273360043</v>
      </c>
      <c r="D6" s="273">
        <v>0.2753206545776205</v>
      </c>
      <c r="E6" s="273">
        <v>0.25609586347835567</v>
      </c>
      <c r="F6" s="273">
        <v>0.218931475029036</v>
      </c>
      <c r="G6" s="273">
        <v>0.21836377070482027</v>
      </c>
      <c r="H6" s="273">
        <v>0.19793520825916697</v>
      </c>
      <c r="I6" s="273">
        <v>0.20289977544873186</v>
      </c>
      <c r="J6" s="273">
        <v>0.18835034013605442</v>
      </c>
      <c r="K6" s="273">
        <v>0.18305187689257998</v>
      </c>
      <c r="L6" s="273">
        <v>0.16348356655742935</v>
      </c>
      <c r="M6" s="273">
        <v>0.16030204224643704</v>
      </c>
      <c r="N6" s="273">
        <v>0.2313332211427153</v>
      </c>
      <c r="O6" s="273">
        <v>0.23013928426078753</v>
      </c>
    </row>
    <row r="7" spans="1:15" ht="15">
      <c r="A7" s="102" t="s">
        <v>33</v>
      </c>
      <c r="B7" s="273">
        <v>0.23120089786756454</v>
      </c>
      <c r="C7" s="273">
        <v>0.2314787139344738</v>
      </c>
      <c r="D7" s="275">
        <v>0.24170720919946925</v>
      </c>
      <c r="E7" s="273">
        <v>0.24986938951830084</v>
      </c>
      <c r="F7" s="273">
        <v>0.21660859465737514</v>
      </c>
      <c r="G7" s="273">
        <v>0.22511953663100623</v>
      </c>
      <c r="H7" s="273">
        <v>0.2894268422926308</v>
      </c>
      <c r="I7" s="273">
        <v>0.2840205296615075</v>
      </c>
      <c r="J7" s="273">
        <v>0.34183673469387754</v>
      </c>
      <c r="K7" s="273">
        <v>0.35913380652959664</v>
      </c>
      <c r="L7" s="273">
        <v>0.41978709398162745</v>
      </c>
      <c r="M7" s="273">
        <v>0.4376137738363622</v>
      </c>
      <c r="N7" s="273">
        <v>0.2885511867232123</v>
      </c>
      <c r="O7" s="273">
        <v>0.2970918663940842</v>
      </c>
    </row>
    <row r="8" spans="1:15" ht="15">
      <c r="A8" s="153" t="s">
        <v>4</v>
      </c>
      <c r="B8" s="276">
        <v>1</v>
      </c>
      <c r="C8" s="276">
        <v>1</v>
      </c>
      <c r="D8" s="276">
        <v>1</v>
      </c>
      <c r="E8" s="276">
        <v>1</v>
      </c>
      <c r="F8" s="276">
        <v>1</v>
      </c>
      <c r="G8" s="276">
        <v>1</v>
      </c>
      <c r="H8" s="276">
        <v>1</v>
      </c>
      <c r="I8" s="276">
        <v>1</v>
      </c>
      <c r="J8" s="276">
        <v>1</v>
      </c>
      <c r="K8" s="276">
        <v>1</v>
      </c>
      <c r="L8" s="276">
        <v>1</v>
      </c>
      <c r="M8" s="276">
        <v>1</v>
      </c>
      <c r="N8" s="276">
        <v>1</v>
      </c>
      <c r="O8" s="276">
        <v>1</v>
      </c>
    </row>
  </sheetData>
  <sheetProtection/>
  <mergeCells count="7">
    <mergeCell ref="N2:O2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U2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1.8515625" style="0" customWidth="1"/>
    <col min="2" max="3" width="8.421875" style="0" bestFit="1" customWidth="1"/>
    <col min="4" max="4" width="1.421875" style="0" customWidth="1"/>
    <col min="5" max="5" width="6.421875" style="0" bestFit="1" customWidth="1"/>
    <col min="6" max="6" width="1.421875" style="0" customWidth="1"/>
    <col min="7" max="7" width="9.00390625" style="0" bestFit="1" customWidth="1"/>
    <col min="8" max="8" width="1.421875" style="0" customWidth="1"/>
    <col min="9" max="10" width="7.7109375" style="0" bestFit="1" customWidth="1"/>
    <col min="11" max="11" width="1.421875" style="0" customWidth="1"/>
    <col min="12" max="12" width="6.7109375" style="0" bestFit="1" customWidth="1"/>
    <col min="13" max="13" width="1.421875" style="0" customWidth="1"/>
    <col min="14" max="14" width="8.421875" style="0" bestFit="1" customWidth="1"/>
    <col min="15" max="15" width="1.1484375" style="0" customWidth="1"/>
    <col min="16" max="17" width="9.00390625" style="0" bestFit="1" customWidth="1"/>
    <col min="18" max="18" width="1.421875" style="0" customWidth="1"/>
    <col min="19" max="19" width="6.421875" style="0" bestFit="1" customWidth="1"/>
    <col min="20" max="20" width="1.421875" style="0" customWidth="1"/>
    <col min="21" max="21" width="9.00390625" style="0" bestFit="1" customWidth="1"/>
  </cols>
  <sheetData>
    <row r="1" spans="1:21" ht="15">
      <c r="A1" s="92" t="s">
        <v>109</v>
      </c>
      <c r="B1" s="353">
        <v>4</v>
      </c>
      <c r="C1" s="353">
        <v>3</v>
      </c>
      <c r="D1" s="353"/>
      <c r="E1" s="353"/>
      <c r="F1" s="353"/>
      <c r="G1" s="353"/>
      <c r="H1" s="353"/>
      <c r="I1" s="353">
        <v>6</v>
      </c>
      <c r="J1" s="353">
        <v>5</v>
      </c>
      <c r="K1" s="353"/>
      <c r="L1" s="353"/>
      <c r="M1" s="353"/>
      <c r="N1" s="353"/>
      <c r="O1" s="353"/>
      <c r="P1" s="353">
        <v>8</v>
      </c>
      <c r="Q1" s="353">
        <v>7</v>
      </c>
      <c r="R1" s="354"/>
      <c r="S1" s="354"/>
      <c r="T1" s="355"/>
      <c r="U1" s="355"/>
    </row>
    <row r="2" spans="1:21" ht="15">
      <c r="A2" s="389" t="s">
        <v>110</v>
      </c>
      <c r="B2" s="394" t="s">
        <v>1</v>
      </c>
      <c r="C2" s="394"/>
      <c r="D2" s="394"/>
      <c r="E2" s="394"/>
      <c r="F2" s="394"/>
      <c r="G2" s="394"/>
      <c r="H2" s="6"/>
      <c r="I2" s="393" t="s">
        <v>2</v>
      </c>
      <c r="J2" s="393"/>
      <c r="K2" s="393"/>
      <c r="L2" s="393"/>
      <c r="M2" s="393"/>
      <c r="N2" s="393"/>
      <c r="O2" s="301"/>
      <c r="P2" s="393" t="s">
        <v>34</v>
      </c>
      <c r="Q2" s="393"/>
      <c r="R2" s="393"/>
      <c r="S2" s="393"/>
      <c r="T2" s="393"/>
      <c r="U2" s="393"/>
    </row>
    <row r="3" spans="1:21" ht="15">
      <c r="A3" s="390"/>
      <c r="B3" s="392" t="s">
        <v>102</v>
      </c>
      <c r="C3" s="392"/>
      <c r="D3" s="7"/>
      <c r="E3" s="8" t="s">
        <v>103</v>
      </c>
      <c r="F3" s="9"/>
      <c r="G3" s="8" t="s">
        <v>104</v>
      </c>
      <c r="H3" s="9"/>
      <c r="I3" s="392" t="s">
        <v>102</v>
      </c>
      <c r="J3" s="392"/>
      <c r="K3" s="7"/>
      <c r="L3" s="8" t="s">
        <v>103</v>
      </c>
      <c r="M3" s="9"/>
      <c r="N3" s="8" t="s">
        <v>104</v>
      </c>
      <c r="O3" s="304"/>
      <c r="P3" s="392" t="s">
        <v>102</v>
      </c>
      <c r="Q3" s="392"/>
      <c r="R3" s="7"/>
      <c r="S3" s="8" t="s">
        <v>103</v>
      </c>
      <c r="T3" s="9"/>
      <c r="U3" s="8" t="s">
        <v>104</v>
      </c>
    </row>
    <row r="4" spans="1:21" ht="15">
      <c r="A4" s="391"/>
      <c r="B4" s="302" t="s">
        <v>50</v>
      </c>
      <c r="C4" s="302" t="s">
        <v>51</v>
      </c>
      <c r="D4" s="302"/>
      <c r="E4" s="302"/>
      <c r="F4" s="302"/>
      <c r="G4" s="302" t="s">
        <v>51</v>
      </c>
      <c r="H4" s="302"/>
      <c r="I4" s="302" t="s">
        <v>50</v>
      </c>
      <c r="J4" s="302" t="s">
        <v>51</v>
      </c>
      <c r="K4" s="302"/>
      <c r="L4" s="302"/>
      <c r="M4" s="302"/>
      <c r="N4" s="302" t="s">
        <v>51</v>
      </c>
      <c r="O4" s="302"/>
      <c r="P4" s="302" t="s">
        <v>50</v>
      </c>
      <c r="Q4" s="302" t="s">
        <v>51</v>
      </c>
      <c r="R4" s="302"/>
      <c r="S4" s="302"/>
      <c r="T4" s="302"/>
      <c r="U4" s="302" t="s">
        <v>51</v>
      </c>
    </row>
    <row r="5" spans="1:21" ht="15">
      <c r="A5" s="14" t="s">
        <v>105</v>
      </c>
      <c r="B5" s="142">
        <v>273691.048</v>
      </c>
      <c r="C5" s="142">
        <v>211954.89</v>
      </c>
      <c r="D5" s="72"/>
      <c r="E5" s="47">
        <v>-0.22556878805915492</v>
      </c>
      <c r="F5" s="72"/>
      <c r="G5" s="143">
        <v>448695.7322494602</v>
      </c>
      <c r="H5" s="143"/>
      <c r="I5" s="142">
        <v>59002.168</v>
      </c>
      <c r="J5" s="142">
        <v>54400.708</v>
      </c>
      <c r="K5" s="72"/>
      <c r="L5" s="47">
        <v>-0.07798798172975609</v>
      </c>
      <c r="M5" s="72"/>
      <c r="N5" s="143">
        <v>115163.0212964139</v>
      </c>
      <c r="O5" s="72"/>
      <c r="P5" s="142">
        <v>83731.276</v>
      </c>
      <c r="Q5" s="142">
        <v>89607.143</v>
      </c>
      <c r="R5" s="72"/>
      <c r="S5" s="47">
        <v>0.07017529507134226</v>
      </c>
      <c r="T5" s="72"/>
      <c r="U5" s="72">
        <v>189692.92307040942</v>
      </c>
    </row>
    <row r="6" spans="1:21" ht="15">
      <c r="A6" s="15" t="s">
        <v>111</v>
      </c>
      <c r="B6" s="16">
        <v>0.44016379665847244</v>
      </c>
      <c r="C6" s="16">
        <v>0.3682281135249349</v>
      </c>
      <c r="D6" s="16"/>
      <c r="E6" s="71"/>
      <c r="F6" s="16"/>
      <c r="G6" s="16">
        <v>0.36822811352493484</v>
      </c>
      <c r="H6" s="16"/>
      <c r="I6" s="16">
        <v>0.09489027305694349</v>
      </c>
      <c r="J6" s="16">
        <v>0.09451006335008752</v>
      </c>
      <c r="K6" s="16"/>
      <c r="L6" s="71"/>
      <c r="M6" s="16"/>
      <c r="N6" s="16">
        <v>0.09451006335008752</v>
      </c>
      <c r="O6" s="16"/>
      <c r="P6" s="16">
        <v>0.1346608762418069</v>
      </c>
      <c r="Q6" s="16">
        <v>0.15567401735930259</v>
      </c>
      <c r="R6" s="16"/>
      <c r="S6" s="71"/>
      <c r="T6" s="16"/>
      <c r="U6" s="16">
        <v>0.15567401735930259</v>
      </c>
    </row>
    <row r="7" spans="1:21" ht="15">
      <c r="A7" s="14" t="s">
        <v>106</v>
      </c>
      <c r="B7" s="142">
        <v>-244396.233</v>
      </c>
      <c r="C7" s="142">
        <v>-180285.53</v>
      </c>
      <c r="D7" s="72"/>
      <c r="E7" s="47">
        <v>-0.2623227952944758</v>
      </c>
      <c r="F7" s="72"/>
      <c r="G7" s="143">
        <v>-381653.6051483975</v>
      </c>
      <c r="H7" s="143"/>
      <c r="I7" s="142">
        <v>-58796.728</v>
      </c>
      <c r="J7" s="142">
        <v>-52563.612</v>
      </c>
      <c r="K7" s="72"/>
      <c r="L7" s="47">
        <v>-0.10601127328037713</v>
      </c>
      <c r="M7" s="72"/>
      <c r="N7" s="143">
        <v>-111273.99974596723</v>
      </c>
      <c r="O7" s="72"/>
      <c r="P7" s="142">
        <v>-43961.548</v>
      </c>
      <c r="Q7" s="142">
        <v>-53735.093</v>
      </c>
      <c r="R7" s="72"/>
      <c r="S7" s="47">
        <v>0.2223203104676841</v>
      </c>
      <c r="T7" s="72"/>
      <c r="U7" s="72">
        <v>-113753.95444345655</v>
      </c>
    </row>
    <row r="8" spans="1:21" ht="15">
      <c r="A8" s="15" t="s">
        <v>111</v>
      </c>
      <c r="B8" s="16">
        <v>0.5469263238067862</v>
      </c>
      <c r="C8" s="16">
        <v>0.4583987120927043</v>
      </c>
      <c r="D8" s="16"/>
      <c r="E8" s="71"/>
      <c r="F8" s="16"/>
      <c r="G8" s="16">
        <v>0.45839871209270433</v>
      </c>
      <c r="H8" s="16"/>
      <c r="I8" s="16">
        <v>0.13157927150582363</v>
      </c>
      <c r="J8" s="16">
        <v>0.13364961704769437</v>
      </c>
      <c r="K8" s="16"/>
      <c r="L8" s="71"/>
      <c r="M8" s="16"/>
      <c r="N8" s="16">
        <v>0.13364961704769437</v>
      </c>
      <c r="O8" s="16"/>
      <c r="P8" s="16">
        <v>0.09838010816024147</v>
      </c>
      <c r="Q8" s="16">
        <v>0.1366282553313163</v>
      </c>
      <c r="R8" s="16"/>
      <c r="S8" s="71"/>
      <c r="T8" s="16"/>
      <c r="U8" s="16">
        <v>0.13662825533131634</v>
      </c>
    </row>
    <row r="9" spans="1:21" ht="15">
      <c r="A9" s="17"/>
      <c r="B9" s="18"/>
      <c r="C9" s="18"/>
      <c r="D9" s="18"/>
      <c r="E9" s="48"/>
      <c r="F9" s="18"/>
      <c r="G9" s="18"/>
      <c r="H9" s="18"/>
      <c r="I9" s="18"/>
      <c r="J9" s="18"/>
      <c r="K9" s="18"/>
      <c r="L9" s="48"/>
      <c r="M9" s="18"/>
      <c r="N9" s="18"/>
      <c r="O9" s="18"/>
      <c r="P9" s="18"/>
      <c r="Q9" s="18"/>
      <c r="R9" s="18"/>
      <c r="S9" s="48"/>
      <c r="T9" s="18"/>
      <c r="U9" s="18"/>
    </row>
    <row r="10" spans="1:21" ht="15">
      <c r="A10" s="19" t="s">
        <v>81</v>
      </c>
      <c r="B10" s="144">
        <v>29294.815000000002</v>
      </c>
      <c r="C10" s="144">
        <v>31669.360000000015</v>
      </c>
      <c r="D10" s="20"/>
      <c r="E10" s="49">
        <v>0.08105683548436857</v>
      </c>
      <c r="F10" s="20"/>
      <c r="G10" s="144">
        <v>67042.12710106268</v>
      </c>
      <c r="H10" s="144"/>
      <c r="I10" s="144">
        <v>205.43999999999505</v>
      </c>
      <c r="J10" s="144">
        <v>1837.0959999999977</v>
      </c>
      <c r="K10" s="20"/>
      <c r="L10" s="49">
        <v>7.942250778816404</v>
      </c>
      <c r="M10" s="20"/>
      <c r="N10" s="144">
        <v>3889.021550446676</v>
      </c>
      <c r="O10" s="20"/>
      <c r="P10" s="144">
        <v>39769.727999999996</v>
      </c>
      <c r="Q10" s="144">
        <v>35872.049999999996</v>
      </c>
      <c r="R10" s="20"/>
      <c r="S10" s="49">
        <v>-0.09800615181476725</v>
      </c>
      <c r="T10" s="20"/>
      <c r="U10" s="20">
        <v>75938.96862695288</v>
      </c>
    </row>
    <row r="11" spans="1:21" ht="15">
      <c r="A11" s="356"/>
      <c r="B11" s="353">
        <v>12</v>
      </c>
      <c r="C11" s="353">
        <v>11</v>
      </c>
      <c r="D11" s="353"/>
      <c r="E11" s="353"/>
      <c r="F11" s="353"/>
      <c r="G11" s="353"/>
      <c r="H11" s="353"/>
      <c r="I11" s="353">
        <v>10</v>
      </c>
      <c r="J11" s="353">
        <v>9</v>
      </c>
      <c r="K11" s="353"/>
      <c r="L11" s="353"/>
      <c r="M11" s="353"/>
      <c r="N11" s="353"/>
      <c r="O11" s="353"/>
      <c r="P11" s="353"/>
      <c r="Q11" s="353"/>
      <c r="R11" s="353"/>
      <c r="S11" s="356"/>
      <c r="T11" s="356"/>
      <c r="U11" s="356"/>
    </row>
    <row r="12" spans="1:21" ht="15">
      <c r="A12" s="389" t="s">
        <v>110</v>
      </c>
      <c r="B12" s="394" t="s">
        <v>35</v>
      </c>
      <c r="C12" s="394"/>
      <c r="D12" s="394"/>
      <c r="E12" s="394"/>
      <c r="F12" s="394"/>
      <c r="G12" s="394"/>
      <c r="H12" s="6"/>
      <c r="I12" s="393" t="s">
        <v>3</v>
      </c>
      <c r="J12" s="393"/>
      <c r="K12" s="393"/>
      <c r="L12" s="393"/>
      <c r="M12" s="393"/>
      <c r="N12" s="393"/>
      <c r="O12" s="301"/>
      <c r="P12" s="393" t="s">
        <v>108</v>
      </c>
      <c r="Q12" s="393"/>
      <c r="R12" s="393"/>
      <c r="S12" s="393"/>
      <c r="T12" s="393"/>
      <c r="U12" s="393"/>
    </row>
    <row r="13" spans="1:21" ht="15">
      <c r="A13" s="390"/>
      <c r="B13" s="392" t="s">
        <v>102</v>
      </c>
      <c r="C13" s="392"/>
      <c r="D13" s="7"/>
      <c r="E13" s="8" t="s">
        <v>103</v>
      </c>
      <c r="F13" s="9"/>
      <c r="G13" s="8" t="s">
        <v>104</v>
      </c>
      <c r="H13" s="9"/>
      <c r="I13" s="392" t="s">
        <v>102</v>
      </c>
      <c r="J13" s="392"/>
      <c r="K13" s="7"/>
      <c r="L13" s="8" t="s">
        <v>103</v>
      </c>
      <c r="M13" s="9"/>
      <c r="N13" s="8" t="s">
        <v>104</v>
      </c>
      <c r="O13" s="304"/>
      <c r="P13" s="392" t="s">
        <v>102</v>
      </c>
      <c r="Q13" s="392"/>
      <c r="R13" s="7"/>
      <c r="S13" s="8" t="s">
        <v>103</v>
      </c>
      <c r="T13" s="9"/>
      <c r="U13" s="8" t="s">
        <v>104</v>
      </c>
    </row>
    <row r="14" spans="1:21" ht="15">
      <c r="A14" s="391"/>
      <c r="B14" s="302" t="s">
        <v>50</v>
      </c>
      <c r="C14" s="302" t="s">
        <v>51</v>
      </c>
      <c r="D14" s="302"/>
      <c r="E14" s="302"/>
      <c r="F14" s="302"/>
      <c r="G14" s="302" t="s">
        <v>51</v>
      </c>
      <c r="H14" s="302"/>
      <c r="I14" s="302" t="s">
        <v>50</v>
      </c>
      <c r="J14" s="302" t="s">
        <v>51</v>
      </c>
      <c r="K14" s="302"/>
      <c r="L14" s="302"/>
      <c r="M14" s="302"/>
      <c r="N14" s="302" t="s">
        <v>51</v>
      </c>
      <c r="O14" s="302"/>
      <c r="P14" s="302" t="s">
        <v>50</v>
      </c>
      <c r="Q14" s="302" t="s">
        <v>51</v>
      </c>
      <c r="R14" s="302"/>
      <c r="S14" s="302"/>
      <c r="T14" s="302"/>
      <c r="U14" s="302" t="s">
        <v>51</v>
      </c>
    </row>
    <row r="15" spans="1:21" ht="15">
      <c r="A15" s="14" t="s">
        <v>105</v>
      </c>
      <c r="B15" s="142">
        <v>70294.929</v>
      </c>
      <c r="C15" s="142">
        <v>65135.75</v>
      </c>
      <c r="D15" s="72"/>
      <c r="E15" s="47">
        <v>-0.07339333111781084</v>
      </c>
      <c r="F15" s="72"/>
      <c r="G15" s="143">
        <v>137888.45844447266</v>
      </c>
      <c r="H15" s="143"/>
      <c r="I15" s="142">
        <v>135184.739</v>
      </c>
      <c r="J15" s="142">
        <v>153249.296</v>
      </c>
      <c r="K15" s="72"/>
      <c r="L15" s="47">
        <v>0.1336286709108489</v>
      </c>
      <c r="M15" s="72"/>
      <c r="N15" s="143">
        <v>324419.52665227145</v>
      </c>
      <c r="O15" s="72"/>
      <c r="P15" s="142">
        <v>621793.637</v>
      </c>
      <c r="Q15" s="142">
        <v>575607.571</v>
      </c>
      <c r="R15" s="72"/>
      <c r="S15" s="47">
        <v>-0.07427876911516222</v>
      </c>
      <c r="T15" s="72"/>
      <c r="U15" s="72">
        <v>1218526.5485414285</v>
      </c>
    </row>
    <row r="16" spans="1:21" ht="15">
      <c r="A16" s="15" t="s">
        <v>111</v>
      </c>
      <c r="B16" s="16">
        <v>0.11305186289643554</v>
      </c>
      <c r="C16" s="16">
        <v>0.11315999524961078</v>
      </c>
      <c r="D16" s="16"/>
      <c r="E16" s="71"/>
      <c r="F16" s="16"/>
      <c r="G16" s="16">
        <v>0.11315999524961078</v>
      </c>
      <c r="H16" s="16"/>
      <c r="I16" s="16">
        <v>0.21741093982922183</v>
      </c>
      <c r="J16" s="16">
        <v>0.26623919441115207</v>
      </c>
      <c r="K16" s="16"/>
      <c r="L16" s="71"/>
      <c r="M16" s="16"/>
      <c r="N16" s="16">
        <v>0.266239194411152</v>
      </c>
      <c r="O16" s="16"/>
      <c r="P16" s="16">
        <v>1</v>
      </c>
      <c r="Q16" s="16">
        <v>1</v>
      </c>
      <c r="R16" s="16"/>
      <c r="S16" s="71"/>
      <c r="T16" s="16"/>
      <c r="U16" s="16"/>
    </row>
    <row r="17" spans="1:21" ht="15">
      <c r="A17" s="14" t="s">
        <v>106</v>
      </c>
      <c r="B17" s="142">
        <v>-42717.566</v>
      </c>
      <c r="C17" s="142">
        <v>-37415.614</v>
      </c>
      <c r="D17" s="72"/>
      <c r="E17" s="47">
        <v>-0.12411643491110888</v>
      </c>
      <c r="F17" s="72"/>
      <c r="G17" s="143">
        <v>-79206.6006181464</v>
      </c>
      <c r="H17" s="143"/>
      <c r="I17" s="142">
        <v>-57092.48</v>
      </c>
      <c r="J17" s="142">
        <v>-69410.164</v>
      </c>
      <c r="K17" s="72"/>
      <c r="L17" s="47">
        <v>0.21574967491340366</v>
      </c>
      <c r="M17" s="72"/>
      <c r="N17" s="143">
        <v>-146937.13535712773</v>
      </c>
      <c r="O17" s="72"/>
      <c r="P17" s="142">
        <v>-446854.032</v>
      </c>
      <c r="Q17" s="142">
        <v>-393294.146</v>
      </c>
      <c r="R17" s="72"/>
      <c r="S17" s="47">
        <v>-0.11985991434446763</v>
      </c>
      <c r="T17" s="72"/>
      <c r="U17" s="72">
        <v>-832580.0118548626</v>
      </c>
    </row>
    <row r="18" spans="1:21" ht="15">
      <c r="A18" s="15" t="s">
        <v>111</v>
      </c>
      <c r="B18" s="16">
        <v>0.09559624159327268</v>
      </c>
      <c r="C18" s="16">
        <v>0.0951339204525053</v>
      </c>
      <c r="D18" s="16"/>
      <c r="E18" s="71"/>
      <c r="F18" s="16"/>
      <c r="G18" s="16">
        <v>0.09513392045250528</v>
      </c>
      <c r="H18" s="16"/>
      <c r="I18" s="16">
        <v>0.12776539073502194</v>
      </c>
      <c r="J18" s="16">
        <v>0.1764841015457169</v>
      </c>
      <c r="K18" s="16"/>
      <c r="L18" s="71"/>
      <c r="M18" s="16"/>
      <c r="N18" s="16">
        <v>0.1764841015457169</v>
      </c>
      <c r="O18" s="16"/>
      <c r="P18" s="16">
        <v>1</v>
      </c>
      <c r="Q18" s="16">
        <v>1</v>
      </c>
      <c r="R18" s="16"/>
      <c r="S18" s="71"/>
      <c r="T18" s="16"/>
      <c r="U18" s="16"/>
    </row>
    <row r="19" spans="1:21" ht="15">
      <c r="A19" s="17"/>
      <c r="B19" s="18"/>
      <c r="C19" s="18"/>
      <c r="D19" s="18"/>
      <c r="E19" s="48"/>
      <c r="F19" s="18"/>
      <c r="G19" s="18"/>
      <c r="H19" s="18"/>
      <c r="I19" s="18"/>
      <c r="J19" s="18"/>
      <c r="K19" s="18"/>
      <c r="L19" s="48"/>
      <c r="M19" s="18"/>
      <c r="N19" s="18"/>
      <c r="O19" s="18"/>
      <c r="P19" s="18"/>
      <c r="Q19" s="18"/>
      <c r="R19" s="18"/>
      <c r="S19" s="48"/>
      <c r="T19" s="18"/>
      <c r="U19" s="18"/>
    </row>
    <row r="20" spans="1:21" ht="15">
      <c r="A20" s="19" t="s">
        <v>81</v>
      </c>
      <c r="B20" s="144">
        <v>27577.363000000005</v>
      </c>
      <c r="C20" s="144">
        <v>27720.136</v>
      </c>
      <c r="D20" s="20"/>
      <c r="E20" s="49">
        <v>0.005177181008930902</v>
      </c>
      <c r="F20" s="20"/>
      <c r="G20" s="144">
        <v>58681.85782632626</v>
      </c>
      <c r="H20" s="144"/>
      <c r="I20" s="144">
        <v>78092.25899999999</v>
      </c>
      <c r="J20" s="144">
        <v>83839.132</v>
      </c>
      <c r="K20" s="20"/>
      <c r="L20" s="49">
        <v>0.0735908151920667</v>
      </c>
      <c r="M20" s="20"/>
      <c r="N20" s="144">
        <v>177482.39129514372</v>
      </c>
      <c r="O20" s="20"/>
      <c r="P20" s="144">
        <v>174939.60499999998</v>
      </c>
      <c r="Q20" s="144">
        <v>182313.425</v>
      </c>
      <c r="R20" s="20"/>
      <c r="S20" s="49">
        <v>0.04215066108100569</v>
      </c>
      <c r="T20" s="20"/>
      <c r="U20" s="20">
        <v>385946.53668656596</v>
      </c>
    </row>
  </sheetData>
  <sheetProtection/>
  <mergeCells count="14">
    <mergeCell ref="A12:A14"/>
    <mergeCell ref="A2:A4"/>
    <mergeCell ref="P13:Q13"/>
    <mergeCell ref="P3:Q3"/>
    <mergeCell ref="I3:J3"/>
    <mergeCell ref="B3:C3"/>
    <mergeCell ref="P2:U2"/>
    <mergeCell ref="I2:N2"/>
    <mergeCell ref="B2:G2"/>
    <mergeCell ref="I13:J13"/>
    <mergeCell ref="B13:C13"/>
    <mergeCell ref="P12:U12"/>
    <mergeCell ref="I12:N12"/>
    <mergeCell ref="B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8"/>
  <dimension ref="B3:T131"/>
  <sheetViews>
    <sheetView zoomScale="85" zoomScaleNormal="85" zoomScalePageLayoutView="0" workbookViewId="0" topLeftCell="A1">
      <selection activeCell="A1" sqref="A1:IV16384"/>
    </sheetView>
  </sheetViews>
  <sheetFormatPr defaultColWidth="11.421875" defaultRowHeight="15"/>
  <cols>
    <col min="1" max="1" width="3.57421875" style="314" customWidth="1"/>
    <col min="2" max="2" width="2.8515625" style="314" customWidth="1"/>
    <col min="3" max="3" width="53.8515625" style="314" customWidth="1"/>
    <col min="4" max="4" width="16.7109375" style="314" bestFit="1" customWidth="1"/>
    <col min="5" max="5" width="16.421875" style="314" bestFit="1" customWidth="1"/>
    <col min="6" max="6" width="16.28125" style="314" bestFit="1" customWidth="1"/>
    <col min="7" max="7" width="17.28125" style="314" bestFit="1" customWidth="1"/>
    <col min="8" max="9" width="16.28125" style="314" bestFit="1" customWidth="1"/>
    <col min="10" max="10" width="16.7109375" style="314" bestFit="1" customWidth="1"/>
    <col min="11" max="11" width="16.421875" style="314" bestFit="1" customWidth="1"/>
    <col min="12" max="12" width="8.57421875" style="314" customWidth="1"/>
    <col min="13" max="13" width="8.28125" style="314" customWidth="1"/>
    <col min="14" max="14" width="12.00390625" style="314" bestFit="1" customWidth="1"/>
    <col min="15" max="15" width="13.421875" style="314" bestFit="1" customWidth="1"/>
    <col min="16" max="16" width="11.421875" style="314" customWidth="1"/>
    <col min="17" max="17" width="13.8515625" style="314" bestFit="1" customWidth="1"/>
    <col min="18" max="16384" width="11.421875" style="314" customWidth="1"/>
  </cols>
  <sheetData>
    <row r="2" ht="21" customHeight="1"/>
    <row r="3" spans="2:11" ht="25.5" customHeight="1">
      <c r="B3" s="434" t="s">
        <v>328</v>
      </c>
      <c r="C3" s="435"/>
      <c r="D3" s="410" t="s">
        <v>329</v>
      </c>
      <c r="E3" s="411"/>
      <c r="F3" s="410" t="s">
        <v>330</v>
      </c>
      <c r="G3" s="411"/>
      <c r="H3" s="410" t="s">
        <v>331</v>
      </c>
      <c r="I3" s="411"/>
      <c r="J3" s="410" t="s">
        <v>332</v>
      </c>
      <c r="K3" s="411"/>
    </row>
    <row r="4" spans="2:11" ht="12" customHeight="1">
      <c r="B4" s="412" t="s">
        <v>333</v>
      </c>
      <c r="C4" s="413"/>
      <c r="D4" s="315">
        <v>41363</v>
      </c>
      <c r="E4" s="316">
        <v>41274</v>
      </c>
      <c r="F4" s="315">
        <v>41363</v>
      </c>
      <c r="G4" s="316">
        <v>41274</v>
      </c>
      <c r="H4" s="315">
        <v>41363</v>
      </c>
      <c r="I4" s="316">
        <v>41274</v>
      </c>
      <c r="J4" s="315">
        <v>41363</v>
      </c>
      <c r="K4" s="316">
        <v>41274</v>
      </c>
    </row>
    <row r="5" spans="2:11" ht="12">
      <c r="B5" s="414"/>
      <c r="C5" s="415"/>
      <c r="D5" s="317" t="s">
        <v>334</v>
      </c>
      <c r="E5" s="318" t="s">
        <v>334</v>
      </c>
      <c r="F5" s="317" t="s">
        <v>334</v>
      </c>
      <c r="G5" s="318" t="s">
        <v>334</v>
      </c>
      <c r="H5" s="317" t="s">
        <v>334</v>
      </c>
      <c r="I5" s="318" t="s">
        <v>334</v>
      </c>
      <c r="J5" s="317" t="s">
        <v>334</v>
      </c>
      <c r="K5" s="318" t="s">
        <v>334</v>
      </c>
    </row>
    <row r="6" spans="2:11" ht="12">
      <c r="B6" s="319" t="s">
        <v>335</v>
      </c>
      <c r="D6" s="320">
        <v>953243923</v>
      </c>
      <c r="E6" s="321">
        <v>959618767</v>
      </c>
      <c r="F6" s="320">
        <v>975618445</v>
      </c>
      <c r="G6" s="321">
        <v>961835357</v>
      </c>
      <c r="H6" s="320">
        <v>1427834278</v>
      </c>
      <c r="I6" s="321">
        <v>368734806</v>
      </c>
      <c r="J6" s="320">
        <v>3356696646</v>
      </c>
      <c r="K6" s="321">
        <v>2290188930</v>
      </c>
    </row>
    <row r="7" spans="2:11" ht="12" customHeight="1" hidden="1">
      <c r="B7" s="322" t="s">
        <v>336</v>
      </c>
      <c r="D7" s="320"/>
      <c r="E7" s="321">
        <v>1136619260.1620839</v>
      </c>
      <c r="F7" s="320"/>
      <c r="G7" s="321">
        <v>1005127566.8642446</v>
      </c>
      <c r="H7" s="320"/>
      <c r="I7" s="321">
        <v>263096379.04687396</v>
      </c>
      <c r="J7" s="320"/>
      <c r="K7" s="321">
        <v>2404843206.0732026</v>
      </c>
    </row>
    <row r="8" spans="2:20" ht="12">
      <c r="B8" s="323"/>
      <c r="C8" s="324" t="s">
        <v>337</v>
      </c>
      <c r="D8" s="320">
        <v>295699707</v>
      </c>
      <c r="E8" s="325">
        <v>310058657</v>
      </c>
      <c r="F8" s="320">
        <v>121881355</v>
      </c>
      <c r="G8" s="325">
        <v>226918092</v>
      </c>
      <c r="H8" s="320">
        <v>1026154828</v>
      </c>
      <c r="I8" s="325">
        <v>278855312</v>
      </c>
      <c r="J8" s="320">
        <v>1443735890</v>
      </c>
      <c r="K8" s="321">
        <v>815832061</v>
      </c>
      <c r="M8" s="326"/>
      <c r="N8" s="326"/>
      <c r="O8" s="326"/>
      <c r="P8" s="326"/>
      <c r="R8" s="326"/>
      <c r="S8" s="326"/>
      <c r="T8" s="326"/>
    </row>
    <row r="9" spans="2:15" ht="12">
      <c r="B9" s="323"/>
      <c r="C9" s="324" t="s">
        <v>338</v>
      </c>
      <c r="D9" s="320">
        <v>62960237</v>
      </c>
      <c r="E9" s="325">
        <v>58019211</v>
      </c>
      <c r="F9" s="320">
        <v>50974451</v>
      </c>
      <c r="G9" s="325">
        <v>47888142</v>
      </c>
      <c r="H9" s="320">
        <v>418819959</v>
      </c>
      <c r="I9" s="325">
        <v>88593445</v>
      </c>
      <c r="J9" s="320">
        <v>532754647</v>
      </c>
      <c r="K9" s="321">
        <v>194500798</v>
      </c>
      <c r="M9" s="326"/>
      <c r="N9" s="326"/>
      <c r="O9" s="326"/>
    </row>
    <row r="10" spans="2:15" ht="12">
      <c r="B10" s="323"/>
      <c r="C10" s="324" t="s">
        <v>339</v>
      </c>
      <c r="D10" s="320">
        <v>48919278</v>
      </c>
      <c r="E10" s="325">
        <v>29818737</v>
      </c>
      <c r="F10" s="320">
        <v>76161578</v>
      </c>
      <c r="G10" s="325">
        <v>71242062</v>
      </c>
      <c r="H10" s="320">
        <v>2056658</v>
      </c>
      <c r="I10" s="325">
        <v>2315912</v>
      </c>
      <c r="J10" s="320">
        <v>127137514</v>
      </c>
      <c r="K10" s="321">
        <v>103376711</v>
      </c>
      <c r="M10" s="326"/>
      <c r="N10" s="326"/>
      <c r="O10" s="326"/>
    </row>
    <row r="11" spans="2:15" ht="12">
      <c r="B11" s="323"/>
      <c r="C11" s="324" t="s">
        <v>340</v>
      </c>
      <c r="D11" s="320">
        <v>212503099</v>
      </c>
      <c r="E11" s="325">
        <v>251736921</v>
      </c>
      <c r="F11" s="320">
        <v>659426133</v>
      </c>
      <c r="G11" s="325">
        <v>580986390</v>
      </c>
      <c r="H11" s="320">
        <v>34968779</v>
      </c>
      <c r="I11" s="325">
        <v>14067800</v>
      </c>
      <c r="J11" s="320">
        <v>906898011</v>
      </c>
      <c r="K11" s="321">
        <v>846791111</v>
      </c>
      <c r="M11" s="326"/>
      <c r="N11" s="326"/>
      <c r="O11" s="326"/>
    </row>
    <row r="12" spans="2:15" ht="12">
      <c r="B12" s="323"/>
      <c r="C12" s="324" t="s">
        <v>341</v>
      </c>
      <c r="D12" s="320">
        <v>94720825</v>
      </c>
      <c r="E12" s="325">
        <v>94261112</v>
      </c>
      <c r="F12" s="320">
        <v>30047511</v>
      </c>
      <c r="G12" s="325">
        <v>4182943</v>
      </c>
      <c r="H12" s="320">
        <v>-89701615</v>
      </c>
      <c r="I12" s="325">
        <v>-50873773</v>
      </c>
      <c r="J12" s="320">
        <v>35066721</v>
      </c>
      <c r="K12" s="321">
        <v>47570282</v>
      </c>
      <c r="M12" s="326"/>
      <c r="N12" s="326"/>
      <c r="O12" s="326"/>
    </row>
    <row r="13" spans="2:15" ht="12">
      <c r="B13" s="323"/>
      <c r="C13" s="324" t="s">
        <v>342</v>
      </c>
      <c r="D13" s="320">
        <v>54421860</v>
      </c>
      <c r="E13" s="325">
        <v>59387769</v>
      </c>
      <c r="F13" s="320">
        <v>13838978</v>
      </c>
      <c r="G13" s="325">
        <v>12859884</v>
      </c>
      <c r="H13" s="320">
        <v>4593512</v>
      </c>
      <c r="I13" s="325">
        <v>4315432</v>
      </c>
      <c r="J13" s="320">
        <v>72854350</v>
      </c>
      <c r="K13" s="321">
        <v>76563085</v>
      </c>
      <c r="M13" s="326"/>
      <c r="N13" s="326"/>
      <c r="O13" s="326"/>
    </row>
    <row r="14" spans="2:15" ht="12">
      <c r="B14" s="323"/>
      <c r="C14" s="324" t="s">
        <v>343</v>
      </c>
      <c r="D14" s="320">
        <v>184018917</v>
      </c>
      <c r="E14" s="325">
        <v>156336360</v>
      </c>
      <c r="F14" s="320">
        <v>23288439</v>
      </c>
      <c r="G14" s="325">
        <v>17757844</v>
      </c>
      <c r="H14" s="320">
        <v>30942157</v>
      </c>
      <c r="I14" s="325">
        <v>31460678</v>
      </c>
      <c r="J14" s="320">
        <v>238249513</v>
      </c>
      <c r="K14" s="321">
        <v>205554882</v>
      </c>
      <c r="M14" s="326"/>
      <c r="N14" s="326"/>
      <c r="O14" s="326"/>
    </row>
    <row r="15" ht="7.5" customHeight="1"/>
    <row r="16" spans="2:11" ht="24">
      <c r="B16" s="323"/>
      <c r="C16" s="327" t="s">
        <v>344</v>
      </c>
      <c r="D16" s="320"/>
      <c r="E16" s="325">
        <v>0</v>
      </c>
      <c r="F16" s="320"/>
      <c r="G16" s="325">
        <v>0</v>
      </c>
      <c r="H16" s="320"/>
      <c r="I16" s="325">
        <v>0</v>
      </c>
      <c r="J16" s="320"/>
      <c r="K16" s="321">
        <v>0</v>
      </c>
    </row>
    <row r="18" spans="2:11" ht="12">
      <c r="B18" s="322" t="s">
        <v>345</v>
      </c>
      <c r="D18" s="320">
        <v>6240811047</v>
      </c>
      <c r="E18" s="321">
        <v>6155372351</v>
      </c>
      <c r="F18" s="320">
        <v>4603366284</v>
      </c>
      <c r="G18" s="321">
        <v>4610641392</v>
      </c>
      <c r="H18" s="320">
        <v>158905185</v>
      </c>
      <c r="I18" s="321">
        <v>190289629</v>
      </c>
      <c r="J18" s="320">
        <v>11003082516</v>
      </c>
      <c r="K18" s="321">
        <v>10956303372</v>
      </c>
    </row>
    <row r="19" spans="2:15" ht="12">
      <c r="B19" s="323"/>
      <c r="C19" s="324" t="s">
        <v>346</v>
      </c>
      <c r="D19" s="320">
        <v>37350648</v>
      </c>
      <c r="E19" s="325">
        <v>33304991</v>
      </c>
      <c r="F19" s="320">
        <v>402100053</v>
      </c>
      <c r="G19" s="325">
        <v>378529773</v>
      </c>
      <c r="H19" s="320">
        <v>30231689</v>
      </c>
      <c r="I19" s="325">
        <v>27183342</v>
      </c>
      <c r="J19" s="320">
        <v>469682390</v>
      </c>
      <c r="K19" s="321">
        <v>439018106</v>
      </c>
      <c r="M19" s="326"/>
      <c r="N19" s="326"/>
      <c r="O19" s="326"/>
    </row>
    <row r="20" spans="2:15" ht="12">
      <c r="B20" s="323"/>
      <c r="C20" s="324" t="s">
        <v>347</v>
      </c>
      <c r="D20" s="320">
        <v>27699811</v>
      </c>
      <c r="E20" s="325">
        <v>26350199</v>
      </c>
      <c r="F20" s="320">
        <v>58067371</v>
      </c>
      <c r="G20" s="325">
        <v>61314310</v>
      </c>
      <c r="H20" s="320">
        <v>202181</v>
      </c>
      <c r="I20" s="325">
        <v>123850</v>
      </c>
      <c r="J20" s="320">
        <v>85969363</v>
      </c>
      <c r="K20" s="321">
        <v>87788359</v>
      </c>
      <c r="M20" s="326"/>
      <c r="N20" s="326"/>
      <c r="O20" s="326"/>
    </row>
    <row r="21" spans="2:15" ht="12">
      <c r="B21" s="323"/>
      <c r="C21" s="324" t="s">
        <v>348</v>
      </c>
      <c r="D21" s="320">
        <v>176513394</v>
      </c>
      <c r="E21" s="325">
        <v>150483725</v>
      </c>
      <c r="F21" s="320">
        <v>50862183</v>
      </c>
      <c r="G21" s="325">
        <v>51731291</v>
      </c>
      <c r="H21" s="320">
        <v>748968</v>
      </c>
      <c r="I21" s="325">
        <v>685326</v>
      </c>
      <c r="J21" s="320">
        <v>228124545</v>
      </c>
      <c r="K21" s="321">
        <v>202900342</v>
      </c>
      <c r="M21" s="326"/>
      <c r="N21" s="326"/>
      <c r="O21" s="326"/>
    </row>
    <row r="22" spans="2:15" ht="12">
      <c r="B22" s="323"/>
      <c r="C22" s="324" t="s">
        <v>349</v>
      </c>
      <c r="D22" s="320">
        <v>0</v>
      </c>
      <c r="E22" s="325">
        <v>0</v>
      </c>
      <c r="F22" s="320">
        <v>99709</v>
      </c>
      <c r="G22" s="325">
        <v>99044</v>
      </c>
      <c r="H22" s="320">
        <v>386185</v>
      </c>
      <c r="I22" s="325">
        <v>-99044</v>
      </c>
      <c r="J22" s="320">
        <v>485894</v>
      </c>
      <c r="K22" s="321">
        <v>0</v>
      </c>
      <c r="M22" s="326"/>
      <c r="N22" s="326"/>
      <c r="O22" s="326"/>
    </row>
    <row r="23" spans="2:15" ht="12">
      <c r="B23" s="323"/>
      <c r="C23" s="324" t="s">
        <v>350</v>
      </c>
      <c r="D23" s="320">
        <v>794896109</v>
      </c>
      <c r="E23" s="325">
        <v>764206038</v>
      </c>
      <c r="F23" s="320">
        <v>549450707</v>
      </c>
      <c r="G23" s="325">
        <v>544289536</v>
      </c>
      <c r="H23" s="320">
        <v>-1129505842</v>
      </c>
      <c r="I23" s="325">
        <v>-1093978229</v>
      </c>
      <c r="J23" s="320">
        <v>214840974</v>
      </c>
      <c r="K23" s="321">
        <v>214517345</v>
      </c>
      <c r="M23" s="326"/>
      <c r="N23" s="326"/>
      <c r="O23" s="326"/>
    </row>
    <row r="24" spans="2:15" ht="12">
      <c r="B24" s="323"/>
      <c r="C24" s="324" t="s">
        <v>351</v>
      </c>
      <c r="D24" s="320">
        <v>47755440</v>
      </c>
      <c r="E24" s="325">
        <v>49048386</v>
      </c>
      <c r="F24" s="320">
        <v>1156629854</v>
      </c>
      <c r="G24" s="325">
        <v>1138047176</v>
      </c>
      <c r="H24" s="320">
        <v>16933862</v>
      </c>
      <c r="I24" s="325">
        <v>14906949</v>
      </c>
      <c r="J24" s="320">
        <v>1221319156</v>
      </c>
      <c r="K24" s="321">
        <v>1202002511</v>
      </c>
      <c r="M24" s="326"/>
      <c r="N24" s="326"/>
      <c r="O24" s="326"/>
    </row>
    <row r="25" spans="2:15" ht="12">
      <c r="B25" s="323"/>
      <c r="C25" s="324" t="s">
        <v>352</v>
      </c>
      <c r="D25" s="320">
        <v>98689825</v>
      </c>
      <c r="E25" s="325">
        <v>101747086</v>
      </c>
      <c r="F25" s="320">
        <v>102916222</v>
      </c>
      <c r="G25" s="325">
        <v>102245125</v>
      </c>
      <c r="H25" s="320">
        <v>1187773366</v>
      </c>
      <c r="I25" s="325">
        <v>1187681741</v>
      </c>
      <c r="J25" s="320">
        <v>1389379413</v>
      </c>
      <c r="K25" s="321">
        <v>1391673952</v>
      </c>
      <c r="M25" s="326"/>
      <c r="N25" s="326"/>
      <c r="O25" s="326"/>
    </row>
    <row r="26" spans="2:15" ht="12">
      <c r="B26" s="323"/>
      <c r="C26" s="324" t="s">
        <v>353</v>
      </c>
      <c r="D26" s="320">
        <v>4905594687</v>
      </c>
      <c r="E26" s="325">
        <v>4890566721</v>
      </c>
      <c r="F26" s="320">
        <v>2116460318</v>
      </c>
      <c r="G26" s="325">
        <v>2167955233</v>
      </c>
      <c r="H26" s="320">
        <v>-8470465</v>
      </c>
      <c r="I26" s="325">
        <v>-8598383</v>
      </c>
      <c r="J26" s="320">
        <v>7013584540</v>
      </c>
      <c r="K26" s="321">
        <v>7049923571</v>
      </c>
      <c r="M26" s="326"/>
      <c r="N26" s="326"/>
      <c r="O26" s="326"/>
    </row>
    <row r="27" spans="2:15" ht="12">
      <c r="B27" s="323"/>
      <c r="C27" s="324" t="s">
        <v>354</v>
      </c>
      <c r="D27" s="320">
        <v>0</v>
      </c>
      <c r="E27" s="325">
        <v>0</v>
      </c>
      <c r="F27" s="320">
        <v>0</v>
      </c>
      <c r="G27" s="325">
        <v>0</v>
      </c>
      <c r="H27" s="320">
        <v>47751845</v>
      </c>
      <c r="I27" s="325">
        <v>46922970</v>
      </c>
      <c r="J27" s="320">
        <v>47751845</v>
      </c>
      <c r="K27" s="321">
        <v>46922970</v>
      </c>
      <c r="M27" s="326"/>
      <c r="N27" s="326"/>
      <c r="O27" s="326"/>
    </row>
    <row r="28" spans="2:15" ht="12">
      <c r="B28" s="323"/>
      <c r="C28" s="324" t="s">
        <v>355</v>
      </c>
      <c r="D28" s="320">
        <v>152311133</v>
      </c>
      <c r="E28" s="325">
        <v>139665205</v>
      </c>
      <c r="F28" s="320">
        <v>166779867</v>
      </c>
      <c r="G28" s="325">
        <v>166429904</v>
      </c>
      <c r="H28" s="320">
        <v>12853396</v>
      </c>
      <c r="I28" s="325">
        <v>15461107</v>
      </c>
      <c r="J28" s="320">
        <v>331944396</v>
      </c>
      <c r="K28" s="321">
        <v>321556216</v>
      </c>
      <c r="M28" s="326"/>
      <c r="N28" s="326"/>
      <c r="O28" s="326"/>
    </row>
    <row r="30" spans="2:11" ht="12">
      <c r="B30" s="328" t="s">
        <v>356</v>
      </c>
      <c r="C30" s="329"/>
      <c r="D30" s="330">
        <v>7194054970</v>
      </c>
      <c r="E30" s="331">
        <v>7114991118</v>
      </c>
      <c r="F30" s="330">
        <v>5578984729</v>
      </c>
      <c r="G30" s="331">
        <v>5572476749</v>
      </c>
      <c r="H30" s="330">
        <v>1586739463</v>
      </c>
      <c r="I30" s="331">
        <v>559024435</v>
      </c>
      <c r="J30" s="330">
        <v>14359779162</v>
      </c>
      <c r="K30" s="331">
        <v>13246492302</v>
      </c>
    </row>
    <row r="33" spans="4:11" ht="12">
      <c r="D33" s="326"/>
      <c r="E33" s="326"/>
      <c r="F33" s="326"/>
      <c r="G33" s="326"/>
      <c r="H33" s="326"/>
      <c r="I33" s="326"/>
      <c r="J33" s="326"/>
      <c r="K33" s="326"/>
    </row>
    <row r="34" ht="24.75" customHeight="1"/>
    <row r="35" spans="2:11" ht="30" customHeight="1">
      <c r="B35" s="436"/>
      <c r="C35" s="345"/>
      <c r="D35" s="410" t="s">
        <v>329</v>
      </c>
      <c r="E35" s="411"/>
      <c r="F35" s="410" t="s">
        <v>330</v>
      </c>
      <c r="G35" s="411"/>
      <c r="H35" s="410" t="s">
        <v>331</v>
      </c>
      <c r="I35" s="411"/>
      <c r="J35" s="410" t="s">
        <v>332</v>
      </c>
      <c r="K35" s="411"/>
    </row>
    <row r="36" spans="2:11" ht="12">
      <c r="B36" s="416" t="s">
        <v>357</v>
      </c>
      <c r="C36" s="417"/>
      <c r="D36" s="315">
        <v>41363</v>
      </c>
      <c r="E36" s="316">
        <v>41274</v>
      </c>
      <c r="F36" s="315">
        <v>41363</v>
      </c>
      <c r="G36" s="316">
        <v>41274</v>
      </c>
      <c r="H36" s="315">
        <v>41363</v>
      </c>
      <c r="I36" s="316">
        <v>41274</v>
      </c>
      <c r="J36" s="315">
        <v>41363</v>
      </c>
      <c r="K36" s="316">
        <v>41274</v>
      </c>
    </row>
    <row r="37" spans="2:11" ht="12">
      <c r="B37" s="418"/>
      <c r="C37" s="419"/>
      <c r="D37" s="317" t="s">
        <v>334</v>
      </c>
      <c r="E37" s="318" t="s">
        <v>334</v>
      </c>
      <c r="F37" s="317" t="s">
        <v>334</v>
      </c>
      <c r="G37" s="318" t="s">
        <v>334</v>
      </c>
      <c r="H37" s="317" t="s">
        <v>334</v>
      </c>
      <c r="I37" s="318" t="s">
        <v>334</v>
      </c>
      <c r="J37" s="317" t="s">
        <v>334</v>
      </c>
      <c r="K37" s="318" t="s">
        <v>334</v>
      </c>
    </row>
    <row r="38" spans="2:15" ht="12">
      <c r="B38" s="332" t="s">
        <v>358</v>
      </c>
      <c r="D38" s="320">
        <v>1362114122</v>
      </c>
      <c r="E38" s="321">
        <v>1210341341</v>
      </c>
      <c r="F38" s="320">
        <v>1473113917</v>
      </c>
      <c r="G38" s="321">
        <v>1336687289</v>
      </c>
      <c r="H38" s="320">
        <v>-32383947</v>
      </c>
      <c r="I38" s="321">
        <v>-200297905</v>
      </c>
      <c r="J38" s="320">
        <v>2802844092</v>
      </c>
      <c r="K38" s="321">
        <v>2346730725</v>
      </c>
      <c r="O38" s="326"/>
    </row>
    <row r="39" spans="2:15" ht="12" customHeight="1" hidden="1">
      <c r="B39" s="332" t="s">
        <v>359</v>
      </c>
      <c r="D39" s="320"/>
      <c r="E39" s="321">
        <v>1263501044.5835888</v>
      </c>
      <c r="F39" s="320"/>
      <c r="G39" s="321">
        <v>1358145296.79919</v>
      </c>
      <c r="H39" s="320"/>
      <c r="I39" s="321">
        <v>-141687639.14542735</v>
      </c>
      <c r="J39" s="320"/>
      <c r="K39" s="321">
        <v>2479958702.2373524</v>
      </c>
      <c r="O39" s="326"/>
    </row>
    <row r="40" spans="2:15" ht="12">
      <c r="B40" s="323"/>
      <c r="C40" s="324" t="s">
        <v>360</v>
      </c>
      <c r="D40" s="320">
        <v>447823948</v>
      </c>
      <c r="E40" s="325">
        <v>410237181</v>
      </c>
      <c r="F40" s="320">
        <v>264249339</v>
      </c>
      <c r="G40" s="325">
        <v>232971384</v>
      </c>
      <c r="H40" s="320">
        <v>317637173</v>
      </c>
      <c r="I40" s="325">
        <v>15214737</v>
      </c>
      <c r="J40" s="320">
        <v>1029710460</v>
      </c>
      <c r="K40" s="321">
        <v>658423302</v>
      </c>
      <c r="M40" s="326"/>
      <c r="N40" s="326"/>
      <c r="O40" s="326"/>
    </row>
    <row r="41" spans="2:15" ht="12">
      <c r="B41" s="323"/>
      <c r="C41" s="324" t="s">
        <v>361</v>
      </c>
      <c r="D41" s="320">
        <v>401116916</v>
      </c>
      <c r="E41" s="325">
        <v>360122250</v>
      </c>
      <c r="F41" s="320">
        <v>849190368</v>
      </c>
      <c r="G41" s="325">
        <v>771682773</v>
      </c>
      <c r="H41" s="320">
        <v>74169037</v>
      </c>
      <c r="I41" s="325">
        <v>63046727</v>
      </c>
      <c r="J41" s="320">
        <v>1324476321</v>
      </c>
      <c r="K41" s="321">
        <v>1194851750</v>
      </c>
      <c r="M41" s="326"/>
      <c r="N41" s="326"/>
      <c r="O41" s="326"/>
    </row>
    <row r="42" spans="2:15" ht="12">
      <c r="B42" s="323"/>
      <c r="C42" s="324" t="s">
        <v>362</v>
      </c>
      <c r="D42" s="320">
        <v>376308635</v>
      </c>
      <c r="E42" s="325">
        <v>303548537</v>
      </c>
      <c r="F42" s="320">
        <v>182883902</v>
      </c>
      <c r="G42" s="325">
        <v>140077447</v>
      </c>
      <c r="H42" s="320">
        <v>-435908773</v>
      </c>
      <c r="I42" s="325">
        <v>-293366477</v>
      </c>
      <c r="J42" s="320">
        <v>123283764</v>
      </c>
      <c r="K42" s="321">
        <v>150259507</v>
      </c>
      <c r="M42" s="326"/>
      <c r="N42" s="326"/>
      <c r="O42" s="326"/>
    </row>
    <row r="43" spans="2:15" ht="12">
      <c r="B43" s="323"/>
      <c r="C43" s="324" t="s">
        <v>363</v>
      </c>
      <c r="D43" s="320">
        <v>34635889</v>
      </c>
      <c r="E43" s="325">
        <v>38320326</v>
      </c>
      <c r="F43" s="320">
        <v>39610954</v>
      </c>
      <c r="G43" s="325">
        <v>44316361</v>
      </c>
      <c r="H43" s="320">
        <v>4764466</v>
      </c>
      <c r="I43" s="325">
        <v>7094015</v>
      </c>
      <c r="J43" s="320">
        <v>79011309</v>
      </c>
      <c r="K43" s="321">
        <v>89730702</v>
      </c>
      <c r="M43" s="326"/>
      <c r="N43" s="326"/>
      <c r="O43" s="326"/>
    </row>
    <row r="44" spans="2:15" ht="12">
      <c r="B44" s="323"/>
      <c r="C44" s="324" t="s">
        <v>364</v>
      </c>
      <c r="D44" s="320">
        <v>91879391</v>
      </c>
      <c r="E44" s="325">
        <v>89759550</v>
      </c>
      <c r="F44" s="320">
        <v>79371732</v>
      </c>
      <c r="G44" s="325">
        <v>74218109</v>
      </c>
      <c r="H44" s="320">
        <v>4548704</v>
      </c>
      <c r="I44" s="325">
        <v>5567879</v>
      </c>
      <c r="J44" s="320">
        <v>175799827</v>
      </c>
      <c r="K44" s="321">
        <v>169545538</v>
      </c>
      <c r="M44" s="326"/>
      <c r="N44" s="326"/>
      <c r="O44" s="326"/>
    </row>
    <row r="45" spans="2:15" ht="12">
      <c r="B45" s="323"/>
      <c r="C45" s="324" t="s">
        <v>365</v>
      </c>
      <c r="D45" s="320">
        <v>0</v>
      </c>
      <c r="E45" s="325">
        <v>0</v>
      </c>
      <c r="F45" s="320">
        <v>0</v>
      </c>
      <c r="G45" s="325">
        <v>0</v>
      </c>
      <c r="H45" s="320">
        <v>0</v>
      </c>
      <c r="I45" s="325">
        <v>0</v>
      </c>
      <c r="J45" s="320">
        <v>0</v>
      </c>
      <c r="K45" s="321">
        <v>0</v>
      </c>
      <c r="M45" s="326"/>
      <c r="N45" s="326"/>
      <c r="O45" s="326"/>
    </row>
    <row r="46" spans="2:15" ht="12">
      <c r="B46" s="323"/>
      <c r="C46" s="324" t="s">
        <v>366</v>
      </c>
      <c r="D46" s="320">
        <v>10349343</v>
      </c>
      <c r="E46" s="325">
        <v>8353497</v>
      </c>
      <c r="F46" s="320">
        <v>57807622</v>
      </c>
      <c r="G46" s="325">
        <v>73421215</v>
      </c>
      <c r="H46" s="320">
        <v>2405446</v>
      </c>
      <c r="I46" s="325">
        <v>2145214</v>
      </c>
      <c r="J46" s="320">
        <v>70562411</v>
      </c>
      <c r="K46" s="321">
        <v>83919926</v>
      </c>
      <c r="M46" s="326"/>
      <c r="N46" s="326"/>
      <c r="O46" s="326"/>
    </row>
    <row r="47" ht="12">
      <c r="O47" s="326"/>
    </row>
    <row r="48" spans="2:15" ht="36">
      <c r="B48" s="323"/>
      <c r="C48" s="327" t="s">
        <v>367</v>
      </c>
      <c r="D48" s="320"/>
      <c r="E48" s="321">
        <v>0</v>
      </c>
      <c r="F48" s="320"/>
      <c r="G48" s="321">
        <v>0</v>
      </c>
      <c r="H48" s="320"/>
      <c r="I48" s="321">
        <v>0</v>
      </c>
      <c r="J48" s="320"/>
      <c r="K48" s="321">
        <v>0</v>
      </c>
      <c r="O48" s="326"/>
    </row>
    <row r="49" ht="12">
      <c r="O49" s="326"/>
    </row>
    <row r="50" spans="2:15" ht="12">
      <c r="B50" s="322" t="s">
        <v>368</v>
      </c>
      <c r="D50" s="320">
        <v>1987759431</v>
      </c>
      <c r="E50" s="321">
        <v>2018046883</v>
      </c>
      <c r="F50" s="320">
        <v>1373751718</v>
      </c>
      <c r="G50" s="321">
        <v>1418333328</v>
      </c>
      <c r="H50" s="320">
        <v>187908993</v>
      </c>
      <c r="I50" s="321">
        <v>505174320</v>
      </c>
      <c r="J50" s="320">
        <v>3549420142</v>
      </c>
      <c r="K50" s="321">
        <v>3941554531</v>
      </c>
      <c r="O50" s="326"/>
    </row>
    <row r="51" spans="2:15" ht="12">
      <c r="B51" s="323"/>
      <c r="C51" s="324" t="s">
        <v>369</v>
      </c>
      <c r="D51" s="320">
        <v>1510224630</v>
      </c>
      <c r="E51" s="325">
        <v>1545210455</v>
      </c>
      <c r="F51" s="320">
        <v>749254783</v>
      </c>
      <c r="G51" s="325">
        <v>824212315</v>
      </c>
      <c r="H51" s="320">
        <v>258176718</v>
      </c>
      <c r="I51" s="325">
        <v>558697099</v>
      </c>
      <c r="J51" s="320">
        <v>2517656131</v>
      </c>
      <c r="K51" s="321">
        <v>2928119869</v>
      </c>
      <c r="M51" s="326"/>
      <c r="N51" s="326"/>
      <c r="O51" s="326"/>
    </row>
    <row r="52" spans="2:15" ht="12">
      <c r="B52" s="323"/>
      <c r="C52" s="324" t="s">
        <v>370</v>
      </c>
      <c r="D52" s="320">
        <v>161326</v>
      </c>
      <c r="E52" s="325">
        <v>175898</v>
      </c>
      <c r="F52" s="320">
        <v>16639069</v>
      </c>
      <c r="G52" s="325">
        <v>14081540</v>
      </c>
      <c r="H52" s="320">
        <v>0</v>
      </c>
      <c r="I52" s="325">
        <v>0</v>
      </c>
      <c r="J52" s="320">
        <v>16800395</v>
      </c>
      <c r="K52" s="321">
        <v>14257438</v>
      </c>
      <c r="M52" s="326"/>
      <c r="N52" s="326"/>
      <c r="O52" s="326"/>
    </row>
    <row r="53" spans="2:15" ht="12">
      <c r="B53" s="323"/>
      <c r="C53" s="324" t="s">
        <v>371</v>
      </c>
      <c r="D53" s="320">
        <v>3069176</v>
      </c>
      <c r="E53" s="325">
        <v>7114225</v>
      </c>
      <c r="F53" s="320">
        <v>0</v>
      </c>
      <c r="G53" s="325">
        <v>0</v>
      </c>
      <c r="H53" s="320">
        <v>-3069176</v>
      </c>
      <c r="I53" s="325">
        <v>-7114225</v>
      </c>
      <c r="J53" s="320">
        <v>0</v>
      </c>
      <c r="K53" s="321">
        <v>0</v>
      </c>
      <c r="M53" s="326"/>
      <c r="N53" s="326"/>
      <c r="O53" s="326"/>
    </row>
    <row r="54" spans="2:15" ht="12">
      <c r="B54" s="323"/>
      <c r="C54" s="324" t="s">
        <v>372</v>
      </c>
      <c r="D54" s="320">
        <v>31547177</v>
      </c>
      <c r="E54" s="325">
        <v>26347451</v>
      </c>
      <c r="F54" s="320">
        <v>149570313</v>
      </c>
      <c r="G54" s="325">
        <v>143882430</v>
      </c>
      <c r="H54" s="320">
        <v>6317839</v>
      </c>
      <c r="I54" s="325">
        <v>6345154</v>
      </c>
      <c r="J54" s="320">
        <v>187435329</v>
      </c>
      <c r="K54" s="321">
        <v>176575035</v>
      </c>
      <c r="M54" s="326"/>
      <c r="N54" s="326"/>
      <c r="O54" s="326"/>
    </row>
    <row r="55" spans="2:15" ht="12">
      <c r="B55" s="323"/>
      <c r="C55" s="324" t="s">
        <v>373</v>
      </c>
      <c r="D55" s="320">
        <v>353690377</v>
      </c>
      <c r="E55" s="325">
        <v>350892546</v>
      </c>
      <c r="F55" s="320">
        <v>188835819</v>
      </c>
      <c r="G55" s="325">
        <v>187420880</v>
      </c>
      <c r="H55" s="320">
        <v>-46913481</v>
      </c>
      <c r="I55" s="325">
        <v>-37185729</v>
      </c>
      <c r="J55" s="320">
        <v>495612715</v>
      </c>
      <c r="K55" s="321">
        <v>501127697</v>
      </c>
      <c r="M55" s="326"/>
      <c r="N55" s="326"/>
      <c r="O55" s="326"/>
    </row>
    <row r="56" spans="2:15" ht="12">
      <c r="B56" s="323"/>
      <c r="C56" s="324" t="s">
        <v>374</v>
      </c>
      <c r="D56" s="320">
        <v>37970375</v>
      </c>
      <c r="E56" s="325">
        <v>39594199</v>
      </c>
      <c r="F56" s="320">
        <v>206853700</v>
      </c>
      <c r="G56" s="325">
        <v>209739455</v>
      </c>
      <c r="H56" s="320">
        <v>6890862</v>
      </c>
      <c r="I56" s="325">
        <v>6827714</v>
      </c>
      <c r="J56" s="320">
        <v>251714937</v>
      </c>
      <c r="K56" s="321">
        <v>256161368</v>
      </c>
      <c r="M56" s="326"/>
      <c r="N56" s="326"/>
      <c r="O56" s="326"/>
    </row>
    <row r="57" spans="2:15" ht="12">
      <c r="B57" s="323"/>
      <c r="C57" s="324" t="s">
        <v>375</v>
      </c>
      <c r="D57" s="320">
        <v>51096370</v>
      </c>
      <c r="E57" s="325">
        <v>48712109</v>
      </c>
      <c r="F57" s="320">
        <v>62598034</v>
      </c>
      <c r="G57" s="325">
        <v>38996708</v>
      </c>
      <c r="H57" s="320">
        <v>-33493769</v>
      </c>
      <c r="I57" s="325">
        <v>-22395693</v>
      </c>
      <c r="J57" s="320">
        <v>80200635</v>
      </c>
      <c r="K57" s="321">
        <v>65313124</v>
      </c>
      <c r="M57" s="326"/>
      <c r="N57" s="326"/>
      <c r="O57" s="326"/>
    </row>
    <row r="58" ht="12">
      <c r="O58" s="326"/>
    </row>
    <row r="59" spans="2:15" ht="12">
      <c r="B59" s="322" t="s">
        <v>376</v>
      </c>
      <c r="D59" s="320">
        <v>3844181417</v>
      </c>
      <c r="E59" s="321">
        <v>3886602894</v>
      </c>
      <c r="F59" s="320">
        <v>2732119094</v>
      </c>
      <c r="G59" s="321">
        <v>2817456132</v>
      </c>
      <c r="H59" s="320">
        <v>1431214417</v>
      </c>
      <c r="I59" s="321">
        <v>254148020</v>
      </c>
      <c r="J59" s="320">
        <v>8007514928</v>
      </c>
      <c r="K59" s="321">
        <v>6958207046</v>
      </c>
      <c r="O59" s="326"/>
    </row>
    <row r="60" spans="2:15" ht="12" customHeight="1">
      <c r="B60" s="420" t="s">
        <v>377</v>
      </c>
      <c r="C60" s="421"/>
      <c r="D60" s="320">
        <v>3844181417</v>
      </c>
      <c r="E60" s="321">
        <v>3886602894</v>
      </c>
      <c r="F60" s="320">
        <v>2732119094</v>
      </c>
      <c r="G60" s="321">
        <v>2817456132</v>
      </c>
      <c r="H60" s="320">
        <v>1431214417</v>
      </c>
      <c r="I60" s="321">
        <v>254148020</v>
      </c>
      <c r="J60" s="320">
        <v>5915642957</v>
      </c>
      <c r="K60" s="321">
        <v>3893798572</v>
      </c>
      <c r="O60" s="326"/>
    </row>
    <row r="61" spans="2:15" ht="12">
      <c r="B61" s="323"/>
      <c r="C61" s="324" t="s">
        <v>378</v>
      </c>
      <c r="D61" s="320">
        <v>1518301012</v>
      </c>
      <c r="E61" s="325">
        <v>1488171918</v>
      </c>
      <c r="F61" s="320">
        <v>826091603</v>
      </c>
      <c r="G61" s="325">
        <v>829508479</v>
      </c>
      <c r="H61" s="320">
        <v>3324888110</v>
      </c>
      <c r="I61" s="325">
        <v>507202438</v>
      </c>
      <c r="J61" s="320">
        <v>5669280725</v>
      </c>
      <c r="K61" s="321">
        <v>2824882835</v>
      </c>
      <c r="M61" s="326"/>
      <c r="N61" s="326"/>
      <c r="O61" s="326"/>
    </row>
    <row r="62" spans="2:15" ht="12">
      <c r="B62" s="323"/>
      <c r="C62" s="324" t="s">
        <v>379</v>
      </c>
      <c r="D62" s="320">
        <v>1965475762</v>
      </c>
      <c r="E62" s="325">
        <v>1890441860</v>
      </c>
      <c r="F62" s="320">
        <v>1226017098</v>
      </c>
      <c r="G62" s="325">
        <v>1283404466</v>
      </c>
      <c r="H62" s="320">
        <v>-711244042</v>
      </c>
      <c r="I62" s="325">
        <v>-752567485</v>
      </c>
      <c r="J62" s="320">
        <v>2480248818</v>
      </c>
      <c r="K62" s="321">
        <v>2421278841</v>
      </c>
      <c r="M62" s="326"/>
      <c r="N62" s="326"/>
      <c r="O62" s="326"/>
    </row>
    <row r="63" spans="2:15" ht="12">
      <c r="B63" s="323"/>
      <c r="C63" s="324" t="s">
        <v>380</v>
      </c>
      <c r="D63" s="320">
        <v>206008557</v>
      </c>
      <c r="E63" s="325">
        <v>206008557</v>
      </c>
      <c r="F63" s="320">
        <v>4017282</v>
      </c>
      <c r="G63" s="325">
        <v>4180489</v>
      </c>
      <c r="H63" s="320">
        <v>-51266191</v>
      </c>
      <c r="I63" s="325">
        <v>-51429398</v>
      </c>
      <c r="J63" s="320">
        <v>158759648</v>
      </c>
      <c r="K63" s="321">
        <v>158759648</v>
      </c>
      <c r="M63" s="326"/>
      <c r="N63" s="326"/>
      <c r="O63" s="326"/>
    </row>
    <row r="64" spans="2:15" ht="12" customHeight="1" hidden="1">
      <c r="B64" s="323"/>
      <c r="C64" s="324" t="s">
        <v>381</v>
      </c>
      <c r="D64" s="320">
        <v>0</v>
      </c>
      <c r="E64" s="325">
        <v>0</v>
      </c>
      <c r="F64" s="320">
        <v>0</v>
      </c>
      <c r="G64" s="325">
        <v>0</v>
      </c>
      <c r="H64" s="320">
        <v>0</v>
      </c>
      <c r="I64" s="325">
        <v>0</v>
      </c>
      <c r="J64" s="320">
        <v>0</v>
      </c>
      <c r="K64" s="321">
        <v>0</v>
      </c>
      <c r="M64" s="326"/>
      <c r="N64" s="326"/>
      <c r="O64" s="326"/>
    </row>
    <row r="65" spans="2:15" ht="12" customHeight="1" hidden="1">
      <c r="B65" s="323"/>
      <c r="C65" s="324" t="s">
        <v>382</v>
      </c>
      <c r="D65" s="320">
        <v>0</v>
      </c>
      <c r="E65" s="325">
        <v>0</v>
      </c>
      <c r="F65" s="320">
        <v>0</v>
      </c>
      <c r="G65" s="325">
        <v>0</v>
      </c>
      <c r="H65" s="320">
        <v>0</v>
      </c>
      <c r="I65" s="325">
        <v>0</v>
      </c>
      <c r="J65" s="320">
        <v>0</v>
      </c>
      <c r="K65" s="321">
        <v>0</v>
      </c>
      <c r="M65" s="326"/>
      <c r="N65" s="326"/>
      <c r="O65" s="326"/>
    </row>
    <row r="66" spans="2:15" ht="12">
      <c r="B66" s="323"/>
      <c r="C66" s="324" t="s">
        <v>383</v>
      </c>
      <c r="D66" s="320">
        <v>154396086</v>
      </c>
      <c r="E66" s="325">
        <v>301980559</v>
      </c>
      <c r="F66" s="320">
        <v>675993111</v>
      </c>
      <c r="G66" s="325">
        <v>700362698</v>
      </c>
      <c r="H66" s="320">
        <v>-1131163460</v>
      </c>
      <c r="I66" s="325">
        <v>550942465</v>
      </c>
      <c r="J66" s="320">
        <v>-2392646234</v>
      </c>
      <c r="K66" s="321">
        <v>-1511122752</v>
      </c>
      <c r="M66" s="326"/>
      <c r="N66" s="326"/>
      <c r="O66" s="326"/>
    </row>
    <row r="67" ht="12">
      <c r="O67" s="326"/>
    </row>
    <row r="68" spans="2:15" ht="12">
      <c r="B68" s="328" t="s">
        <v>384</v>
      </c>
      <c r="C68" s="324"/>
      <c r="D68" s="320"/>
      <c r="E68" s="325">
        <v>0</v>
      </c>
      <c r="F68" s="320"/>
      <c r="G68" s="325">
        <v>0</v>
      </c>
      <c r="H68" s="320"/>
      <c r="I68" s="325">
        <v>0</v>
      </c>
      <c r="J68" s="320">
        <v>2091871971</v>
      </c>
      <c r="K68" s="321">
        <v>3064408474</v>
      </c>
      <c r="O68" s="326"/>
    </row>
    <row r="69" ht="12">
      <c r="O69" s="326"/>
    </row>
    <row r="70" spans="2:15" ht="12">
      <c r="B70" s="333" t="s">
        <v>385</v>
      </c>
      <c r="C70" s="329"/>
      <c r="D70" s="330">
        <v>7194054970</v>
      </c>
      <c r="E70" s="334">
        <v>7114991118</v>
      </c>
      <c r="F70" s="330">
        <v>5578984729</v>
      </c>
      <c r="G70" s="334">
        <v>5572476749</v>
      </c>
      <c r="H70" s="330">
        <v>1586739463</v>
      </c>
      <c r="I70" s="334">
        <v>559024435</v>
      </c>
      <c r="J70" s="330">
        <v>14359779162</v>
      </c>
      <c r="K70" s="330">
        <v>13246492302</v>
      </c>
      <c r="O70" s="326"/>
    </row>
    <row r="71" spans="4:15" ht="12">
      <c r="D71" s="326">
        <v>0</v>
      </c>
      <c r="E71" s="326">
        <v>0</v>
      </c>
      <c r="F71" s="326">
        <v>0</v>
      </c>
      <c r="G71" s="326">
        <v>0</v>
      </c>
      <c r="H71" s="326">
        <v>0</v>
      </c>
      <c r="I71" s="326">
        <v>0</v>
      </c>
      <c r="J71" s="326">
        <v>0</v>
      </c>
      <c r="K71" s="326">
        <v>0</v>
      </c>
      <c r="O71" s="326"/>
    </row>
    <row r="72" ht="22.5" customHeight="1">
      <c r="O72" s="326"/>
    </row>
    <row r="73" spans="2:15" ht="30.75" customHeight="1">
      <c r="B73" s="436"/>
      <c r="C73" s="345"/>
      <c r="D73" s="410" t="s">
        <v>329</v>
      </c>
      <c r="E73" s="411"/>
      <c r="F73" s="410" t="s">
        <v>330</v>
      </c>
      <c r="G73" s="411"/>
      <c r="H73" s="410" t="s">
        <v>331</v>
      </c>
      <c r="I73" s="411"/>
      <c r="J73" s="410" t="s">
        <v>332</v>
      </c>
      <c r="K73" s="411"/>
      <c r="O73" s="326"/>
    </row>
    <row r="74" spans="2:15" ht="12">
      <c r="B74" s="416" t="s">
        <v>386</v>
      </c>
      <c r="C74" s="417"/>
      <c r="D74" s="315">
        <v>41363</v>
      </c>
      <c r="E74" s="316">
        <v>40998</v>
      </c>
      <c r="F74" s="315">
        <v>41363</v>
      </c>
      <c r="G74" s="316">
        <v>40998</v>
      </c>
      <c r="H74" s="315">
        <v>41363</v>
      </c>
      <c r="I74" s="316">
        <v>40998</v>
      </c>
      <c r="J74" s="315">
        <v>41363</v>
      </c>
      <c r="K74" s="316">
        <v>40998</v>
      </c>
      <c r="O74" s="326"/>
    </row>
    <row r="75" spans="2:15" ht="12">
      <c r="B75" s="418"/>
      <c r="C75" s="419"/>
      <c r="D75" s="317" t="s">
        <v>334</v>
      </c>
      <c r="E75" s="318" t="s">
        <v>334</v>
      </c>
      <c r="F75" s="317" t="s">
        <v>334</v>
      </c>
      <c r="G75" s="318" t="s">
        <v>334</v>
      </c>
      <c r="H75" s="317" t="s">
        <v>334</v>
      </c>
      <c r="I75" s="318" t="s">
        <v>334</v>
      </c>
      <c r="J75" s="317" t="s">
        <v>334</v>
      </c>
      <c r="K75" s="318" t="s">
        <v>334</v>
      </c>
      <c r="O75" s="326"/>
    </row>
    <row r="76" spans="2:15" ht="12">
      <c r="B76" s="333" t="s">
        <v>387</v>
      </c>
      <c r="C76" s="337"/>
      <c r="D76" s="330">
        <v>575607571</v>
      </c>
      <c r="E76" s="338">
        <v>621793637</v>
      </c>
      <c r="F76" s="330">
        <v>1018041897</v>
      </c>
      <c r="G76" s="338">
        <v>1153720247</v>
      </c>
      <c r="H76" s="330">
        <v>-136980387</v>
      </c>
      <c r="I76" s="338">
        <v>-150700925</v>
      </c>
      <c r="J76" s="330">
        <v>1456669081</v>
      </c>
      <c r="K76" s="338">
        <v>1624812959</v>
      </c>
      <c r="L76" s="339"/>
      <c r="O76" s="326"/>
    </row>
    <row r="77" spans="2:15" ht="12">
      <c r="B77" s="340"/>
      <c r="C77" s="341" t="s">
        <v>388</v>
      </c>
      <c r="D77" s="330">
        <v>569710702</v>
      </c>
      <c r="E77" s="338">
        <v>621258276</v>
      </c>
      <c r="F77" s="330">
        <v>967207798</v>
      </c>
      <c r="G77" s="338">
        <v>1102119008</v>
      </c>
      <c r="H77" s="330">
        <v>-136982520</v>
      </c>
      <c r="I77" s="338">
        <v>-150709473</v>
      </c>
      <c r="J77" s="330">
        <v>1399935980</v>
      </c>
      <c r="K77" s="338">
        <v>1572667811</v>
      </c>
      <c r="L77" s="339"/>
      <c r="O77" s="326"/>
    </row>
    <row r="78" spans="2:15" ht="12">
      <c r="B78" s="340"/>
      <c r="C78" s="342" t="s">
        <v>389</v>
      </c>
      <c r="D78" s="343">
        <v>541400651</v>
      </c>
      <c r="E78" s="344">
        <v>586133839</v>
      </c>
      <c r="F78" s="343">
        <v>884062724</v>
      </c>
      <c r="G78" s="344">
        <v>1011848605</v>
      </c>
      <c r="H78" s="343">
        <v>-131517156</v>
      </c>
      <c r="I78" s="344">
        <v>-143981329</v>
      </c>
      <c r="J78" s="320">
        <v>1293946219</v>
      </c>
      <c r="K78" s="321">
        <v>1454001115</v>
      </c>
      <c r="L78" s="339"/>
      <c r="M78" s="326">
        <v>0</v>
      </c>
      <c r="N78" s="326"/>
      <c r="O78" s="326"/>
    </row>
    <row r="79" spans="2:15" ht="12">
      <c r="B79" s="340"/>
      <c r="C79" s="342" t="s">
        <v>390</v>
      </c>
      <c r="D79" s="343">
        <v>17781</v>
      </c>
      <c r="E79" s="344">
        <v>24826</v>
      </c>
      <c r="F79" s="343">
        <v>2622965</v>
      </c>
      <c r="G79" s="344">
        <v>1977858</v>
      </c>
      <c r="H79" s="343">
        <v>4904164</v>
      </c>
      <c r="I79" s="344">
        <v>2489054</v>
      </c>
      <c r="J79" s="320">
        <v>7544910</v>
      </c>
      <c r="K79" s="321">
        <v>4491738</v>
      </c>
      <c r="L79" s="339"/>
      <c r="M79" s="326">
        <v>0</v>
      </c>
      <c r="N79" s="326"/>
      <c r="O79" s="326"/>
    </row>
    <row r="80" spans="2:15" ht="12">
      <c r="B80" s="340"/>
      <c r="C80" s="342" t="s">
        <v>391</v>
      </c>
      <c r="D80" s="343">
        <v>28292270</v>
      </c>
      <c r="E80" s="344">
        <v>35099611</v>
      </c>
      <c r="F80" s="343">
        <v>80522109</v>
      </c>
      <c r="G80" s="344">
        <v>88292545</v>
      </c>
      <c r="H80" s="343">
        <v>-10369528</v>
      </c>
      <c r="I80" s="344">
        <v>-9217198</v>
      </c>
      <c r="J80" s="320">
        <v>98444851</v>
      </c>
      <c r="K80" s="321">
        <v>114174958</v>
      </c>
      <c r="L80" s="339"/>
      <c r="M80" s="326">
        <v>0</v>
      </c>
      <c r="N80" s="326"/>
      <c r="O80" s="326"/>
    </row>
    <row r="81" spans="12:15" ht="12">
      <c r="L81" s="339"/>
      <c r="M81" s="326">
        <v>0</v>
      </c>
      <c r="O81" s="326"/>
    </row>
    <row r="82" spans="2:15" ht="12">
      <c r="B82" s="340"/>
      <c r="C82" s="341" t="s">
        <v>392</v>
      </c>
      <c r="D82" s="343">
        <v>5896869</v>
      </c>
      <c r="E82" s="344">
        <v>535361</v>
      </c>
      <c r="F82" s="343">
        <v>50834099</v>
      </c>
      <c r="G82" s="344">
        <v>51601239</v>
      </c>
      <c r="H82" s="343">
        <v>2133</v>
      </c>
      <c r="I82" s="344">
        <v>8548</v>
      </c>
      <c r="J82" s="320">
        <v>56733101</v>
      </c>
      <c r="K82" s="321">
        <v>52145148</v>
      </c>
      <c r="L82" s="339"/>
      <c r="M82" s="326">
        <v>0</v>
      </c>
      <c r="N82" s="326"/>
      <c r="O82" s="326"/>
    </row>
    <row r="83" spans="12:15" ht="12">
      <c r="L83" s="339"/>
      <c r="M83" s="326">
        <v>0</v>
      </c>
      <c r="O83" s="326"/>
    </row>
    <row r="84" spans="2:15" ht="12">
      <c r="B84" s="333" t="s">
        <v>393</v>
      </c>
      <c r="C84" s="345"/>
      <c r="D84" s="346">
        <v>-285883499</v>
      </c>
      <c r="E84" s="338">
        <v>-338910552</v>
      </c>
      <c r="F84" s="346">
        <v>-654946349</v>
      </c>
      <c r="G84" s="338">
        <v>-735894320</v>
      </c>
      <c r="H84" s="346">
        <v>140241173</v>
      </c>
      <c r="I84" s="338">
        <v>155914438</v>
      </c>
      <c r="J84" s="346">
        <v>-800588675</v>
      </c>
      <c r="K84" s="338">
        <v>-918890434</v>
      </c>
      <c r="L84" s="339"/>
      <c r="M84" s="326">
        <v>0</v>
      </c>
      <c r="O84" s="326"/>
    </row>
    <row r="85" spans="2:15" ht="12">
      <c r="B85" s="340"/>
      <c r="C85" s="341" t="s">
        <v>394</v>
      </c>
      <c r="D85" s="343">
        <v>-66591949</v>
      </c>
      <c r="E85" s="344">
        <v>-84225948</v>
      </c>
      <c r="F85" s="343">
        <v>-508465246</v>
      </c>
      <c r="G85" s="344">
        <v>-541238766</v>
      </c>
      <c r="H85" s="343">
        <v>131014078</v>
      </c>
      <c r="I85" s="344">
        <v>145158165</v>
      </c>
      <c r="J85" s="320">
        <v>-444043117</v>
      </c>
      <c r="K85" s="321">
        <v>-480306549</v>
      </c>
      <c r="L85" s="339"/>
      <c r="M85" s="326">
        <v>0</v>
      </c>
      <c r="N85" s="326"/>
      <c r="O85" s="326"/>
    </row>
    <row r="86" spans="2:15" ht="12">
      <c r="B86" s="340"/>
      <c r="C86" s="341" t="s">
        <v>395</v>
      </c>
      <c r="D86" s="343">
        <v>-145815554</v>
      </c>
      <c r="E86" s="344">
        <v>-162492597</v>
      </c>
      <c r="F86" s="343">
        <v>0</v>
      </c>
      <c r="G86" s="344">
        <v>0</v>
      </c>
      <c r="H86" s="343">
        <v>-740</v>
      </c>
      <c r="I86" s="344">
        <v>-3862</v>
      </c>
      <c r="J86" s="320">
        <v>-145816294</v>
      </c>
      <c r="K86" s="321">
        <v>-162496459</v>
      </c>
      <c r="L86" s="339"/>
      <c r="M86" s="326">
        <v>0</v>
      </c>
      <c r="N86" s="326"/>
      <c r="O86" s="326"/>
    </row>
    <row r="87" spans="2:15" ht="12">
      <c r="B87" s="340"/>
      <c r="C87" s="341" t="s">
        <v>396</v>
      </c>
      <c r="D87" s="343">
        <v>-56486295</v>
      </c>
      <c r="E87" s="344">
        <v>-72728177</v>
      </c>
      <c r="F87" s="343">
        <v>-50085107</v>
      </c>
      <c r="G87" s="344">
        <v>-58957551</v>
      </c>
      <c r="H87" s="343">
        <v>12507119</v>
      </c>
      <c r="I87" s="344">
        <v>11430012</v>
      </c>
      <c r="J87" s="320">
        <v>-94064283</v>
      </c>
      <c r="K87" s="321">
        <v>-120255716</v>
      </c>
      <c r="L87" s="339"/>
      <c r="M87" s="326">
        <v>0</v>
      </c>
      <c r="N87" s="326"/>
      <c r="O87" s="326"/>
    </row>
    <row r="88" spans="2:15" ht="12">
      <c r="B88" s="340"/>
      <c r="C88" s="341" t="s">
        <v>397</v>
      </c>
      <c r="D88" s="343">
        <v>-16989701</v>
      </c>
      <c r="E88" s="344">
        <v>-19463830</v>
      </c>
      <c r="F88" s="343">
        <v>-96395996</v>
      </c>
      <c r="G88" s="344">
        <v>-135698003</v>
      </c>
      <c r="H88" s="343">
        <v>-3279284</v>
      </c>
      <c r="I88" s="344">
        <v>-669877</v>
      </c>
      <c r="J88" s="320">
        <v>-116664981</v>
      </c>
      <c r="K88" s="321">
        <v>-155831710</v>
      </c>
      <c r="L88" s="339"/>
      <c r="M88" s="326">
        <v>0</v>
      </c>
      <c r="N88" s="326"/>
      <c r="O88" s="326"/>
    </row>
    <row r="89" spans="12:15" ht="12">
      <c r="L89" s="339"/>
      <c r="M89" s="326">
        <v>0</v>
      </c>
      <c r="O89" s="326"/>
    </row>
    <row r="90" spans="2:15" ht="12">
      <c r="B90" s="333" t="s">
        <v>398</v>
      </c>
      <c r="C90" s="345"/>
      <c r="D90" s="330">
        <v>289724072</v>
      </c>
      <c r="E90" s="338">
        <v>282883085</v>
      </c>
      <c r="F90" s="330">
        <v>363095548</v>
      </c>
      <c r="G90" s="338">
        <v>417825927</v>
      </c>
      <c r="H90" s="330">
        <v>3260786</v>
      </c>
      <c r="I90" s="338">
        <v>5213513</v>
      </c>
      <c r="J90" s="330">
        <v>656080406</v>
      </c>
      <c r="K90" s="338">
        <v>705922525</v>
      </c>
      <c r="L90" s="339"/>
      <c r="M90" s="326">
        <v>0</v>
      </c>
      <c r="O90" s="326"/>
    </row>
    <row r="91" spans="12:15" ht="12">
      <c r="L91" s="339"/>
      <c r="M91" s="326">
        <v>0</v>
      </c>
      <c r="O91" s="326"/>
    </row>
    <row r="92" spans="2:15" ht="12">
      <c r="B92" s="333" t="s">
        <v>399</v>
      </c>
      <c r="C92" s="327"/>
      <c r="D92" s="343">
        <v>3499567</v>
      </c>
      <c r="E92" s="344">
        <v>2597620</v>
      </c>
      <c r="F92" s="343">
        <v>10044724</v>
      </c>
      <c r="G92" s="344">
        <v>6553424</v>
      </c>
      <c r="H92" s="343">
        <v>0</v>
      </c>
      <c r="I92" s="344">
        <v>0</v>
      </c>
      <c r="J92" s="320">
        <v>13544291</v>
      </c>
      <c r="K92" s="321">
        <v>9151044</v>
      </c>
      <c r="L92" s="339"/>
      <c r="M92" s="326">
        <v>0</v>
      </c>
      <c r="N92" s="326"/>
      <c r="O92" s="326"/>
    </row>
    <row r="93" spans="2:15" ht="12">
      <c r="B93" s="333" t="s">
        <v>400</v>
      </c>
      <c r="C93" s="327"/>
      <c r="D93" s="343">
        <v>-33173207</v>
      </c>
      <c r="E93" s="344">
        <v>-28946813</v>
      </c>
      <c r="F93" s="343">
        <v>-70918134</v>
      </c>
      <c r="G93" s="344">
        <v>-64278660</v>
      </c>
      <c r="H93" s="343">
        <v>-8975535</v>
      </c>
      <c r="I93" s="344">
        <v>-7666057</v>
      </c>
      <c r="J93" s="320">
        <v>-113066876</v>
      </c>
      <c r="K93" s="321">
        <v>-100891530</v>
      </c>
      <c r="L93" s="339"/>
      <c r="M93" s="326">
        <v>0</v>
      </c>
      <c r="N93" s="326"/>
      <c r="O93" s="326"/>
    </row>
    <row r="94" spans="2:15" ht="12">
      <c r="B94" s="333" t="s">
        <v>401</v>
      </c>
      <c r="C94" s="327"/>
      <c r="D94" s="343">
        <v>-23914162</v>
      </c>
      <c r="E94" s="344">
        <v>-30397103</v>
      </c>
      <c r="F94" s="343">
        <v>-100700042</v>
      </c>
      <c r="G94" s="344">
        <v>-95266265</v>
      </c>
      <c r="H94" s="343">
        <v>2097741</v>
      </c>
      <c r="I94" s="344">
        <v>1797306</v>
      </c>
      <c r="J94" s="320">
        <v>-122516463</v>
      </c>
      <c r="K94" s="321">
        <v>-123866062</v>
      </c>
      <c r="L94" s="339"/>
      <c r="M94" s="326">
        <v>0</v>
      </c>
      <c r="N94" s="326"/>
      <c r="O94" s="326"/>
    </row>
    <row r="95" spans="12:15" ht="12">
      <c r="L95" s="339"/>
      <c r="M95" s="326">
        <v>0</v>
      </c>
      <c r="O95" s="326"/>
    </row>
    <row r="96" spans="2:15" ht="12">
      <c r="B96" s="333" t="s">
        <v>402</v>
      </c>
      <c r="C96" s="345"/>
      <c r="D96" s="330">
        <v>236136270</v>
      </c>
      <c r="E96" s="338">
        <v>226136789</v>
      </c>
      <c r="F96" s="330">
        <v>201522096</v>
      </c>
      <c r="G96" s="338">
        <v>264834426</v>
      </c>
      <c r="H96" s="330">
        <v>-3617008</v>
      </c>
      <c r="I96" s="338">
        <v>-655238</v>
      </c>
      <c r="J96" s="330">
        <v>434041358</v>
      </c>
      <c r="K96" s="338">
        <v>490315977</v>
      </c>
      <c r="L96" s="339"/>
      <c r="M96" s="326">
        <v>0</v>
      </c>
      <c r="O96" s="326"/>
    </row>
    <row r="97" spans="12:15" ht="12">
      <c r="L97" s="339"/>
      <c r="M97" s="326">
        <v>0</v>
      </c>
      <c r="O97" s="326"/>
    </row>
    <row r="98" spans="2:15" ht="12">
      <c r="B98" s="340"/>
      <c r="C98" s="327" t="s">
        <v>403</v>
      </c>
      <c r="D98" s="343">
        <v>-53822845</v>
      </c>
      <c r="E98" s="344">
        <v>-51197184</v>
      </c>
      <c r="F98" s="343">
        <v>-53946797</v>
      </c>
      <c r="G98" s="344">
        <v>-66428629</v>
      </c>
      <c r="H98" s="343">
        <v>-756342</v>
      </c>
      <c r="I98" s="344">
        <v>-778731</v>
      </c>
      <c r="J98" s="320">
        <v>-108525984</v>
      </c>
      <c r="K98" s="321">
        <v>-118404544</v>
      </c>
      <c r="L98" s="339"/>
      <c r="M98" s="326">
        <v>0</v>
      </c>
      <c r="N98" s="326"/>
      <c r="O98" s="326"/>
    </row>
    <row r="99" spans="12:15" ht="12">
      <c r="L99" s="339"/>
      <c r="M99" s="326">
        <v>0</v>
      </c>
      <c r="O99" s="326"/>
    </row>
    <row r="100" spans="2:15" ht="12">
      <c r="B100" s="333" t="s">
        <v>404</v>
      </c>
      <c r="C100" s="345"/>
      <c r="D100" s="330">
        <v>182313425</v>
      </c>
      <c r="E100" s="338">
        <v>174939605</v>
      </c>
      <c r="F100" s="330">
        <v>147575299</v>
      </c>
      <c r="G100" s="338">
        <v>198405797</v>
      </c>
      <c r="H100" s="330">
        <v>-4373350</v>
      </c>
      <c r="I100" s="338">
        <v>-1433969</v>
      </c>
      <c r="J100" s="330">
        <v>325515374</v>
      </c>
      <c r="K100" s="338">
        <v>371911433</v>
      </c>
      <c r="L100" s="339"/>
      <c r="M100" s="326">
        <v>0</v>
      </c>
      <c r="O100" s="326"/>
    </row>
    <row r="101" spans="12:15" ht="6" customHeight="1">
      <c r="L101" s="339"/>
      <c r="M101" s="326">
        <v>0</v>
      </c>
      <c r="O101" s="326"/>
    </row>
    <row r="102" spans="12:15" ht="5.25" customHeight="1">
      <c r="L102" s="339"/>
      <c r="M102" s="326">
        <v>0</v>
      </c>
      <c r="O102" s="326"/>
    </row>
    <row r="103" spans="2:15" ht="12">
      <c r="B103" s="333" t="s">
        <v>405</v>
      </c>
      <c r="C103" s="345"/>
      <c r="D103" s="330">
        <v>-34606871</v>
      </c>
      <c r="E103" s="338">
        <v>-39474232</v>
      </c>
      <c r="F103" s="330">
        <v>-24925201</v>
      </c>
      <c r="G103" s="338">
        <v>-30675764</v>
      </c>
      <c r="H103" s="330">
        <v>2040186</v>
      </c>
      <c r="I103" s="338">
        <v>-14426351</v>
      </c>
      <c r="J103" s="330">
        <v>-57491886</v>
      </c>
      <c r="K103" s="338">
        <v>-84576347</v>
      </c>
      <c r="L103" s="339"/>
      <c r="M103" s="326">
        <v>0</v>
      </c>
      <c r="O103" s="326"/>
    </row>
    <row r="104" spans="2:15" ht="12.75" customHeight="1">
      <c r="B104" s="340"/>
      <c r="C104" s="341" t="s">
        <v>406</v>
      </c>
      <c r="D104" s="343">
        <v>5328030</v>
      </c>
      <c r="E104" s="344">
        <v>11235170</v>
      </c>
      <c r="F104" s="343">
        <v>41491048</v>
      </c>
      <c r="G104" s="344">
        <v>30092662</v>
      </c>
      <c r="H104" s="343">
        <v>5589730</v>
      </c>
      <c r="I104" s="344">
        <v>2514955</v>
      </c>
      <c r="J104" s="320">
        <v>52408808</v>
      </c>
      <c r="K104" s="321">
        <v>43842787</v>
      </c>
      <c r="L104" s="339"/>
      <c r="M104" s="326">
        <v>0</v>
      </c>
      <c r="N104" s="326"/>
      <c r="O104" s="326"/>
    </row>
    <row r="105" spans="2:15" ht="12">
      <c r="B105" s="340"/>
      <c r="C105" s="341" t="s">
        <v>407</v>
      </c>
      <c r="D105" s="343">
        <v>-38799204</v>
      </c>
      <c r="E105" s="344">
        <v>-47576595</v>
      </c>
      <c r="F105" s="343">
        <v>-67321735</v>
      </c>
      <c r="G105" s="344">
        <v>-62123185</v>
      </c>
      <c r="H105" s="343">
        <v>-3612099</v>
      </c>
      <c r="I105" s="344">
        <v>-7645147</v>
      </c>
      <c r="J105" s="320">
        <v>-109733038</v>
      </c>
      <c r="K105" s="321">
        <v>-117344927</v>
      </c>
      <c r="L105" s="339"/>
      <c r="M105" s="326">
        <v>0</v>
      </c>
      <c r="N105" s="326"/>
      <c r="O105" s="326"/>
    </row>
    <row r="106" spans="2:15" ht="12">
      <c r="B106" s="340"/>
      <c r="C106" s="341" t="s">
        <v>408</v>
      </c>
      <c r="D106" s="343">
        <v>-493057</v>
      </c>
      <c r="E106" s="344">
        <v>-1884028</v>
      </c>
      <c r="F106" s="343">
        <v>116002</v>
      </c>
      <c r="G106" s="344">
        <v>809659</v>
      </c>
      <c r="H106" s="343">
        <v>-708219</v>
      </c>
      <c r="I106" s="344">
        <v>-5768159</v>
      </c>
      <c r="J106" s="320">
        <v>-1085274</v>
      </c>
      <c r="K106" s="321">
        <v>-6842528</v>
      </c>
      <c r="L106" s="339"/>
      <c r="M106" s="326">
        <v>0</v>
      </c>
      <c r="N106" s="326"/>
      <c r="O106" s="326"/>
    </row>
    <row r="107" spans="2:15" ht="12">
      <c r="B107" s="340"/>
      <c r="C107" s="341" t="s">
        <v>409</v>
      </c>
      <c r="D107" s="330">
        <v>-642640</v>
      </c>
      <c r="E107" s="338">
        <v>-1248779</v>
      </c>
      <c r="F107" s="330">
        <v>789484</v>
      </c>
      <c r="G107" s="338">
        <v>545100</v>
      </c>
      <c r="H107" s="330">
        <v>770774</v>
      </c>
      <c r="I107" s="338">
        <v>-3528000</v>
      </c>
      <c r="J107" s="330">
        <v>917618</v>
      </c>
      <c r="K107" s="338">
        <v>-4231679</v>
      </c>
      <c r="L107" s="339"/>
      <c r="M107" s="326">
        <v>0</v>
      </c>
      <c r="N107" s="326"/>
      <c r="O107" s="326"/>
    </row>
    <row r="108" spans="2:15" ht="12">
      <c r="B108" s="340"/>
      <c r="C108" s="342" t="s">
        <v>410</v>
      </c>
      <c r="D108" s="343">
        <v>8956842</v>
      </c>
      <c r="E108" s="344">
        <v>14093046</v>
      </c>
      <c r="F108" s="343">
        <v>1159284</v>
      </c>
      <c r="G108" s="344">
        <v>1405043</v>
      </c>
      <c r="H108" s="343">
        <v>5903229</v>
      </c>
      <c r="I108" s="344">
        <v>13976466</v>
      </c>
      <c r="J108" s="320">
        <v>16019355</v>
      </c>
      <c r="K108" s="321">
        <v>29474555</v>
      </c>
      <c r="L108" s="339"/>
      <c r="M108" s="326">
        <v>0</v>
      </c>
      <c r="N108" s="326"/>
      <c r="O108" s="326"/>
    </row>
    <row r="109" spans="2:15" ht="12">
      <c r="B109" s="340"/>
      <c r="C109" s="342" t="s">
        <v>411</v>
      </c>
      <c r="D109" s="343">
        <v>-9599482</v>
      </c>
      <c r="E109" s="344">
        <v>-15341825</v>
      </c>
      <c r="F109" s="343">
        <v>-369800</v>
      </c>
      <c r="G109" s="344">
        <v>-859943</v>
      </c>
      <c r="H109" s="343">
        <v>-5132455</v>
      </c>
      <c r="I109" s="344">
        <v>-17504466</v>
      </c>
      <c r="J109" s="320">
        <v>-15101737</v>
      </c>
      <c r="K109" s="321">
        <v>-33706234</v>
      </c>
      <c r="L109" s="339"/>
      <c r="M109" s="326">
        <v>0</v>
      </c>
      <c r="N109" s="326"/>
      <c r="O109" s="326"/>
    </row>
    <row r="110" spans="12:15" ht="6.75" customHeight="1">
      <c r="L110" s="339"/>
      <c r="M110" s="326">
        <v>0</v>
      </c>
      <c r="N110" s="326"/>
      <c r="O110" s="326"/>
    </row>
    <row r="111" spans="2:15" ht="16.5" customHeight="1">
      <c r="B111" s="347" t="s">
        <v>412</v>
      </c>
      <c r="C111" s="327"/>
      <c r="D111" s="343">
        <v>5936425</v>
      </c>
      <c r="E111" s="344">
        <v>5373344</v>
      </c>
      <c r="F111" s="343">
        <v>660030</v>
      </c>
      <c r="G111" s="344">
        <v>849631</v>
      </c>
      <c r="H111" s="343">
        <v>0</v>
      </c>
      <c r="I111" s="344">
        <v>0</v>
      </c>
      <c r="J111" s="320">
        <v>6596455</v>
      </c>
      <c r="K111" s="321">
        <v>6222975</v>
      </c>
      <c r="L111" s="339"/>
      <c r="M111" s="326">
        <v>0</v>
      </c>
      <c r="N111" s="326"/>
      <c r="O111" s="326"/>
    </row>
    <row r="112" spans="2:15" ht="12" customHeight="1" hidden="1">
      <c r="B112" s="333" t="s">
        <v>413</v>
      </c>
      <c r="C112" s="327"/>
      <c r="D112" s="343">
        <v>0</v>
      </c>
      <c r="E112" s="344">
        <v>0</v>
      </c>
      <c r="F112" s="343">
        <v>0</v>
      </c>
      <c r="G112" s="344">
        <v>0</v>
      </c>
      <c r="H112" s="343">
        <v>0</v>
      </c>
      <c r="I112" s="344">
        <v>0</v>
      </c>
      <c r="J112" s="343"/>
      <c r="K112" s="321">
        <v>0</v>
      </c>
      <c r="L112" s="339"/>
      <c r="M112" s="326">
        <v>0</v>
      </c>
      <c r="N112" s="326"/>
      <c r="O112" s="326"/>
    </row>
    <row r="113" spans="2:15" ht="12">
      <c r="B113" s="333" t="s">
        <v>414</v>
      </c>
      <c r="C113" s="327"/>
      <c r="D113" s="343">
        <v>151</v>
      </c>
      <c r="E113" s="344">
        <v>651</v>
      </c>
      <c r="F113" s="343">
        <v>0</v>
      </c>
      <c r="G113" s="344">
        <v>137786</v>
      </c>
      <c r="H113" s="343">
        <v>0</v>
      </c>
      <c r="I113" s="344">
        <v>0</v>
      </c>
      <c r="J113" s="320">
        <v>151</v>
      </c>
      <c r="K113" s="321">
        <v>138437</v>
      </c>
      <c r="L113" s="339"/>
      <c r="M113" s="326">
        <v>0</v>
      </c>
      <c r="N113" s="326"/>
      <c r="O113" s="326"/>
    </row>
    <row r="114" spans="2:15" ht="12">
      <c r="B114" s="333" t="s">
        <v>415</v>
      </c>
      <c r="C114" s="327"/>
      <c r="D114" s="343">
        <v>2512268</v>
      </c>
      <c r="E114" s="344">
        <v>0</v>
      </c>
      <c r="F114" s="343">
        <v>-45277</v>
      </c>
      <c r="G114" s="344">
        <v>-65451</v>
      </c>
      <c r="H114" s="343">
        <v>513641</v>
      </c>
      <c r="I114" s="344">
        <v>592553</v>
      </c>
      <c r="J114" s="320">
        <v>2980632</v>
      </c>
      <c r="K114" s="321">
        <v>527102</v>
      </c>
      <c r="L114" s="339"/>
      <c r="M114" s="326">
        <v>0</v>
      </c>
      <c r="N114" s="326"/>
      <c r="O114" s="326"/>
    </row>
    <row r="115" spans="2:15" ht="12" customHeight="1" hidden="1">
      <c r="B115" s="333" t="s">
        <v>416</v>
      </c>
      <c r="C115" s="327"/>
      <c r="D115" s="343">
        <v>0</v>
      </c>
      <c r="E115" s="344">
        <v>0</v>
      </c>
      <c r="F115" s="343">
        <v>0</v>
      </c>
      <c r="G115" s="344">
        <v>0</v>
      </c>
      <c r="H115" s="343">
        <v>0</v>
      </c>
      <c r="I115" s="344">
        <v>0</v>
      </c>
      <c r="J115" s="343"/>
      <c r="K115" s="348">
        <v>0</v>
      </c>
      <c r="L115" s="339"/>
      <c r="M115" s="326">
        <v>0</v>
      </c>
      <c r="O115" s="326"/>
    </row>
    <row r="116" spans="12:15" ht="6" customHeight="1">
      <c r="L116" s="339"/>
      <c r="M116" s="326">
        <v>0</v>
      </c>
      <c r="O116" s="326"/>
    </row>
    <row r="117" spans="2:15" ht="12">
      <c r="B117" s="333" t="s">
        <v>417</v>
      </c>
      <c r="C117" s="345"/>
      <c r="D117" s="330">
        <v>156155398</v>
      </c>
      <c r="E117" s="338">
        <v>140839368</v>
      </c>
      <c r="F117" s="330">
        <v>123264851</v>
      </c>
      <c r="G117" s="338">
        <v>168651999</v>
      </c>
      <c r="H117" s="330">
        <v>-1819523</v>
      </c>
      <c r="I117" s="338">
        <v>-15267767</v>
      </c>
      <c r="J117" s="330">
        <v>277600726</v>
      </c>
      <c r="K117" s="338">
        <v>294223600</v>
      </c>
      <c r="L117" s="339"/>
      <c r="M117" s="326">
        <v>0</v>
      </c>
      <c r="O117" s="326"/>
    </row>
    <row r="118" spans="8:15" ht="3.75" customHeight="1">
      <c r="H118" s="314">
        <v>0</v>
      </c>
      <c r="I118" s="314">
        <v>0</v>
      </c>
      <c r="L118" s="339"/>
      <c r="M118" s="326">
        <v>0</v>
      </c>
      <c r="O118" s="326"/>
    </row>
    <row r="119" spans="2:15" ht="12">
      <c r="B119" s="340"/>
      <c r="C119" s="327" t="s">
        <v>418</v>
      </c>
      <c r="D119" s="343">
        <v>-37501480</v>
      </c>
      <c r="E119" s="344">
        <v>-25488152</v>
      </c>
      <c r="F119" s="343">
        <v>-45663070</v>
      </c>
      <c r="G119" s="344">
        <v>-46631986</v>
      </c>
      <c r="H119" s="343">
        <v>915277</v>
      </c>
      <c r="I119" s="344">
        <v>8809584</v>
      </c>
      <c r="J119" s="320">
        <v>-82249273</v>
      </c>
      <c r="K119" s="321">
        <v>-63310554</v>
      </c>
      <c r="L119" s="339"/>
      <c r="M119" s="326">
        <v>0</v>
      </c>
      <c r="N119" s="326"/>
      <c r="O119" s="326"/>
    </row>
    <row r="120" spans="12:15" ht="4.5" customHeight="1">
      <c r="L120" s="339"/>
      <c r="M120" s="326">
        <v>0</v>
      </c>
      <c r="O120" s="326"/>
    </row>
    <row r="121" spans="2:15" ht="12">
      <c r="B121" s="349" t="s">
        <v>419</v>
      </c>
      <c r="C121" s="345"/>
      <c r="D121" s="330">
        <v>118653918</v>
      </c>
      <c r="E121" s="338">
        <v>115351216</v>
      </c>
      <c r="F121" s="330">
        <v>77601781</v>
      </c>
      <c r="G121" s="338">
        <v>122020013</v>
      </c>
      <c r="H121" s="330">
        <v>-904246</v>
      </c>
      <c r="I121" s="338">
        <v>-6458183</v>
      </c>
      <c r="J121" s="330">
        <v>195351453</v>
      </c>
      <c r="K121" s="338">
        <v>230913046</v>
      </c>
      <c r="L121" s="339"/>
      <c r="M121" s="326">
        <v>0</v>
      </c>
      <c r="O121" s="326"/>
    </row>
    <row r="122" spans="2:15" ht="24">
      <c r="B122" s="340"/>
      <c r="C122" s="327" t="s">
        <v>420</v>
      </c>
      <c r="D122" s="343">
        <v>0</v>
      </c>
      <c r="E122" s="344">
        <v>0</v>
      </c>
      <c r="F122" s="343">
        <v>0</v>
      </c>
      <c r="G122" s="344">
        <v>0</v>
      </c>
      <c r="H122" s="343">
        <v>0</v>
      </c>
      <c r="I122" s="344">
        <v>0</v>
      </c>
      <c r="J122" s="343"/>
      <c r="K122" s="348">
        <v>0</v>
      </c>
      <c r="L122" s="339"/>
      <c r="M122" s="326">
        <v>0</v>
      </c>
      <c r="O122" s="326"/>
    </row>
    <row r="123" spans="2:15" ht="12">
      <c r="B123" s="350" t="s">
        <v>421</v>
      </c>
      <c r="C123" s="327"/>
      <c r="D123" s="330">
        <v>118653918</v>
      </c>
      <c r="E123" s="338">
        <v>115351216</v>
      </c>
      <c r="F123" s="330">
        <v>77601781</v>
      </c>
      <c r="G123" s="338">
        <v>122020013</v>
      </c>
      <c r="H123" s="330">
        <v>-904246</v>
      </c>
      <c r="I123" s="338">
        <v>-6458183</v>
      </c>
      <c r="J123" s="330">
        <v>195351453</v>
      </c>
      <c r="K123" s="338">
        <v>230913046</v>
      </c>
      <c r="L123" s="339"/>
      <c r="M123" s="326">
        <v>0</v>
      </c>
      <c r="O123" s="326"/>
    </row>
    <row r="124" spans="4:15" ht="6" customHeight="1">
      <c r="D124" s="326"/>
      <c r="F124" s="326"/>
      <c r="H124" s="326"/>
      <c r="J124" s="326"/>
      <c r="L124" s="339"/>
      <c r="M124" s="326">
        <v>0</v>
      </c>
      <c r="O124" s="326"/>
    </row>
    <row r="125" spans="2:15" ht="12">
      <c r="B125" s="340"/>
      <c r="C125" s="345" t="s">
        <v>422</v>
      </c>
      <c r="D125" s="330">
        <v>118653918</v>
      </c>
      <c r="E125" s="338">
        <v>115351216</v>
      </c>
      <c r="F125" s="330">
        <v>77601781</v>
      </c>
      <c r="G125" s="338">
        <v>122020013</v>
      </c>
      <c r="H125" s="330">
        <v>-904246</v>
      </c>
      <c r="I125" s="338">
        <v>-6458183</v>
      </c>
      <c r="J125" s="330">
        <v>195351453</v>
      </c>
      <c r="K125" s="338">
        <v>230913046</v>
      </c>
      <c r="L125" s="339"/>
      <c r="M125" s="326">
        <v>0</v>
      </c>
      <c r="O125" s="326"/>
    </row>
    <row r="126" spans="2:15" ht="12" customHeight="1">
      <c r="B126" s="340"/>
      <c r="C126" s="345" t="s">
        <v>423</v>
      </c>
      <c r="D126" s="343">
        <v>0</v>
      </c>
      <c r="E126" s="344">
        <v>0</v>
      </c>
      <c r="F126" s="343">
        <v>0</v>
      </c>
      <c r="G126" s="344">
        <v>0</v>
      </c>
      <c r="H126" s="343">
        <v>0</v>
      </c>
      <c r="I126" s="344">
        <v>0</v>
      </c>
      <c r="J126" s="346">
        <v>84159494</v>
      </c>
      <c r="K126" s="338">
        <v>100661300</v>
      </c>
      <c r="L126" s="339"/>
      <c r="O126" s="326"/>
    </row>
    <row r="127" spans="2:15" ht="12">
      <c r="B127" s="340"/>
      <c r="C127" s="345" t="s">
        <v>424</v>
      </c>
      <c r="D127" s="343">
        <v>0</v>
      </c>
      <c r="E127" s="344">
        <v>0</v>
      </c>
      <c r="F127" s="343">
        <v>0</v>
      </c>
      <c r="G127" s="344">
        <v>0</v>
      </c>
      <c r="H127" s="343">
        <v>0</v>
      </c>
      <c r="I127" s="344">
        <v>0</v>
      </c>
      <c r="J127" s="346">
        <v>111191959</v>
      </c>
      <c r="K127" s="338">
        <v>130251746</v>
      </c>
      <c r="L127" s="339"/>
      <c r="O127" s="326"/>
    </row>
    <row r="129" spans="5:11" s="339" customFormat="1" ht="12">
      <c r="E129" s="339">
        <v>0</v>
      </c>
      <c r="G129" s="339">
        <v>0</v>
      </c>
      <c r="I129" s="339">
        <v>0</v>
      </c>
      <c r="K129" s="339">
        <v>0</v>
      </c>
    </row>
    <row r="131" spans="4:10" ht="12">
      <c r="D131" s="326"/>
      <c r="E131" s="326"/>
      <c r="F131" s="326"/>
      <c r="G131" s="326"/>
      <c r="H131" s="326"/>
      <c r="I131" s="326"/>
      <c r="J131" s="326"/>
    </row>
  </sheetData>
  <sheetProtection/>
  <mergeCells count="17">
    <mergeCell ref="B74:C75"/>
    <mergeCell ref="B60:C60"/>
    <mergeCell ref="D73:E73"/>
    <mergeCell ref="F73:G73"/>
    <mergeCell ref="H73:I73"/>
    <mergeCell ref="J73:K73"/>
    <mergeCell ref="D35:E35"/>
    <mergeCell ref="F35:G35"/>
    <mergeCell ref="H35:I35"/>
    <mergeCell ref="J35:K35"/>
    <mergeCell ref="B36:C37"/>
    <mergeCell ref="B3:C3"/>
    <mergeCell ref="D3:E3"/>
    <mergeCell ref="F3:G3"/>
    <mergeCell ref="H3:I3"/>
    <mergeCell ref="J3:K3"/>
    <mergeCell ref="B4:C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1"/>
  <dimension ref="B3:AF128"/>
  <sheetViews>
    <sheetView zoomScale="85" zoomScaleNormal="85" zoomScalePageLayoutView="0" workbookViewId="0" topLeftCell="A1">
      <selection activeCell="F7" sqref="F7"/>
    </sheetView>
  </sheetViews>
  <sheetFormatPr defaultColWidth="11.421875" defaultRowHeight="15"/>
  <cols>
    <col min="1" max="1" width="11.421875" style="314" customWidth="1"/>
    <col min="2" max="2" width="2.8515625" style="314" customWidth="1"/>
    <col min="3" max="3" width="55.28125" style="314" customWidth="1"/>
    <col min="4" max="4" width="16.57421875" style="314" customWidth="1"/>
    <col min="5" max="5" width="17.421875" style="339" bestFit="1" customWidth="1"/>
    <col min="6" max="6" width="15.7109375" style="314" customWidth="1"/>
    <col min="7" max="7" width="15.8515625" style="339" customWidth="1"/>
    <col min="8" max="8" width="16.57421875" style="314" customWidth="1"/>
    <col min="9" max="9" width="17.140625" style="339" bestFit="1" customWidth="1"/>
    <col min="10" max="10" width="15.57421875" style="314" customWidth="1"/>
    <col min="11" max="11" width="16.7109375" style="339" bestFit="1" customWidth="1"/>
    <col min="12" max="12" width="15.57421875" style="314" bestFit="1" customWidth="1"/>
    <col min="13" max="13" width="15.8515625" style="339" customWidth="1"/>
    <col min="14" max="14" width="16.7109375" style="314" bestFit="1" customWidth="1"/>
    <col min="15" max="15" width="15.8515625" style="339" customWidth="1"/>
    <col min="16" max="16" width="17.00390625" style="314" bestFit="1" customWidth="1"/>
    <col min="17" max="17" width="16.57421875" style="314" bestFit="1" customWidth="1"/>
    <col min="18" max="18" width="11.421875" style="314" bestFit="1" customWidth="1"/>
    <col min="19" max="19" width="13.8515625" style="314" customWidth="1"/>
    <col min="20" max="20" width="13.140625" style="314" customWidth="1"/>
    <col min="21" max="21" width="13.8515625" style="314" customWidth="1"/>
    <col min="22" max="22" width="14.00390625" style="314" customWidth="1"/>
    <col min="23" max="23" width="14.421875" style="314" customWidth="1"/>
    <col min="24" max="25" width="12.8515625" style="314" bestFit="1" customWidth="1"/>
    <col min="26" max="27" width="11.421875" style="314" customWidth="1"/>
    <col min="28" max="29" width="13.421875" style="314" bestFit="1" customWidth="1"/>
    <col min="30" max="16384" width="11.421875" style="314" customWidth="1"/>
  </cols>
  <sheetData>
    <row r="3" spans="2:17" ht="12.75" customHeight="1">
      <c r="B3" s="408" t="s">
        <v>425</v>
      </c>
      <c r="C3" s="409"/>
      <c r="D3" s="437" t="s">
        <v>1</v>
      </c>
      <c r="E3" s="438"/>
      <c r="F3" s="437" t="s">
        <v>2</v>
      </c>
      <c r="G3" s="438"/>
      <c r="H3" s="437" t="s">
        <v>426</v>
      </c>
      <c r="I3" s="438"/>
      <c r="J3" s="437" t="s">
        <v>3</v>
      </c>
      <c r="K3" s="438"/>
      <c r="L3" s="437" t="s">
        <v>427</v>
      </c>
      <c r="M3" s="438"/>
      <c r="N3" s="437" t="s">
        <v>428</v>
      </c>
      <c r="O3" s="438"/>
      <c r="P3" s="422" t="s">
        <v>332</v>
      </c>
      <c r="Q3" s="423"/>
    </row>
    <row r="4" spans="2:17" ht="12" customHeight="1">
      <c r="B4" s="412" t="s">
        <v>333</v>
      </c>
      <c r="C4" s="413"/>
      <c r="D4" s="315">
        <v>41363</v>
      </c>
      <c r="E4" s="316">
        <f>+'[2]Segmentos LN resumen'!E4</f>
        <v>41274</v>
      </c>
      <c r="F4" s="315">
        <f>+D4</f>
        <v>41363</v>
      </c>
      <c r="G4" s="316">
        <f>+E4</f>
        <v>41274</v>
      </c>
      <c r="H4" s="315">
        <f>+F4</f>
        <v>41363</v>
      </c>
      <c r="I4" s="316">
        <f>+G4</f>
        <v>41274</v>
      </c>
      <c r="J4" s="315">
        <f>+H4</f>
        <v>41363</v>
      </c>
      <c r="K4" s="316">
        <f>+G4</f>
        <v>41274</v>
      </c>
      <c r="L4" s="315">
        <f aca="true" t="shared" si="0" ref="L4:Q4">+J4</f>
        <v>41363</v>
      </c>
      <c r="M4" s="316">
        <f t="shared" si="0"/>
        <v>41274</v>
      </c>
      <c r="N4" s="315">
        <f t="shared" si="0"/>
        <v>41363</v>
      </c>
      <c r="O4" s="316">
        <f t="shared" si="0"/>
        <v>41274</v>
      </c>
      <c r="P4" s="315">
        <f t="shared" si="0"/>
        <v>41363</v>
      </c>
      <c r="Q4" s="316">
        <f t="shared" si="0"/>
        <v>41274</v>
      </c>
    </row>
    <row r="5" spans="2:17" ht="12">
      <c r="B5" s="414"/>
      <c r="C5" s="415"/>
      <c r="D5" s="317" t="s">
        <v>334</v>
      </c>
      <c r="E5" s="439" t="s">
        <v>334</v>
      </c>
      <c r="F5" s="317" t="str">
        <f>+D5</f>
        <v>M$</v>
      </c>
      <c r="G5" s="439" t="s">
        <v>334</v>
      </c>
      <c r="H5" s="317" t="str">
        <f>+F5</f>
        <v>M$</v>
      </c>
      <c r="I5" s="439" t="s">
        <v>334</v>
      </c>
      <c r="J5" s="317" t="str">
        <f>+H5</f>
        <v>M$</v>
      </c>
      <c r="K5" s="439" t="s">
        <v>334</v>
      </c>
      <c r="L5" s="317" t="str">
        <f>+J5</f>
        <v>M$</v>
      </c>
      <c r="M5" s="439" t="s">
        <v>334</v>
      </c>
      <c r="N5" s="317" t="str">
        <f>+L5</f>
        <v>M$</v>
      </c>
      <c r="O5" s="439" t="s">
        <v>334</v>
      </c>
      <c r="P5" s="317" t="str">
        <f>+N5</f>
        <v>M$</v>
      </c>
      <c r="Q5" s="318" t="s">
        <v>334</v>
      </c>
    </row>
    <row r="6" spans="2:17" ht="12">
      <c r="B6" s="319" t="s">
        <v>335</v>
      </c>
      <c r="D6" s="320">
        <f>+D7</f>
        <v>1891470455</v>
      </c>
      <c r="E6" s="440">
        <f>+E7</f>
        <v>778287483</v>
      </c>
      <c r="F6" s="320">
        <f>+F7</f>
        <v>181020462</v>
      </c>
      <c r="G6" s="440">
        <f aca="true" t="shared" si="1" ref="G6:O6">+G7</f>
        <v>140651609</v>
      </c>
      <c r="H6" s="320">
        <f>+H7</f>
        <v>848975340</v>
      </c>
      <c r="I6" s="440">
        <f t="shared" si="1"/>
        <v>742319957</v>
      </c>
      <c r="J6" s="320">
        <f>+J7</f>
        <v>422555371</v>
      </c>
      <c r="K6" s="440">
        <f t="shared" si="1"/>
        <v>517570258</v>
      </c>
      <c r="L6" s="320">
        <f>+L7</f>
        <v>181697091</v>
      </c>
      <c r="M6" s="440">
        <f t="shared" si="1"/>
        <v>154280243</v>
      </c>
      <c r="N6" s="320">
        <f>+N7</f>
        <v>-169022073</v>
      </c>
      <c r="O6" s="440">
        <f t="shared" si="1"/>
        <v>-42920620</v>
      </c>
      <c r="P6" s="320">
        <f>+P7</f>
        <v>3356696646</v>
      </c>
      <c r="Q6" s="334">
        <f aca="true" t="shared" si="2" ref="Q6:Q14">+O6+M6+K6+I6+G6+E6</f>
        <v>2290188930</v>
      </c>
    </row>
    <row r="7" spans="2:17" ht="12" customHeight="1">
      <c r="B7" s="322" t="s">
        <v>336</v>
      </c>
      <c r="D7" s="320">
        <f>SUM(D8:D14)</f>
        <v>1891470455</v>
      </c>
      <c r="E7" s="440">
        <f>SUM(E8:E14)</f>
        <v>778287483</v>
      </c>
      <c r="F7" s="320">
        <f>SUM(F8:F14)</f>
        <v>181020462</v>
      </c>
      <c r="G7" s="440">
        <f aca="true" t="shared" si="3" ref="G7:O7">SUM(G8:G14)</f>
        <v>140651609</v>
      </c>
      <c r="H7" s="320">
        <f>SUM(H8:H14)</f>
        <v>848975340</v>
      </c>
      <c r="I7" s="440">
        <f t="shared" si="3"/>
        <v>742319957</v>
      </c>
      <c r="J7" s="320">
        <f>SUM(J8:J14)</f>
        <v>422555371</v>
      </c>
      <c r="K7" s="440">
        <f t="shared" si="3"/>
        <v>517570258</v>
      </c>
      <c r="L7" s="320">
        <f>SUM(L8:L14)</f>
        <v>181697091</v>
      </c>
      <c r="M7" s="440">
        <f t="shared" si="3"/>
        <v>154280243</v>
      </c>
      <c r="N7" s="320">
        <f>SUM(N8:N14)</f>
        <v>-169022073</v>
      </c>
      <c r="O7" s="440">
        <f t="shared" si="3"/>
        <v>-42920620</v>
      </c>
      <c r="P7" s="320">
        <f>SUM(P8:P14)</f>
        <v>3356696646</v>
      </c>
      <c r="Q7" s="334">
        <f t="shared" si="2"/>
        <v>2290188930</v>
      </c>
    </row>
    <row r="8" spans="2:31" ht="12">
      <c r="B8" s="323"/>
      <c r="C8" s="324" t="s">
        <v>337</v>
      </c>
      <c r="D8" s="320">
        <v>941622111</v>
      </c>
      <c r="E8" s="441">
        <v>216478829</v>
      </c>
      <c r="F8" s="320">
        <v>22594000</v>
      </c>
      <c r="G8" s="441">
        <v>20619433</v>
      </c>
      <c r="H8" s="320">
        <v>218594457</v>
      </c>
      <c r="I8" s="441">
        <v>195713589</v>
      </c>
      <c r="J8" s="320">
        <v>199221304</v>
      </c>
      <c r="K8" s="441">
        <v>319911445</v>
      </c>
      <c r="L8" s="320">
        <v>61704018</v>
      </c>
      <c r="M8" s="441">
        <v>63108765</v>
      </c>
      <c r="N8" s="320">
        <v>0</v>
      </c>
      <c r="O8" s="441">
        <v>0</v>
      </c>
      <c r="P8" s="320">
        <f aca="true" t="shared" si="4" ref="P8:P14">+N8+L8+J8+H8+F8+D8</f>
        <v>1443735890</v>
      </c>
      <c r="Q8" s="334">
        <f t="shared" si="2"/>
        <v>815832061</v>
      </c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</row>
    <row r="9" spans="2:31" ht="12">
      <c r="B9" s="323"/>
      <c r="C9" s="324" t="s">
        <v>338</v>
      </c>
      <c r="D9" s="320">
        <v>338300608</v>
      </c>
      <c r="E9" s="441">
        <v>3865</v>
      </c>
      <c r="F9" s="320">
        <v>0</v>
      </c>
      <c r="G9" s="441">
        <v>248729</v>
      </c>
      <c r="H9" s="320">
        <v>150038193</v>
      </c>
      <c r="I9" s="441">
        <v>143275069</v>
      </c>
      <c r="J9" s="320">
        <v>43923425</v>
      </c>
      <c r="K9" s="441">
        <v>50921259</v>
      </c>
      <c r="L9" s="320">
        <v>492421</v>
      </c>
      <c r="M9" s="441">
        <v>51876</v>
      </c>
      <c r="N9" s="320">
        <v>0</v>
      </c>
      <c r="O9" s="441">
        <v>0</v>
      </c>
      <c r="P9" s="320">
        <f t="shared" si="4"/>
        <v>532754647</v>
      </c>
      <c r="Q9" s="334">
        <f t="shared" si="2"/>
        <v>194500798</v>
      </c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</row>
    <row r="10" spans="2:31" ht="12">
      <c r="B10" s="323"/>
      <c r="C10" s="324" t="s">
        <v>339</v>
      </c>
      <c r="D10" s="320">
        <v>19841913</v>
      </c>
      <c r="E10" s="441">
        <v>8550848</v>
      </c>
      <c r="F10" s="320">
        <v>3197745</v>
      </c>
      <c r="G10" s="441">
        <v>1207678</v>
      </c>
      <c r="H10" s="320">
        <v>80761511</v>
      </c>
      <c r="I10" s="441">
        <v>72727847</v>
      </c>
      <c r="J10" s="320">
        <v>14208508</v>
      </c>
      <c r="K10" s="441">
        <v>13981224</v>
      </c>
      <c r="L10" s="320">
        <v>9274605</v>
      </c>
      <c r="M10" s="441">
        <v>6909114</v>
      </c>
      <c r="N10" s="320">
        <v>-146768</v>
      </c>
      <c r="O10" s="441">
        <v>0</v>
      </c>
      <c r="P10" s="320">
        <f t="shared" si="4"/>
        <v>127137514</v>
      </c>
      <c r="Q10" s="334">
        <f t="shared" si="2"/>
        <v>103376711</v>
      </c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</row>
    <row r="11" spans="2:31" ht="12">
      <c r="B11" s="323"/>
      <c r="C11" s="324" t="s">
        <v>340</v>
      </c>
      <c r="D11" s="320">
        <v>238794239</v>
      </c>
      <c r="E11" s="441">
        <v>302579178</v>
      </c>
      <c r="F11" s="320">
        <v>101764389</v>
      </c>
      <c r="G11" s="441">
        <v>70793684</v>
      </c>
      <c r="H11" s="320">
        <v>350924200</v>
      </c>
      <c r="I11" s="441">
        <v>291578428</v>
      </c>
      <c r="J11" s="320">
        <v>132200658</v>
      </c>
      <c r="K11" s="441">
        <v>114086956</v>
      </c>
      <c r="L11" s="320">
        <v>81871317</v>
      </c>
      <c r="M11" s="441">
        <v>66634074</v>
      </c>
      <c r="N11" s="320">
        <v>1343208</v>
      </c>
      <c r="O11" s="441">
        <v>1118791</v>
      </c>
      <c r="P11" s="320">
        <f t="shared" si="4"/>
        <v>906898011</v>
      </c>
      <c r="Q11" s="334">
        <f t="shared" si="2"/>
        <v>846791111</v>
      </c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</row>
    <row r="12" spans="2:31" ht="12">
      <c r="B12" s="323"/>
      <c r="C12" s="324" t="s">
        <v>341</v>
      </c>
      <c r="D12" s="320">
        <v>146976346</v>
      </c>
      <c r="E12" s="441">
        <v>45714756</v>
      </c>
      <c r="F12" s="320">
        <v>29818402</v>
      </c>
      <c r="G12" s="441">
        <v>33308107</v>
      </c>
      <c r="H12" s="320">
        <v>12215183</v>
      </c>
      <c r="I12" s="441">
        <v>11804423</v>
      </c>
      <c r="J12" s="320">
        <v>16275303</v>
      </c>
      <c r="K12" s="441">
        <v>747741</v>
      </c>
      <c r="L12" s="320">
        <v>0</v>
      </c>
      <c r="M12" s="441">
        <v>34666</v>
      </c>
      <c r="N12" s="320">
        <v>-170218513</v>
      </c>
      <c r="O12" s="441">
        <v>-44039411</v>
      </c>
      <c r="P12" s="320">
        <f t="shared" si="4"/>
        <v>35066721</v>
      </c>
      <c r="Q12" s="334">
        <f t="shared" si="2"/>
        <v>47570282</v>
      </c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</row>
    <row r="13" spans="2:31" ht="12">
      <c r="B13" s="323"/>
      <c r="C13" s="324" t="s">
        <v>342</v>
      </c>
      <c r="D13" s="320">
        <v>25470101</v>
      </c>
      <c r="E13" s="441">
        <v>35822896</v>
      </c>
      <c r="F13" s="320">
        <v>6260411</v>
      </c>
      <c r="G13" s="441">
        <v>6392567</v>
      </c>
      <c r="H13" s="320">
        <v>784264</v>
      </c>
      <c r="I13" s="441">
        <v>659321</v>
      </c>
      <c r="J13" s="320">
        <v>15280030</v>
      </c>
      <c r="K13" s="441">
        <v>16405994</v>
      </c>
      <c r="L13" s="320">
        <v>25059544</v>
      </c>
      <c r="M13" s="441">
        <v>17282307</v>
      </c>
      <c r="N13" s="320">
        <v>0</v>
      </c>
      <c r="O13" s="441">
        <v>0</v>
      </c>
      <c r="P13" s="320">
        <f t="shared" si="4"/>
        <v>72854350</v>
      </c>
      <c r="Q13" s="334">
        <f t="shared" si="2"/>
        <v>76563085</v>
      </c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</row>
    <row r="14" spans="2:31" ht="12">
      <c r="B14" s="323"/>
      <c r="C14" s="324" t="s">
        <v>343</v>
      </c>
      <c r="D14" s="320">
        <v>180465137</v>
      </c>
      <c r="E14" s="441">
        <v>169137111</v>
      </c>
      <c r="F14" s="320">
        <v>17385515</v>
      </c>
      <c r="G14" s="441">
        <v>8081411</v>
      </c>
      <c r="H14" s="320">
        <v>35657532</v>
      </c>
      <c r="I14" s="441">
        <v>26561280</v>
      </c>
      <c r="J14" s="320">
        <v>1446143</v>
      </c>
      <c r="K14" s="441">
        <v>1515639</v>
      </c>
      <c r="L14" s="320">
        <v>3295186</v>
      </c>
      <c r="M14" s="441">
        <v>259441</v>
      </c>
      <c r="N14" s="320">
        <v>0</v>
      </c>
      <c r="O14" s="441">
        <v>0</v>
      </c>
      <c r="P14" s="320">
        <f t="shared" si="4"/>
        <v>238249513</v>
      </c>
      <c r="Q14" s="334">
        <f t="shared" si="2"/>
        <v>205554882</v>
      </c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</row>
    <row r="15" ht="4.5" customHeight="1">
      <c r="Q15" s="332"/>
    </row>
    <row r="16" spans="2:29" ht="36">
      <c r="B16" s="323"/>
      <c r="C16" s="327" t="s">
        <v>429</v>
      </c>
      <c r="D16" s="320"/>
      <c r="E16" s="441">
        <v>0</v>
      </c>
      <c r="F16" s="320"/>
      <c r="G16" s="441">
        <v>0</v>
      </c>
      <c r="H16" s="320"/>
      <c r="I16" s="441">
        <v>0</v>
      </c>
      <c r="J16" s="320"/>
      <c r="K16" s="441">
        <v>0</v>
      </c>
      <c r="L16" s="320"/>
      <c r="M16" s="441">
        <v>0</v>
      </c>
      <c r="N16" s="320"/>
      <c r="O16" s="441">
        <v>0</v>
      </c>
      <c r="P16" s="330"/>
      <c r="Q16" s="334">
        <f>+O16+M16+K16+I16+G16+E16</f>
        <v>0</v>
      </c>
      <c r="T16" s="326"/>
      <c r="U16" s="326"/>
      <c r="V16" s="326"/>
      <c r="W16" s="326"/>
      <c r="X16" s="326"/>
      <c r="Y16" s="326"/>
      <c r="Z16" s="326"/>
      <c r="AA16" s="326"/>
      <c r="AB16" s="326"/>
      <c r="AC16" s="326"/>
    </row>
    <row r="17" ht="12">
      <c r="Q17" s="332"/>
    </row>
    <row r="18" spans="2:17" ht="12">
      <c r="B18" s="322" t="s">
        <v>345</v>
      </c>
      <c r="D18" s="320">
        <f>SUM(D19:D28)</f>
        <v>10442442550</v>
      </c>
      <c r="E18" s="440">
        <f>SUM(E19:E28)</f>
        <v>7516567026</v>
      </c>
      <c r="F18" s="320">
        <f>SUM(F19:F28)</f>
        <v>660721996</v>
      </c>
      <c r="G18" s="440">
        <f aca="true" t="shared" si="5" ref="G18:O18">SUM(G19:G28)</f>
        <v>586838081</v>
      </c>
      <c r="H18" s="320">
        <f>SUM(H19:H28)</f>
        <v>3390517545</v>
      </c>
      <c r="I18" s="440">
        <f t="shared" si="5"/>
        <v>3338211800</v>
      </c>
      <c r="J18" s="320">
        <f>SUM(J19:J28)</f>
        <v>2410448200</v>
      </c>
      <c r="K18" s="440">
        <f t="shared" si="5"/>
        <v>2513041547</v>
      </c>
      <c r="L18" s="320">
        <f>SUM(L19:L28)</f>
        <v>1308755548</v>
      </c>
      <c r="M18" s="440">
        <f t="shared" si="5"/>
        <v>1243142278</v>
      </c>
      <c r="N18" s="320">
        <f>SUM(N19:N28)</f>
        <v>-7209803323</v>
      </c>
      <c r="O18" s="440">
        <f t="shared" si="5"/>
        <v>-4241497360</v>
      </c>
      <c r="P18" s="320">
        <f>SUM(P19:P28)</f>
        <v>11003082516</v>
      </c>
      <c r="Q18" s="334">
        <f aca="true" t="shared" si="6" ref="Q18:Q28">+O18+M18+K18+I18+G18+E18</f>
        <v>10956303372</v>
      </c>
    </row>
    <row r="19" spans="2:29" ht="12">
      <c r="B19" s="323"/>
      <c r="C19" s="324" t="s">
        <v>346</v>
      </c>
      <c r="D19" s="320">
        <v>66346589</v>
      </c>
      <c r="E19" s="441">
        <v>58621279</v>
      </c>
      <c r="F19" s="320">
        <v>162867</v>
      </c>
      <c r="G19" s="441">
        <v>194354</v>
      </c>
      <c r="H19" s="320">
        <v>399139820</v>
      </c>
      <c r="I19" s="441">
        <v>375250800</v>
      </c>
      <c r="J19" s="320">
        <v>1158606</v>
      </c>
      <c r="K19" s="441">
        <v>1243628</v>
      </c>
      <c r="L19" s="320">
        <v>2874508</v>
      </c>
      <c r="M19" s="441">
        <v>3708045</v>
      </c>
      <c r="N19" s="320">
        <v>0</v>
      </c>
      <c r="O19" s="441">
        <v>0</v>
      </c>
      <c r="P19" s="320">
        <f aca="true" t="shared" si="7" ref="P19:P28">+N19+L19+J19+H19+F19+D19</f>
        <v>469682390</v>
      </c>
      <c r="Q19" s="334">
        <f t="shared" si="6"/>
        <v>439018106</v>
      </c>
      <c r="T19" s="326"/>
      <c r="U19" s="326"/>
      <c r="V19" s="326"/>
      <c r="W19" s="326"/>
      <c r="X19" s="326"/>
      <c r="Y19" s="326"/>
      <c r="Z19" s="326"/>
      <c r="AA19" s="326"/>
      <c r="AB19" s="326"/>
      <c r="AC19" s="326"/>
    </row>
    <row r="20" spans="2:29" ht="12">
      <c r="B20" s="323"/>
      <c r="C20" s="324" t="s">
        <v>347</v>
      </c>
      <c r="D20" s="320">
        <v>410543</v>
      </c>
      <c r="E20" s="441">
        <v>380918</v>
      </c>
      <c r="F20" s="320">
        <v>2704441</v>
      </c>
      <c r="G20" s="441">
        <v>1833586</v>
      </c>
      <c r="H20" s="320">
        <v>81212206</v>
      </c>
      <c r="I20" s="441">
        <v>83997877</v>
      </c>
      <c r="J20" s="320">
        <v>1633273</v>
      </c>
      <c r="K20" s="441">
        <v>1710515</v>
      </c>
      <c r="L20" s="320">
        <v>0</v>
      </c>
      <c r="M20" s="441">
        <v>0</v>
      </c>
      <c r="N20" s="320">
        <v>8900</v>
      </c>
      <c r="O20" s="441">
        <v>-134537</v>
      </c>
      <c r="P20" s="320">
        <f t="shared" si="7"/>
        <v>85969363</v>
      </c>
      <c r="Q20" s="334">
        <f t="shared" si="6"/>
        <v>87788359</v>
      </c>
      <c r="T20" s="326"/>
      <c r="U20" s="326"/>
      <c r="V20" s="326"/>
      <c r="W20" s="326"/>
      <c r="X20" s="326"/>
      <c r="Y20" s="326"/>
      <c r="Z20" s="326"/>
      <c r="AA20" s="326"/>
      <c r="AB20" s="326"/>
      <c r="AC20" s="326"/>
    </row>
    <row r="21" spans="2:29" ht="12">
      <c r="B21" s="323"/>
      <c r="C21" s="324" t="s">
        <v>348</v>
      </c>
      <c r="D21" s="320">
        <v>7298145</v>
      </c>
      <c r="E21" s="441">
        <v>7548389</v>
      </c>
      <c r="F21" s="320">
        <v>172519693</v>
      </c>
      <c r="G21" s="441">
        <v>146227334</v>
      </c>
      <c r="H21" s="320">
        <v>35804831</v>
      </c>
      <c r="I21" s="441">
        <v>35809875</v>
      </c>
      <c r="J21" s="320">
        <v>12439093</v>
      </c>
      <c r="K21" s="441">
        <v>13314744</v>
      </c>
      <c r="L21" s="320">
        <v>0</v>
      </c>
      <c r="M21" s="441">
        <v>0</v>
      </c>
      <c r="N21" s="320">
        <v>62783</v>
      </c>
      <c r="O21" s="441">
        <v>0</v>
      </c>
      <c r="P21" s="320">
        <f t="shared" si="7"/>
        <v>228124545</v>
      </c>
      <c r="Q21" s="334">
        <f t="shared" si="6"/>
        <v>202900342</v>
      </c>
      <c r="T21" s="326"/>
      <c r="U21" s="326"/>
      <c r="V21" s="326"/>
      <c r="W21" s="326"/>
      <c r="X21" s="326"/>
      <c r="Y21" s="326"/>
      <c r="Z21" s="326"/>
      <c r="AA21" s="326"/>
      <c r="AB21" s="326"/>
      <c r="AC21" s="326"/>
    </row>
    <row r="22" spans="2:29" ht="12">
      <c r="B22" s="323"/>
      <c r="C22" s="324" t="s">
        <v>349</v>
      </c>
      <c r="D22" s="320">
        <v>6104335</v>
      </c>
      <c r="E22" s="441">
        <v>5712830</v>
      </c>
      <c r="F22" s="320">
        <v>0</v>
      </c>
      <c r="G22" s="441">
        <v>0</v>
      </c>
      <c r="H22" s="320">
        <v>32649408</v>
      </c>
      <c r="I22" s="441">
        <v>32432608</v>
      </c>
      <c r="J22" s="320">
        <v>0</v>
      </c>
      <c r="K22" s="441">
        <v>0</v>
      </c>
      <c r="L22" s="320">
        <v>0</v>
      </c>
      <c r="M22" s="441">
        <v>0</v>
      </c>
      <c r="N22" s="320">
        <v>-38267849</v>
      </c>
      <c r="O22" s="441">
        <v>-38145438</v>
      </c>
      <c r="P22" s="320">
        <f t="shared" si="7"/>
        <v>485894</v>
      </c>
      <c r="Q22" s="334">
        <f t="shared" si="6"/>
        <v>0</v>
      </c>
      <c r="T22" s="326"/>
      <c r="U22" s="326"/>
      <c r="V22" s="326"/>
      <c r="W22" s="326"/>
      <c r="X22" s="326"/>
      <c r="Y22" s="326"/>
      <c r="Z22" s="326"/>
      <c r="AA22" s="326"/>
      <c r="AB22" s="326"/>
      <c r="AC22" s="326"/>
    </row>
    <row r="23" spans="2:29" ht="12">
      <c r="B23" s="323"/>
      <c r="C23" s="324" t="s">
        <v>350</v>
      </c>
      <c r="D23" s="320">
        <v>7369054402</v>
      </c>
      <c r="E23" s="441">
        <v>4494808784</v>
      </c>
      <c r="F23" s="320">
        <v>55085297</v>
      </c>
      <c r="G23" s="441">
        <v>58167386</v>
      </c>
      <c r="H23" s="320">
        <v>1049405988</v>
      </c>
      <c r="I23" s="441">
        <v>1042410728</v>
      </c>
      <c r="J23" s="320">
        <v>31534114</v>
      </c>
      <c r="K23" s="441">
        <v>33528901</v>
      </c>
      <c r="L23" s="320">
        <v>80451562</v>
      </c>
      <c r="M23" s="441">
        <v>51856847</v>
      </c>
      <c r="N23" s="320">
        <v>-8370690389</v>
      </c>
      <c r="O23" s="441">
        <v>-5466255301</v>
      </c>
      <c r="P23" s="320">
        <f t="shared" si="7"/>
        <v>214840974</v>
      </c>
      <c r="Q23" s="334">
        <f t="shared" si="6"/>
        <v>214517345</v>
      </c>
      <c r="T23" s="326"/>
      <c r="U23" s="326"/>
      <c r="V23" s="326"/>
      <c r="W23" s="326"/>
      <c r="X23" s="326"/>
      <c r="Y23" s="326"/>
      <c r="Z23" s="326"/>
      <c r="AA23" s="326"/>
      <c r="AB23" s="326"/>
      <c r="AC23" s="326"/>
    </row>
    <row r="24" spans="2:29" ht="12">
      <c r="B24" s="323"/>
      <c r="C24" s="324" t="s">
        <v>351</v>
      </c>
      <c r="D24" s="320">
        <v>36773265</v>
      </c>
      <c r="E24" s="441">
        <v>37962229</v>
      </c>
      <c r="F24" s="320">
        <v>3316424</v>
      </c>
      <c r="G24" s="441">
        <v>3460809</v>
      </c>
      <c r="H24" s="320">
        <v>1125141242</v>
      </c>
      <c r="I24" s="441">
        <v>1104062844</v>
      </c>
      <c r="J24" s="320">
        <v>41161213</v>
      </c>
      <c r="K24" s="441">
        <v>43868608</v>
      </c>
      <c r="L24" s="320">
        <v>14927012</v>
      </c>
      <c r="M24" s="441">
        <v>12648021</v>
      </c>
      <c r="N24" s="320">
        <v>0</v>
      </c>
      <c r="O24" s="441">
        <v>0</v>
      </c>
      <c r="P24" s="320">
        <f t="shared" si="7"/>
        <v>1221319156</v>
      </c>
      <c r="Q24" s="334">
        <f t="shared" si="6"/>
        <v>1202002511</v>
      </c>
      <c r="T24" s="326"/>
      <c r="U24" s="326"/>
      <c r="V24" s="326"/>
      <c r="W24" s="326"/>
      <c r="X24" s="326"/>
      <c r="Y24" s="326"/>
      <c r="Z24" s="326"/>
      <c r="AA24" s="326"/>
      <c r="AB24" s="326"/>
      <c r="AC24" s="326"/>
    </row>
    <row r="25" spans="2:29" ht="12">
      <c r="B25" s="323"/>
      <c r="C25" s="324" t="s">
        <v>352</v>
      </c>
      <c r="D25" s="320">
        <v>2298608</v>
      </c>
      <c r="E25" s="441">
        <v>2298608</v>
      </c>
      <c r="F25" s="320">
        <v>1800593</v>
      </c>
      <c r="G25" s="441">
        <v>1902217</v>
      </c>
      <c r="H25" s="320">
        <v>100675743</v>
      </c>
      <c r="I25" s="441">
        <v>100004647</v>
      </c>
      <c r="J25" s="320">
        <v>4959780</v>
      </c>
      <c r="K25" s="441">
        <v>5194342</v>
      </c>
      <c r="L25" s="320">
        <v>8761805</v>
      </c>
      <c r="M25" s="441">
        <v>8703399</v>
      </c>
      <c r="N25" s="320">
        <v>1270882884</v>
      </c>
      <c r="O25" s="441">
        <v>1273570739</v>
      </c>
      <c r="P25" s="320">
        <f t="shared" si="7"/>
        <v>1389379413</v>
      </c>
      <c r="Q25" s="334">
        <f t="shared" si="6"/>
        <v>1391673952</v>
      </c>
      <c r="T25" s="326"/>
      <c r="U25" s="326"/>
      <c r="V25" s="326"/>
      <c r="W25" s="326"/>
      <c r="X25" s="326"/>
      <c r="Y25" s="326"/>
      <c r="Z25" s="326"/>
      <c r="AA25" s="326"/>
      <c r="AB25" s="326"/>
      <c r="AC25" s="326"/>
    </row>
    <row r="26" spans="2:29" ht="12">
      <c r="B26" s="323"/>
      <c r="C26" s="324" t="s">
        <v>353</v>
      </c>
      <c r="D26" s="320">
        <v>2812339328</v>
      </c>
      <c r="E26" s="441">
        <v>2778552177</v>
      </c>
      <c r="F26" s="320">
        <v>406913518</v>
      </c>
      <c r="G26" s="441">
        <v>369087363</v>
      </c>
      <c r="H26" s="320">
        <v>386715089</v>
      </c>
      <c r="I26" s="441">
        <v>388190909</v>
      </c>
      <c r="J26" s="320">
        <v>2227318915</v>
      </c>
      <c r="K26" s="441">
        <v>2317512355</v>
      </c>
      <c r="L26" s="320">
        <v>1199838476</v>
      </c>
      <c r="M26" s="441">
        <v>1164386651</v>
      </c>
      <c r="N26" s="320">
        <v>-19540786</v>
      </c>
      <c r="O26" s="441">
        <v>32194116</v>
      </c>
      <c r="P26" s="320">
        <f t="shared" si="7"/>
        <v>7013584540</v>
      </c>
      <c r="Q26" s="334">
        <f t="shared" si="6"/>
        <v>7049923571</v>
      </c>
      <c r="T26" s="326"/>
      <c r="U26" s="326"/>
      <c r="V26" s="326"/>
      <c r="W26" s="326"/>
      <c r="X26" s="326"/>
      <c r="Y26" s="326"/>
      <c r="Z26" s="326"/>
      <c r="AA26" s="326"/>
      <c r="AB26" s="326"/>
      <c r="AC26" s="326"/>
    </row>
    <row r="27" spans="2:29" ht="12">
      <c r="B27" s="323"/>
      <c r="C27" s="324" t="s">
        <v>354</v>
      </c>
      <c r="D27" s="320">
        <v>47751845</v>
      </c>
      <c r="E27" s="441">
        <v>46922970</v>
      </c>
      <c r="F27" s="320">
        <v>0</v>
      </c>
      <c r="G27" s="441">
        <v>0</v>
      </c>
      <c r="H27" s="320">
        <v>0</v>
      </c>
      <c r="I27" s="441">
        <v>0</v>
      </c>
      <c r="J27" s="320">
        <v>0</v>
      </c>
      <c r="K27" s="441">
        <v>0</v>
      </c>
      <c r="L27" s="320">
        <v>0</v>
      </c>
      <c r="M27" s="441">
        <v>0</v>
      </c>
      <c r="N27" s="320">
        <v>0</v>
      </c>
      <c r="O27" s="441">
        <v>0</v>
      </c>
      <c r="P27" s="320">
        <f t="shared" si="7"/>
        <v>47751845</v>
      </c>
      <c r="Q27" s="334">
        <f t="shared" si="6"/>
        <v>46922970</v>
      </c>
      <c r="T27" s="326"/>
      <c r="U27" s="326"/>
      <c r="V27" s="326"/>
      <c r="W27" s="326"/>
      <c r="X27" s="326"/>
      <c r="Y27" s="326"/>
      <c r="Z27" s="326"/>
      <c r="AA27" s="326"/>
      <c r="AB27" s="326"/>
      <c r="AC27" s="326"/>
    </row>
    <row r="28" spans="2:29" ht="12">
      <c r="B28" s="323"/>
      <c r="C28" s="324" t="s">
        <v>355</v>
      </c>
      <c r="D28" s="320">
        <v>94065490</v>
      </c>
      <c r="E28" s="441">
        <v>83758842</v>
      </c>
      <c r="F28" s="320">
        <v>18219163</v>
      </c>
      <c r="G28" s="441">
        <v>5965032</v>
      </c>
      <c r="H28" s="320">
        <v>179773218</v>
      </c>
      <c r="I28" s="441">
        <v>176051512</v>
      </c>
      <c r="J28" s="320">
        <v>90243206</v>
      </c>
      <c r="K28" s="441">
        <v>96668454</v>
      </c>
      <c r="L28" s="320">
        <v>1902185</v>
      </c>
      <c r="M28" s="441">
        <v>1839315</v>
      </c>
      <c r="N28" s="320">
        <v>-52258866</v>
      </c>
      <c r="O28" s="441">
        <v>-42726939</v>
      </c>
      <c r="P28" s="320">
        <f t="shared" si="7"/>
        <v>331944396</v>
      </c>
      <c r="Q28" s="334">
        <f t="shared" si="6"/>
        <v>321556216</v>
      </c>
      <c r="T28" s="326"/>
      <c r="U28" s="326"/>
      <c r="V28" s="326"/>
      <c r="W28" s="326"/>
      <c r="X28" s="326"/>
      <c r="Y28" s="326"/>
      <c r="Z28" s="326"/>
      <c r="AA28" s="326"/>
      <c r="AB28" s="326"/>
      <c r="AC28" s="326"/>
    </row>
    <row r="29" ht="6.75" customHeight="1">
      <c r="Q29" s="332"/>
    </row>
    <row r="30" spans="2:17" ht="12">
      <c r="B30" s="328" t="s">
        <v>356</v>
      </c>
      <c r="C30" s="329"/>
      <c r="D30" s="330">
        <f aca="true" t="shared" si="8" ref="D30:P30">+D6+D18</f>
        <v>12333913005</v>
      </c>
      <c r="E30" s="442">
        <f t="shared" si="8"/>
        <v>8294854509</v>
      </c>
      <c r="F30" s="330">
        <f t="shared" si="8"/>
        <v>841742458</v>
      </c>
      <c r="G30" s="442">
        <f t="shared" si="8"/>
        <v>727489690</v>
      </c>
      <c r="H30" s="330">
        <f t="shared" si="8"/>
        <v>4239492885</v>
      </c>
      <c r="I30" s="442">
        <f t="shared" si="8"/>
        <v>4080531757</v>
      </c>
      <c r="J30" s="330">
        <f t="shared" si="8"/>
        <v>2833003571</v>
      </c>
      <c r="K30" s="442">
        <f t="shared" si="8"/>
        <v>3030611805</v>
      </c>
      <c r="L30" s="330">
        <f t="shared" si="8"/>
        <v>1490452639</v>
      </c>
      <c r="M30" s="442">
        <f t="shared" si="8"/>
        <v>1397422521</v>
      </c>
      <c r="N30" s="330">
        <f t="shared" si="8"/>
        <v>-7378825396</v>
      </c>
      <c r="O30" s="442">
        <f t="shared" si="8"/>
        <v>-4284417980</v>
      </c>
      <c r="P30" s="330">
        <f t="shared" si="8"/>
        <v>14359779162</v>
      </c>
      <c r="Q30" s="334">
        <f>+Q6+Q18</f>
        <v>13246492302</v>
      </c>
    </row>
    <row r="33" spans="2:17" ht="12.75" customHeight="1">
      <c r="B33" s="408" t="s">
        <v>425</v>
      </c>
      <c r="C33" s="409"/>
      <c r="D33" s="437" t="s">
        <v>1</v>
      </c>
      <c r="E33" s="438"/>
      <c r="F33" s="437" t="s">
        <v>2</v>
      </c>
      <c r="G33" s="438"/>
      <c r="H33" s="437" t="s">
        <v>426</v>
      </c>
      <c r="I33" s="438"/>
      <c r="J33" s="437" t="s">
        <v>3</v>
      </c>
      <c r="K33" s="438"/>
      <c r="L33" s="437" t="s">
        <v>427</v>
      </c>
      <c r="M33" s="438"/>
      <c r="N33" s="437" t="s">
        <v>428</v>
      </c>
      <c r="O33" s="438"/>
      <c r="P33" s="422" t="s">
        <v>332</v>
      </c>
      <c r="Q33" s="423"/>
    </row>
    <row r="34" spans="2:17" ht="12">
      <c r="B34" s="416" t="s">
        <v>357</v>
      </c>
      <c r="C34" s="417"/>
      <c r="D34" s="315">
        <f aca="true" t="shared" si="9" ref="D34:Q34">+D4</f>
        <v>41363</v>
      </c>
      <c r="E34" s="316">
        <f t="shared" si="9"/>
        <v>41274</v>
      </c>
      <c r="F34" s="315">
        <f t="shared" si="9"/>
        <v>41363</v>
      </c>
      <c r="G34" s="316">
        <f t="shared" si="9"/>
        <v>41274</v>
      </c>
      <c r="H34" s="315">
        <f t="shared" si="9"/>
        <v>41363</v>
      </c>
      <c r="I34" s="316">
        <f t="shared" si="9"/>
        <v>41274</v>
      </c>
      <c r="J34" s="315">
        <f t="shared" si="9"/>
        <v>41363</v>
      </c>
      <c r="K34" s="316">
        <f t="shared" si="9"/>
        <v>41274</v>
      </c>
      <c r="L34" s="315">
        <f t="shared" si="9"/>
        <v>41363</v>
      </c>
      <c r="M34" s="316">
        <f t="shared" si="9"/>
        <v>41274</v>
      </c>
      <c r="N34" s="315">
        <f t="shared" si="9"/>
        <v>41363</v>
      </c>
      <c r="O34" s="316">
        <f t="shared" si="9"/>
        <v>41274</v>
      </c>
      <c r="P34" s="315">
        <f t="shared" si="9"/>
        <v>41363</v>
      </c>
      <c r="Q34" s="316">
        <f t="shared" si="9"/>
        <v>41274</v>
      </c>
    </row>
    <row r="35" spans="2:17" ht="12">
      <c r="B35" s="418"/>
      <c r="C35" s="419"/>
      <c r="D35" s="317" t="str">
        <f>+D5</f>
        <v>M$</v>
      </c>
      <c r="E35" s="439" t="s">
        <v>334</v>
      </c>
      <c r="F35" s="317" t="str">
        <f>+F5</f>
        <v>M$</v>
      </c>
      <c r="G35" s="439" t="s">
        <v>334</v>
      </c>
      <c r="H35" s="317" t="str">
        <f>+H5</f>
        <v>M$</v>
      </c>
      <c r="I35" s="439" t="s">
        <v>334</v>
      </c>
      <c r="J35" s="317" t="str">
        <f>+J5</f>
        <v>M$</v>
      </c>
      <c r="K35" s="439" t="s">
        <v>334</v>
      </c>
      <c r="L35" s="317" t="str">
        <f>+L5</f>
        <v>M$</v>
      </c>
      <c r="M35" s="439" t="s">
        <v>334</v>
      </c>
      <c r="N35" s="317" t="str">
        <f>+N5</f>
        <v>M$</v>
      </c>
      <c r="O35" s="439" t="s">
        <v>334</v>
      </c>
      <c r="P35" s="317" t="str">
        <f>+P5</f>
        <v>M$</v>
      </c>
      <c r="Q35" s="318" t="s">
        <v>334</v>
      </c>
    </row>
    <row r="36" spans="2:17" ht="12">
      <c r="B36" s="332" t="s">
        <v>358</v>
      </c>
      <c r="D36" s="320">
        <f>+D37</f>
        <v>899715586</v>
      </c>
      <c r="E36" s="440">
        <f>+E37</f>
        <v>711812640</v>
      </c>
      <c r="F36" s="320">
        <v>744550839</v>
      </c>
      <c r="G36" s="440">
        <f aca="true" t="shared" si="10" ref="G36:O36">+G37</f>
        <v>592608749</v>
      </c>
      <c r="H36" s="320">
        <v>493853820</v>
      </c>
      <c r="I36" s="440">
        <f t="shared" si="10"/>
        <v>444716883</v>
      </c>
      <c r="J36" s="320">
        <v>692838978</v>
      </c>
      <c r="K36" s="440">
        <f t="shared" si="10"/>
        <v>442299732</v>
      </c>
      <c r="L36" s="320">
        <f>+L37</f>
        <v>195960978</v>
      </c>
      <c r="M36" s="440">
        <f t="shared" si="10"/>
        <v>192966044</v>
      </c>
      <c r="N36" s="320">
        <f>+N37</f>
        <v>-224076109</v>
      </c>
      <c r="O36" s="440">
        <f t="shared" si="10"/>
        <v>-37673323</v>
      </c>
      <c r="P36" s="320">
        <v>2802844092</v>
      </c>
      <c r="Q36" s="334">
        <f aca="true" t="shared" si="11" ref="Q36:Q44">+O36+M36+K36+I36+G36+E36</f>
        <v>2346730725</v>
      </c>
    </row>
    <row r="37" spans="2:29" ht="12" customHeight="1">
      <c r="B37" s="332" t="s">
        <v>359</v>
      </c>
      <c r="D37" s="320">
        <f>SUM(D38:D44)</f>
        <v>899715586</v>
      </c>
      <c r="E37" s="440">
        <f aca="true" t="shared" si="12" ref="E37:O37">SUM(E38:E44)</f>
        <v>711812640</v>
      </c>
      <c r="F37" s="320">
        <v>744550839</v>
      </c>
      <c r="G37" s="440">
        <f t="shared" si="12"/>
        <v>592608749</v>
      </c>
      <c r="H37" s="320">
        <v>493853820</v>
      </c>
      <c r="I37" s="440">
        <f t="shared" si="12"/>
        <v>444716883</v>
      </c>
      <c r="J37" s="320">
        <v>692838978</v>
      </c>
      <c r="K37" s="440">
        <f t="shared" si="12"/>
        <v>442299732</v>
      </c>
      <c r="L37" s="320">
        <f t="shared" si="12"/>
        <v>195960978</v>
      </c>
      <c r="M37" s="440">
        <f t="shared" si="12"/>
        <v>192966044</v>
      </c>
      <c r="N37" s="320">
        <f t="shared" si="12"/>
        <v>-224076109</v>
      </c>
      <c r="O37" s="440">
        <f t="shared" si="12"/>
        <v>-37673323</v>
      </c>
      <c r="P37" s="320">
        <v>2802844092</v>
      </c>
      <c r="Q37" s="334">
        <f t="shared" si="11"/>
        <v>2346730725</v>
      </c>
      <c r="T37" s="326"/>
      <c r="U37" s="326"/>
      <c r="V37" s="326"/>
      <c r="W37" s="326"/>
      <c r="X37" s="326"/>
      <c r="Y37" s="326"/>
      <c r="Z37" s="326"/>
      <c r="AA37" s="326"/>
      <c r="AB37" s="326"/>
      <c r="AC37" s="326"/>
    </row>
    <row r="38" spans="2:29" ht="12">
      <c r="B38" s="323"/>
      <c r="C38" s="324" t="s">
        <v>360</v>
      </c>
      <c r="D38" s="320">
        <v>523998009</v>
      </c>
      <c r="E38" s="440">
        <v>233128692</v>
      </c>
      <c r="F38" s="320">
        <v>194569757</v>
      </c>
      <c r="G38" s="440">
        <v>156782528</v>
      </c>
      <c r="H38" s="320">
        <v>123340660</v>
      </c>
      <c r="I38" s="440">
        <v>111001976</v>
      </c>
      <c r="J38" s="320">
        <v>132760108</v>
      </c>
      <c r="K38" s="440">
        <v>96374184</v>
      </c>
      <c r="L38" s="320">
        <v>55041926</v>
      </c>
      <c r="M38" s="440">
        <v>61135922</v>
      </c>
      <c r="N38" s="320">
        <v>0</v>
      </c>
      <c r="O38" s="440">
        <v>0</v>
      </c>
      <c r="P38" s="320">
        <v>1029710460</v>
      </c>
      <c r="Q38" s="334">
        <f t="shared" si="11"/>
        <v>658423302</v>
      </c>
      <c r="T38" s="326"/>
      <c r="U38" s="326"/>
      <c r="V38" s="326"/>
      <c r="W38" s="326"/>
      <c r="X38" s="326"/>
      <c r="Y38" s="326"/>
      <c r="Z38" s="326"/>
      <c r="AA38" s="326"/>
      <c r="AB38" s="326"/>
      <c r="AC38" s="326"/>
    </row>
    <row r="39" spans="2:29" ht="12">
      <c r="B39" s="323"/>
      <c r="C39" s="324" t="s">
        <v>361</v>
      </c>
      <c r="D39" s="320">
        <v>245743491</v>
      </c>
      <c r="E39" s="440">
        <v>310579924</v>
      </c>
      <c r="F39" s="320">
        <v>392471733</v>
      </c>
      <c r="G39" s="440">
        <v>335942011</v>
      </c>
      <c r="H39" s="320">
        <v>290563411</v>
      </c>
      <c r="I39" s="440">
        <v>246490233</v>
      </c>
      <c r="J39" s="320">
        <v>297318516</v>
      </c>
      <c r="K39" s="440">
        <v>206401334</v>
      </c>
      <c r="L39" s="320">
        <v>90713289</v>
      </c>
      <c r="M39" s="440">
        <v>85340558</v>
      </c>
      <c r="N39" s="320">
        <v>7665881</v>
      </c>
      <c r="O39" s="440">
        <v>10097690</v>
      </c>
      <c r="P39" s="320">
        <v>1324476321</v>
      </c>
      <c r="Q39" s="334">
        <f t="shared" si="11"/>
        <v>1194851750</v>
      </c>
      <c r="T39" s="326"/>
      <c r="U39" s="326"/>
      <c r="V39" s="326"/>
      <c r="W39" s="326"/>
      <c r="X39" s="326"/>
      <c r="Y39" s="326"/>
      <c r="Z39" s="326"/>
      <c r="AA39" s="326"/>
      <c r="AB39" s="326"/>
      <c r="AC39" s="326"/>
    </row>
    <row r="40" spans="2:29" ht="12">
      <c r="B40" s="323"/>
      <c r="C40" s="324" t="s">
        <v>362</v>
      </c>
      <c r="D40" s="320">
        <v>66151365</v>
      </c>
      <c r="E40" s="440">
        <v>94690434</v>
      </c>
      <c r="F40" s="320">
        <v>77271883</v>
      </c>
      <c r="G40" s="440">
        <v>32357914</v>
      </c>
      <c r="H40" s="320">
        <v>32841789</v>
      </c>
      <c r="I40" s="440">
        <v>31861534</v>
      </c>
      <c r="J40" s="320">
        <v>162955178</v>
      </c>
      <c r="K40" s="440">
        <v>38029441</v>
      </c>
      <c r="L40" s="320">
        <v>15805539</v>
      </c>
      <c r="M40" s="440">
        <v>1091197</v>
      </c>
      <c r="N40" s="320">
        <v>-231741990</v>
      </c>
      <c r="O40" s="440">
        <v>-47771013</v>
      </c>
      <c r="P40" s="320">
        <v>123283764</v>
      </c>
      <c r="Q40" s="334">
        <f t="shared" si="11"/>
        <v>150259507</v>
      </c>
      <c r="T40" s="326"/>
      <c r="U40" s="326"/>
      <c r="V40" s="326"/>
      <c r="W40" s="326"/>
      <c r="X40" s="326"/>
      <c r="Y40" s="326"/>
      <c r="Z40" s="326"/>
      <c r="AA40" s="326"/>
      <c r="AB40" s="326"/>
      <c r="AC40" s="326"/>
    </row>
    <row r="41" spans="2:29" ht="12">
      <c r="B41" s="323"/>
      <c r="C41" s="324" t="s">
        <v>363</v>
      </c>
      <c r="D41" s="320">
        <v>27219049</v>
      </c>
      <c r="E41" s="440">
        <v>39752810</v>
      </c>
      <c r="F41" s="320">
        <v>34310989</v>
      </c>
      <c r="G41" s="440">
        <v>30095780</v>
      </c>
      <c r="H41" s="320">
        <v>1570062</v>
      </c>
      <c r="I41" s="440">
        <v>1559596</v>
      </c>
      <c r="J41" s="320">
        <v>7975007</v>
      </c>
      <c r="K41" s="440">
        <v>9808093</v>
      </c>
      <c r="L41" s="320">
        <v>7936202</v>
      </c>
      <c r="M41" s="440">
        <v>8514423</v>
      </c>
      <c r="N41" s="320">
        <v>0</v>
      </c>
      <c r="O41" s="440">
        <v>0</v>
      </c>
      <c r="P41" s="320">
        <v>79011309</v>
      </c>
      <c r="Q41" s="334">
        <f t="shared" si="11"/>
        <v>89730702</v>
      </c>
      <c r="T41" s="326"/>
      <c r="U41" s="326"/>
      <c r="V41" s="326"/>
      <c r="W41" s="326"/>
      <c r="X41" s="326"/>
      <c r="Y41" s="326"/>
      <c r="Z41" s="326"/>
      <c r="AA41" s="326"/>
      <c r="AB41" s="326"/>
      <c r="AC41" s="326"/>
    </row>
    <row r="42" spans="2:29" ht="12">
      <c r="B42" s="323"/>
      <c r="C42" s="324" t="s">
        <v>364</v>
      </c>
      <c r="D42" s="320">
        <v>32714351</v>
      </c>
      <c r="E42" s="440">
        <v>31025160</v>
      </c>
      <c r="F42" s="320">
        <v>17043908</v>
      </c>
      <c r="G42" s="440">
        <v>10649219</v>
      </c>
      <c r="H42" s="320">
        <v>28431872</v>
      </c>
      <c r="I42" s="440">
        <v>35085220</v>
      </c>
      <c r="J42" s="320">
        <v>85921259</v>
      </c>
      <c r="K42" s="440">
        <v>83398892</v>
      </c>
      <c r="L42" s="320">
        <v>11688437</v>
      </c>
      <c r="M42" s="440">
        <v>9387047</v>
      </c>
      <c r="N42" s="320">
        <v>0</v>
      </c>
      <c r="O42" s="440">
        <v>0</v>
      </c>
      <c r="P42" s="320">
        <v>175799827</v>
      </c>
      <c r="Q42" s="334">
        <f t="shared" si="11"/>
        <v>169545538</v>
      </c>
      <c r="T42" s="326"/>
      <c r="U42" s="326"/>
      <c r="V42" s="326"/>
      <c r="W42" s="326"/>
      <c r="X42" s="326"/>
      <c r="Y42" s="326"/>
      <c r="Z42" s="326"/>
      <c r="AA42" s="326"/>
      <c r="AB42" s="326"/>
      <c r="AC42" s="326"/>
    </row>
    <row r="43" spans="2:29" ht="12">
      <c r="B43" s="323"/>
      <c r="C43" s="324" t="s">
        <v>365</v>
      </c>
      <c r="D43" s="320">
        <v>0</v>
      </c>
      <c r="E43" s="440">
        <v>0</v>
      </c>
      <c r="F43" s="320">
        <v>0</v>
      </c>
      <c r="G43" s="440">
        <v>0</v>
      </c>
      <c r="H43" s="320">
        <v>0</v>
      </c>
      <c r="I43" s="440">
        <v>0</v>
      </c>
      <c r="J43" s="320">
        <v>0</v>
      </c>
      <c r="K43" s="440">
        <v>0</v>
      </c>
      <c r="L43" s="320">
        <v>0</v>
      </c>
      <c r="M43" s="440">
        <v>0</v>
      </c>
      <c r="N43" s="320">
        <v>0</v>
      </c>
      <c r="O43" s="440">
        <v>0</v>
      </c>
      <c r="P43" s="320">
        <v>0</v>
      </c>
      <c r="Q43" s="334">
        <f t="shared" si="11"/>
        <v>0</v>
      </c>
      <c r="T43" s="326"/>
      <c r="U43" s="326"/>
      <c r="V43" s="326"/>
      <c r="W43" s="326"/>
      <c r="X43" s="326"/>
      <c r="Y43" s="326"/>
      <c r="Z43" s="326"/>
      <c r="AA43" s="326"/>
      <c r="AB43" s="326"/>
      <c r="AC43" s="326"/>
    </row>
    <row r="44" spans="2:29" ht="12">
      <c r="B44" s="323"/>
      <c r="C44" s="324" t="s">
        <v>366</v>
      </c>
      <c r="D44" s="320">
        <v>3889321</v>
      </c>
      <c r="E44" s="440">
        <v>2635620</v>
      </c>
      <c r="F44" s="320">
        <v>28882569</v>
      </c>
      <c r="G44" s="440">
        <v>26781297</v>
      </c>
      <c r="H44" s="320">
        <v>17106026</v>
      </c>
      <c r="I44" s="440">
        <v>18718324</v>
      </c>
      <c r="J44" s="320">
        <v>5908910</v>
      </c>
      <c r="K44" s="440">
        <v>8287788</v>
      </c>
      <c r="L44" s="320">
        <v>14775585</v>
      </c>
      <c r="M44" s="440">
        <v>27496897</v>
      </c>
      <c r="N44" s="320">
        <v>0</v>
      </c>
      <c r="O44" s="440">
        <v>0</v>
      </c>
      <c r="P44" s="320">
        <v>70562411</v>
      </c>
      <c r="Q44" s="334">
        <f t="shared" si="11"/>
        <v>83919926</v>
      </c>
      <c r="T44" s="326"/>
      <c r="U44" s="326"/>
      <c r="V44" s="326"/>
      <c r="W44" s="326"/>
      <c r="X44" s="326"/>
      <c r="Y44" s="326"/>
      <c r="Z44" s="326"/>
      <c r="AA44" s="326"/>
      <c r="AB44" s="326"/>
      <c r="AC44" s="326"/>
    </row>
    <row r="45" ht="6" customHeight="1">
      <c r="Q45" s="332"/>
    </row>
    <row r="46" spans="2:29" ht="36">
      <c r="B46" s="323"/>
      <c r="C46" s="327" t="s">
        <v>367</v>
      </c>
      <c r="D46" s="320">
        <v>0</v>
      </c>
      <c r="E46" s="440">
        <v>0</v>
      </c>
      <c r="F46" s="320">
        <v>0</v>
      </c>
      <c r="G46" s="440">
        <v>0</v>
      </c>
      <c r="H46" s="320">
        <v>0</v>
      </c>
      <c r="I46" s="440">
        <v>0</v>
      </c>
      <c r="J46" s="320">
        <v>0</v>
      </c>
      <c r="K46" s="440">
        <v>0</v>
      </c>
      <c r="L46" s="320">
        <v>0</v>
      </c>
      <c r="M46" s="440">
        <v>0</v>
      </c>
      <c r="N46" s="320">
        <v>0</v>
      </c>
      <c r="O46" s="440">
        <v>0</v>
      </c>
      <c r="P46" s="330">
        <v>0</v>
      </c>
      <c r="Q46" s="334">
        <v>0</v>
      </c>
      <c r="T46" s="326"/>
      <c r="U46" s="326"/>
      <c r="V46" s="326"/>
      <c r="W46" s="326"/>
      <c r="X46" s="326"/>
      <c r="Y46" s="326"/>
      <c r="Z46" s="326"/>
      <c r="AA46" s="326"/>
      <c r="AB46" s="326"/>
      <c r="AC46" s="326"/>
    </row>
    <row r="47" ht="6" customHeight="1">
      <c r="Q47" s="332"/>
    </row>
    <row r="48" spans="2:17" ht="12">
      <c r="B48" s="322" t="s">
        <v>368</v>
      </c>
      <c r="D48" s="320">
        <v>1218292289</v>
      </c>
      <c r="E48" s="440">
        <f>SUM(E49:E55)</f>
        <v>1515658185</v>
      </c>
      <c r="F48" s="320">
        <v>118539767</v>
      </c>
      <c r="G48" s="440">
        <f aca="true" t="shared" si="13" ref="G48:O48">SUM(G49:G55)</f>
        <v>113903928</v>
      </c>
      <c r="H48" s="320">
        <v>873062840</v>
      </c>
      <c r="I48" s="440">
        <f t="shared" si="13"/>
        <v>860959079</v>
      </c>
      <c r="J48" s="320">
        <v>942479253</v>
      </c>
      <c r="K48" s="440">
        <f t="shared" si="13"/>
        <v>1069131734</v>
      </c>
      <c r="L48" s="320">
        <v>515247764</v>
      </c>
      <c r="M48" s="440">
        <f t="shared" si="13"/>
        <v>484376415</v>
      </c>
      <c r="N48" s="320">
        <v>-118201771</v>
      </c>
      <c r="O48" s="440">
        <f t="shared" si="13"/>
        <v>-102474810</v>
      </c>
      <c r="P48" s="330">
        <v>3549420142</v>
      </c>
      <c r="Q48" s="334">
        <f aca="true" t="shared" si="14" ref="Q48:Q55">+O48+M48+K48+I48+G48+E48</f>
        <v>3941554531</v>
      </c>
    </row>
    <row r="49" spans="2:29" ht="12">
      <c r="B49" s="323"/>
      <c r="C49" s="324" t="s">
        <v>369</v>
      </c>
      <c r="D49" s="320">
        <v>901557963</v>
      </c>
      <c r="E49" s="440">
        <v>1208350892</v>
      </c>
      <c r="F49" s="320">
        <v>17647511</v>
      </c>
      <c r="G49" s="440">
        <v>23630252</v>
      </c>
      <c r="H49" s="320">
        <v>461784042</v>
      </c>
      <c r="I49" s="440">
        <v>465777075</v>
      </c>
      <c r="J49" s="320">
        <v>825297402</v>
      </c>
      <c r="K49" s="440">
        <v>945721006</v>
      </c>
      <c r="L49" s="320">
        <v>311369213</v>
      </c>
      <c r="M49" s="440">
        <v>284640644</v>
      </c>
      <c r="N49" s="320">
        <v>0</v>
      </c>
      <c r="O49" s="440">
        <v>0</v>
      </c>
      <c r="P49" s="320">
        <v>2517656131</v>
      </c>
      <c r="Q49" s="334">
        <f t="shared" si="14"/>
        <v>2928119869</v>
      </c>
      <c r="T49" s="326"/>
      <c r="U49" s="326"/>
      <c r="V49" s="326"/>
      <c r="W49" s="326"/>
      <c r="X49" s="326"/>
      <c r="Y49" s="326"/>
      <c r="Z49" s="326"/>
      <c r="AA49" s="326"/>
      <c r="AB49" s="326"/>
      <c r="AC49" s="326"/>
    </row>
    <row r="50" spans="2:29" ht="12">
      <c r="B50" s="323"/>
      <c r="C50" s="324" t="s">
        <v>370</v>
      </c>
      <c r="D50" s="320">
        <v>0</v>
      </c>
      <c r="E50" s="440">
        <v>0</v>
      </c>
      <c r="F50" s="320">
        <v>161257</v>
      </c>
      <c r="G50" s="440">
        <v>175794</v>
      </c>
      <c r="H50" s="320">
        <v>16639138</v>
      </c>
      <c r="I50" s="440">
        <v>14081644</v>
      </c>
      <c r="J50" s="320">
        <v>0</v>
      </c>
      <c r="K50" s="440">
        <v>0</v>
      </c>
      <c r="L50" s="320">
        <v>0</v>
      </c>
      <c r="M50" s="440">
        <v>0</v>
      </c>
      <c r="N50" s="320">
        <v>0</v>
      </c>
      <c r="O50" s="440">
        <v>0</v>
      </c>
      <c r="P50" s="320">
        <v>16800395</v>
      </c>
      <c r="Q50" s="334">
        <f t="shared" si="14"/>
        <v>14257438</v>
      </c>
      <c r="T50" s="326"/>
      <c r="U50" s="326"/>
      <c r="V50" s="326"/>
      <c r="W50" s="326"/>
      <c r="X50" s="326"/>
      <c r="Y50" s="326"/>
      <c r="Z50" s="326"/>
      <c r="AA50" s="326"/>
      <c r="AB50" s="326"/>
      <c r="AC50" s="326"/>
    </row>
    <row r="51" spans="2:29" ht="12">
      <c r="B51" s="323"/>
      <c r="C51" s="324" t="s">
        <v>371</v>
      </c>
      <c r="D51" s="320">
        <v>0</v>
      </c>
      <c r="E51" s="440">
        <v>0</v>
      </c>
      <c r="F51" s="320">
        <v>32545152</v>
      </c>
      <c r="G51" s="440">
        <v>37013568</v>
      </c>
      <c r="H51" s="320">
        <v>0</v>
      </c>
      <c r="I51" s="440">
        <v>0</v>
      </c>
      <c r="J51" s="320">
        <v>0</v>
      </c>
      <c r="K51" s="440">
        <v>0</v>
      </c>
      <c r="L51" s="320">
        <v>0</v>
      </c>
      <c r="M51" s="440">
        <v>0</v>
      </c>
      <c r="N51" s="320">
        <v>-32545152</v>
      </c>
      <c r="O51" s="440">
        <v>-37013568</v>
      </c>
      <c r="P51" s="320">
        <v>0</v>
      </c>
      <c r="Q51" s="334">
        <f t="shared" si="14"/>
        <v>0</v>
      </c>
      <c r="T51" s="326"/>
      <c r="U51" s="326"/>
      <c r="V51" s="326"/>
      <c r="W51" s="326"/>
      <c r="X51" s="326"/>
      <c r="Y51" s="326"/>
      <c r="Z51" s="326"/>
      <c r="AA51" s="326"/>
      <c r="AB51" s="326"/>
      <c r="AC51" s="326"/>
    </row>
    <row r="52" spans="2:29" ht="12">
      <c r="B52" s="323"/>
      <c r="C52" s="324" t="s">
        <v>372</v>
      </c>
      <c r="D52" s="320">
        <v>25878953</v>
      </c>
      <c r="E52" s="440">
        <v>25283772</v>
      </c>
      <c r="F52" s="320">
        <v>11948312</v>
      </c>
      <c r="G52" s="440">
        <v>7830745</v>
      </c>
      <c r="H52" s="320">
        <v>143203727</v>
      </c>
      <c r="I52" s="440">
        <v>137536697</v>
      </c>
      <c r="J52" s="320">
        <v>3165748</v>
      </c>
      <c r="K52" s="440">
        <v>2989679</v>
      </c>
      <c r="L52" s="320">
        <v>3238589</v>
      </c>
      <c r="M52" s="440">
        <v>2934142</v>
      </c>
      <c r="N52" s="320">
        <v>0</v>
      </c>
      <c r="O52" s="440">
        <v>0</v>
      </c>
      <c r="P52" s="320">
        <v>187435329</v>
      </c>
      <c r="Q52" s="334">
        <f t="shared" si="14"/>
        <v>176575035</v>
      </c>
      <c r="T52" s="326"/>
      <c r="U52" s="326"/>
      <c r="V52" s="326"/>
      <c r="W52" s="326"/>
      <c r="X52" s="326"/>
      <c r="Y52" s="326"/>
      <c r="Z52" s="326"/>
      <c r="AA52" s="326"/>
      <c r="AB52" s="326"/>
      <c r="AC52" s="326"/>
    </row>
    <row r="53" spans="2:29" ht="12">
      <c r="B53" s="323"/>
      <c r="C53" s="324" t="s">
        <v>373</v>
      </c>
      <c r="D53" s="320">
        <v>204449285</v>
      </c>
      <c r="E53" s="440">
        <v>203371102</v>
      </c>
      <c r="F53" s="320">
        <v>16307263</v>
      </c>
      <c r="G53" s="440">
        <v>10812791</v>
      </c>
      <c r="H53" s="320">
        <v>120336288</v>
      </c>
      <c r="I53" s="440">
        <v>113029606</v>
      </c>
      <c r="J53" s="320">
        <v>20808822</v>
      </c>
      <c r="K53" s="440">
        <v>21874223</v>
      </c>
      <c r="L53" s="320">
        <v>184218512</v>
      </c>
      <c r="M53" s="440">
        <v>193015503</v>
      </c>
      <c r="N53" s="320">
        <v>-50507455</v>
      </c>
      <c r="O53" s="440">
        <v>-40975528</v>
      </c>
      <c r="P53" s="320">
        <v>495612715</v>
      </c>
      <c r="Q53" s="334">
        <f t="shared" si="14"/>
        <v>501127697</v>
      </c>
      <c r="T53" s="326"/>
      <c r="U53" s="326"/>
      <c r="V53" s="326"/>
      <c r="W53" s="326"/>
      <c r="X53" s="326"/>
      <c r="Y53" s="326"/>
      <c r="Z53" s="326"/>
      <c r="AA53" s="326"/>
      <c r="AB53" s="326"/>
      <c r="AC53" s="326"/>
    </row>
    <row r="54" spans="2:29" ht="12">
      <c r="B54" s="323"/>
      <c r="C54" s="324" t="s">
        <v>374</v>
      </c>
      <c r="D54" s="320">
        <v>40111350</v>
      </c>
      <c r="E54" s="440">
        <v>40094917</v>
      </c>
      <c r="F54" s="320">
        <v>6513703</v>
      </c>
      <c r="G54" s="440">
        <v>7014199</v>
      </c>
      <c r="H54" s="320">
        <v>128480209</v>
      </c>
      <c r="I54" s="440">
        <v>127516473</v>
      </c>
      <c r="J54" s="320">
        <v>74438724</v>
      </c>
      <c r="K54" s="440">
        <v>79299002</v>
      </c>
      <c r="L54" s="320">
        <v>2170951</v>
      </c>
      <c r="M54" s="440">
        <v>2236777</v>
      </c>
      <c r="N54" s="320">
        <v>0</v>
      </c>
      <c r="O54" s="440">
        <v>0</v>
      </c>
      <c r="P54" s="320">
        <v>251714937</v>
      </c>
      <c r="Q54" s="334">
        <f t="shared" si="14"/>
        <v>256161368</v>
      </c>
      <c r="T54" s="326"/>
      <c r="U54" s="326"/>
      <c r="V54" s="326"/>
      <c r="W54" s="326"/>
      <c r="X54" s="326"/>
      <c r="Y54" s="326"/>
      <c r="Z54" s="326"/>
      <c r="AA54" s="326"/>
      <c r="AB54" s="326"/>
      <c r="AC54" s="326"/>
    </row>
    <row r="55" spans="2:29" ht="12">
      <c r="B55" s="323"/>
      <c r="C55" s="324" t="s">
        <v>375</v>
      </c>
      <c r="D55" s="320">
        <v>46294738</v>
      </c>
      <c r="E55" s="440">
        <v>38557502</v>
      </c>
      <c r="F55" s="320">
        <v>33416569</v>
      </c>
      <c r="G55" s="440">
        <v>27426579</v>
      </c>
      <c r="H55" s="320">
        <v>2619436</v>
      </c>
      <c r="I55" s="440">
        <v>3017584</v>
      </c>
      <c r="J55" s="320">
        <v>18768557</v>
      </c>
      <c r="K55" s="440">
        <v>19247824</v>
      </c>
      <c r="L55" s="320">
        <v>14250499</v>
      </c>
      <c r="M55" s="440">
        <v>1549349</v>
      </c>
      <c r="N55" s="320">
        <v>-35149164</v>
      </c>
      <c r="O55" s="440">
        <v>-24485714</v>
      </c>
      <c r="P55" s="320">
        <v>80200635</v>
      </c>
      <c r="Q55" s="334">
        <f t="shared" si="14"/>
        <v>65313124</v>
      </c>
      <c r="T55" s="326"/>
      <c r="U55" s="326"/>
      <c r="V55" s="326"/>
      <c r="W55" s="326"/>
      <c r="X55" s="326"/>
      <c r="Y55" s="326"/>
      <c r="Z55" s="326"/>
      <c r="AA55" s="326"/>
      <c r="AB55" s="326"/>
      <c r="AC55" s="326"/>
    </row>
    <row r="56" ht="9" customHeight="1">
      <c r="Q56" s="332"/>
    </row>
    <row r="57" spans="2:17" ht="12">
      <c r="B57" s="322" t="s">
        <v>376</v>
      </c>
      <c r="D57" s="320">
        <v>10215905130</v>
      </c>
      <c r="E57" s="440">
        <f>+E58</f>
        <v>6067383684</v>
      </c>
      <c r="F57" s="320">
        <v>-21348148</v>
      </c>
      <c r="G57" s="440">
        <f aca="true" t="shared" si="15" ref="G57:O57">+G58</f>
        <v>20977013</v>
      </c>
      <c r="H57" s="320">
        <v>2872576225</v>
      </c>
      <c r="I57" s="440">
        <f t="shared" si="15"/>
        <v>2774855795</v>
      </c>
      <c r="J57" s="320">
        <v>1197685340</v>
      </c>
      <c r="K57" s="440">
        <f t="shared" si="15"/>
        <v>1519180339</v>
      </c>
      <c r="L57" s="320">
        <v>779243897</v>
      </c>
      <c r="M57" s="440">
        <f t="shared" si="15"/>
        <v>720080062</v>
      </c>
      <c r="N57" s="320">
        <v>-7036547516</v>
      </c>
      <c r="O57" s="440">
        <f t="shared" si="15"/>
        <v>-4144269847</v>
      </c>
      <c r="P57" s="330">
        <v>8007514928</v>
      </c>
      <c r="Q57" s="334">
        <f>+Q58+Q66</f>
        <v>6958207046</v>
      </c>
    </row>
    <row r="58" spans="2:29" ht="12" customHeight="1">
      <c r="B58" s="420" t="s">
        <v>377</v>
      </c>
      <c r="C58" s="421"/>
      <c r="D58" s="320">
        <v>10215905130</v>
      </c>
      <c r="E58" s="440">
        <f>SUM(E59:E64)</f>
        <v>6067383684</v>
      </c>
      <c r="F58" s="320">
        <v>-21348148</v>
      </c>
      <c r="G58" s="440">
        <f>SUM(G59:G64)</f>
        <v>20977013</v>
      </c>
      <c r="H58" s="320">
        <v>2872576225</v>
      </c>
      <c r="I58" s="440">
        <f>SUM(I59:I64)</f>
        <v>2774855795</v>
      </c>
      <c r="J58" s="320">
        <v>1197685340</v>
      </c>
      <c r="K58" s="440">
        <f>SUM(K59:K64)</f>
        <v>1519180339</v>
      </c>
      <c r="L58" s="320">
        <v>779243897</v>
      </c>
      <c r="M58" s="440">
        <f>SUM(M59:M64)</f>
        <v>720080062</v>
      </c>
      <c r="N58" s="320">
        <v>-7036547516</v>
      </c>
      <c r="O58" s="440">
        <f>SUM(O59:O64)</f>
        <v>-4144269847</v>
      </c>
      <c r="P58" s="330">
        <v>5915642957</v>
      </c>
      <c r="Q58" s="334">
        <f>+Q59+Q60+Q61+Q62+Q63+Q64</f>
        <v>3893798572</v>
      </c>
      <c r="T58" s="326"/>
      <c r="U58" s="326"/>
      <c r="V58" s="326"/>
      <c r="W58" s="326"/>
      <c r="X58" s="326"/>
      <c r="Y58" s="326"/>
      <c r="Z58" s="326"/>
      <c r="AA58" s="326"/>
      <c r="AB58" s="326"/>
      <c r="AC58" s="326"/>
    </row>
    <row r="59" spans="2:29" ht="12">
      <c r="B59" s="323"/>
      <c r="C59" s="324" t="s">
        <v>378</v>
      </c>
      <c r="D59" s="320">
        <v>8159119794</v>
      </c>
      <c r="E59" s="440">
        <v>5020056429</v>
      </c>
      <c r="F59" s="320">
        <v>205676296</v>
      </c>
      <c r="G59" s="440">
        <v>192387594</v>
      </c>
      <c r="H59" s="320">
        <v>952633836</v>
      </c>
      <c r="I59" s="440">
        <v>946283652</v>
      </c>
      <c r="J59" s="320">
        <v>160585817</v>
      </c>
      <c r="K59" s="440">
        <v>168180369</v>
      </c>
      <c r="L59" s="320">
        <v>252680265</v>
      </c>
      <c r="M59" s="440">
        <v>223717228</v>
      </c>
      <c r="N59" s="320">
        <v>-4061415283</v>
      </c>
      <c r="O59" s="440">
        <v>-3725742437</v>
      </c>
      <c r="P59" s="320">
        <v>5669280725</v>
      </c>
      <c r="Q59" s="334">
        <f>+O59+M59+K59+I59+G59+E59</f>
        <v>2824882835</v>
      </c>
      <c r="T59" s="326"/>
      <c r="U59" s="326"/>
      <c r="V59" s="326"/>
      <c r="W59" s="326"/>
      <c r="X59" s="326"/>
      <c r="Y59" s="326"/>
      <c r="Z59" s="326"/>
      <c r="AA59" s="326"/>
      <c r="AB59" s="326"/>
      <c r="AC59" s="326"/>
    </row>
    <row r="60" spans="2:29" ht="12">
      <c r="B60" s="323"/>
      <c r="C60" s="324" t="s">
        <v>379</v>
      </c>
      <c r="D60" s="320">
        <v>2817330384</v>
      </c>
      <c r="E60" s="440">
        <v>2691411120</v>
      </c>
      <c r="F60" s="320">
        <v>-227853800</v>
      </c>
      <c r="G60" s="440">
        <v>-177577796</v>
      </c>
      <c r="H60" s="320">
        <v>722081708</v>
      </c>
      <c r="I60" s="440">
        <v>640153933</v>
      </c>
      <c r="J60" s="320">
        <v>353349779</v>
      </c>
      <c r="K60" s="440">
        <v>632034321</v>
      </c>
      <c r="L60" s="320">
        <v>146907048</v>
      </c>
      <c r="M60" s="440">
        <v>135999423</v>
      </c>
      <c r="N60" s="320">
        <v>-1331566301</v>
      </c>
      <c r="O60" s="440">
        <v>-1500742160</v>
      </c>
      <c r="P60" s="320">
        <v>2480248818</v>
      </c>
      <c r="Q60" s="334">
        <f>+O60+M60+K60+I60+G60+E60</f>
        <v>2421278841</v>
      </c>
      <c r="T60" s="326"/>
      <c r="U60" s="326"/>
      <c r="V60" s="326"/>
      <c r="W60" s="326"/>
      <c r="X60" s="326"/>
      <c r="Y60" s="326"/>
      <c r="Z60" s="326"/>
      <c r="AA60" s="326"/>
      <c r="AB60" s="326"/>
      <c r="AC60" s="326"/>
    </row>
    <row r="61" spans="2:29" ht="12">
      <c r="B61" s="323"/>
      <c r="C61" s="324" t="s">
        <v>380</v>
      </c>
      <c r="D61" s="320">
        <v>577945435</v>
      </c>
      <c r="E61" s="440">
        <v>365334507</v>
      </c>
      <c r="F61" s="320">
        <v>0</v>
      </c>
      <c r="G61" s="440">
        <v>0</v>
      </c>
      <c r="H61" s="320">
        <v>634462517</v>
      </c>
      <c r="I61" s="440">
        <v>630233239</v>
      </c>
      <c r="J61" s="320">
        <v>3450980</v>
      </c>
      <c r="K61" s="440">
        <v>3614187</v>
      </c>
      <c r="L61" s="320">
        <v>0</v>
      </c>
      <c r="M61" s="440">
        <v>0</v>
      </c>
      <c r="N61" s="320">
        <v>-1057099284</v>
      </c>
      <c r="O61" s="440">
        <v>-840422285</v>
      </c>
      <c r="P61" s="320">
        <v>158759648</v>
      </c>
      <c r="Q61" s="334">
        <f>+O61+M61+K61+I61+G61+E61</f>
        <v>158759648</v>
      </c>
      <c r="T61" s="326"/>
      <c r="U61" s="326"/>
      <c r="V61" s="326"/>
      <c r="W61" s="326"/>
      <c r="X61" s="326"/>
      <c r="Y61" s="326"/>
      <c r="Z61" s="326"/>
      <c r="AA61" s="326"/>
      <c r="AB61" s="326"/>
      <c r="AC61" s="326"/>
    </row>
    <row r="62" spans="2:29" ht="12">
      <c r="B62" s="323"/>
      <c r="C62" s="324" t="s">
        <v>381</v>
      </c>
      <c r="D62" s="320">
        <v>0</v>
      </c>
      <c r="E62" s="440">
        <v>0</v>
      </c>
      <c r="F62" s="320">
        <v>0</v>
      </c>
      <c r="G62" s="440">
        <v>0</v>
      </c>
      <c r="H62" s="320">
        <v>0</v>
      </c>
      <c r="I62" s="440">
        <v>0</v>
      </c>
      <c r="J62" s="320">
        <v>0</v>
      </c>
      <c r="K62" s="440">
        <v>0</v>
      </c>
      <c r="L62" s="320">
        <v>0</v>
      </c>
      <c r="M62" s="440">
        <v>0</v>
      </c>
      <c r="N62" s="320">
        <v>0</v>
      </c>
      <c r="O62" s="440">
        <v>0</v>
      </c>
      <c r="P62" s="320">
        <v>0</v>
      </c>
      <c r="Q62" s="334">
        <f>+O62+M62+K62+I62+G62+E62</f>
        <v>0</v>
      </c>
      <c r="T62" s="326"/>
      <c r="U62" s="326"/>
      <c r="V62" s="326"/>
      <c r="W62" s="326"/>
      <c r="X62" s="326"/>
      <c r="Y62" s="326"/>
      <c r="Z62" s="326"/>
      <c r="AA62" s="326"/>
      <c r="AB62" s="326"/>
      <c r="AC62" s="326"/>
    </row>
    <row r="63" spans="2:29" ht="12">
      <c r="B63" s="323"/>
      <c r="C63" s="324" t="s">
        <v>382</v>
      </c>
      <c r="D63" s="320">
        <v>0</v>
      </c>
      <c r="E63" s="440">
        <v>0</v>
      </c>
      <c r="F63" s="320">
        <v>0</v>
      </c>
      <c r="G63" s="440">
        <v>0</v>
      </c>
      <c r="H63" s="320">
        <v>0</v>
      </c>
      <c r="I63" s="440">
        <v>0</v>
      </c>
      <c r="J63" s="320">
        <v>0</v>
      </c>
      <c r="K63" s="440">
        <v>0</v>
      </c>
      <c r="L63" s="320">
        <v>0</v>
      </c>
      <c r="M63" s="440">
        <v>0</v>
      </c>
      <c r="N63" s="320">
        <v>0</v>
      </c>
      <c r="O63" s="440">
        <v>0</v>
      </c>
      <c r="P63" s="320">
        <v>0</v>
      </c>
      <c r="Q63" s="334">
        <f>+O63+M63+K63+I63+G63+E63</f>
        <v>0</v>
      </c>
      <c r="T63" s="326"/>
      <c r="U63" s="326"/>
      <c r="V63" s="326"/>
      <c r="W63" s="326"/>
      <c r="X63" s="326"/>
      <c r="Y63" s="326"/>
      <c r="Z63" s="326"/>
      <c r="AA63" s="326"/>
      <c r="AB63" s="326"/>
      <c r="AC63" s="326"/>
    </row>
    <row r="64" spans="2:29" ht="12">
      <c r="B64" s="323"/>
      <c r="C64" s="324" t="s">
        <v>383</v>
      </c>
      <c r="D64" s="320">
        <v>-1338490483</v>
      </c>
      <c r="E64" s="440">
        <v>-2009418372</v>
      </c>
      <c r="F64" s="320">
        <v>829356</v>
      </c>
      <c r="G64" s="440">
        <v>6167215</v>
      </c>
      <c r="H64" s="320">
        <v>563398164</v>
      </c>
      <c r="I64" s="440">
        <v>558184971</v>
      </c>
      <c r="J64" s="320">
        <v>680298764</v>
      </c>
      <c r="K64" s="440">
        <v>715351462</v>
      </c>
      <c r="L64" s="320">
        <v>379656584</v>
      </c>
      <c r="M64" s="440">
        <v>360363411</v>
      </c>
      <c r="N64" s="320">
        <v>-586466648</v>
      </c>
      <c r="O64" s="440">
        <v>1922637035</v>
      </c>
      <c r="P64" s="320">
        <v>-2392646234</v>
      </c>
      <c r="Q64" s="334">
        <f>+O64+M64+K64+I64+G64+E64-Q66</f>
        <v>-1511122752</v>
      </c>
      <c r="T64" s="326"/>
      <c r="U64" s="326"/>
      <c r="V64" s="326"/>
      <c r="W64" s="326"/>
      <c r="X64" s="326"/>
      <c r="Y64" s="326"/>
      <c r="Z64" s="326"/>
      <c r="AA64" s="326"/>
      <c r="AB64" s="326"/>
      <c r="AC64" s="326"/>
    </row>
    <row r="65" ht="4.5" customHeight="1">
      <c r="Q65" s="332"/>
    </row>
    <row r="66" spans="2:17" ht="12">
      <c r="B66" s="328" t="s">
        <v>384</v>
      </c>
      <c r="C66" s="324"/>
      <c r="D66" s="320">
        <v>0</v>
      </c>
      <c r="E66" s="440">
        <v>0</v>
      </c>
      <c r="F66" s="320">
        <v>0</v>
      </c>
      <c r="G66" s="440">
        <v>0</v>
      </c>
      <c r="H66" s="320">
        <v>0</v>
      </c>
      <c r="I66" s="440">
        <v>0</v>
      </c>
      <c r="J66" s="320">
        <v>0</v>
      </c>
      <c r="K66" s="440">
        <v>0</v>
      </c>
      <c r="L66" s="320">
        <v>0</v>
      </c>
      <c r="M66" s="440">
        <v>0</v>
      </c>
      <c r="N66" s="320"/>
      <c r="O66" s="440">
        <v>0</v>
      </c>
      <c r="P66" s="330">
        <v>2091871971</v>
      </c>
      <c r="Q66" s="334">
        <v>3064408474</v>
      </c>
    </row>
    <row r="67" ht="6.75" customHeight="1">
      <c r="Q67" s="332"/>
    </row>
    <row r="68" spans="2:17" ht="12">
      <c r="B68" s="333" t="s">
        <v>385</v>
      </c>
      <c r="C68" s="329"/>
      <c r="D68" s="330">
        <v>12333913005</v>
      </c>
      <c r="E68" s="442">
        <f>+E57+E48+E36</f>
        <v>8294854509</v>
      </c>
      <c r="F68" s="330">
        <v>841742458</v>
      </c>
      <c r="G68" s="442">
        <f aca="true" t="shared" si="16" ref="G68:Q68">+G57+G48+G36</f>
        <v>727489690</v>
      </c>
      <c r="H68" s="330">
        <v>4239492885</v>
      </c>
      <c r="I68" s="442">
        <f t="shared" si="16"/>
        <v>4080531757</v>
      </c>
      <c r="J68" s="330">
        <v>2833003571</v>
      </c>
      <c r="K68" s="442">
        <f t="shared" si="16"/>
        <v>3030611805</v>
      </c>
      <c r="L68" s="330">
        <v>1490452639</v>
      </c>
      <c r="M68" s="442">
        <f t="shared" si="16"/>
        <v>1397422521</v>
      </c>
      <c r="N68" s="330">
        <v>-7378825396</v>
      </c>
      <c r="O68" s="442">
        <f t="shared" si="16"/>
        <v>-4284417980</v>
      </c>
      <c r="P68" s="330">
        <v>14359779162</v>
      </c>
      <c r="Q68" s="334">
        <f t="shared" si="16"/>
        <v>13246492302</v>
      </c>
    </row>
    <row r="69" spans="4:17" ht="12">
      <c r="D69" s="339">
        <f aca="true" t="shared" si="17" ref="D69:Q69">+D30-D68</f>
        <v>0</v>
      </c>
      <c r="E69" s="339">
        <f t="shared" si="17"/>
        <v>0</v>
      </c>
      <c r="F69" s="339">
        <f t="shared" si="17"/>
        <v>0</v>
      </c>
      <c r="G69" s="339">
        <f t="shared" si="17"/>
        <v>0</v>
      </c>
      <c r="H69" s="339">
        <f t="shared" si="17"/>
        <v>0</v>
      </c>
      <c r="I69" s="339">
        <f t="shared" si="17"/>
        <v>0</v>
      </c>
      <c r="J69" s="326"/>
      <c r="K69" s="339">
        <f t="shared" si="17"/>
        <v>0</v>
      </c>
      <c r="L69" s="339">
        <f t="shared" si="17"/>
        <v>0</v>
      </c>
      <c r="M69" s="339">
        <f t="shared" si="17"/>
        <v>0</v>
      </c>
      <c r="N69" s="339">
        <f t="shared" si="17"/>
        <v>0</v>
      </c>
      <c r="O69" s="339">
        <f t="shared" si="17"/>
        <v>0</v>
      </c>
      <c r="P69" s="326"/>
      <c r="Q69" s="326">
        <f t="shared" si="17"/>
        <v>0</v>
      </c>
    </row>
    <row r="70" spans="4:17" ht="12">
      <c r="D70" s="326"/>
      <c r="F70" s="326"/>
      <c r="H70" s="326"/>
      <c r="J70" s="326"/>
      <c r="L70" s="326"/>
      <c r="N70" s="326"/>
      <c r="P70" s="326"/>
      <c r="Q70" s="326"/>
    </row>
    <row r="72" spans="2:17" ht="12" customHeight="1">
      <c r="B72" s="408" t="s">
        <v>425</v>
      </c>
      <c r="C72" s="409"/>
      <c r="D72" s="437" t="s">
        <v>1</v>
      </c>
      <c r="E72" s="438"/>
      <c r="F72" s="437" t="s">
        <v>2</v>
      </c>
      <c r="G72" s="438"/>
      <c r="H72" s="437" t="s">
        <v>426</v>
      </c>
      <c r="I72" s="438"/>
      <c r="J72" s="437" t="s">
        <v>3</v>
      </c>
      <c r="K72" s="438"/>
      <c r="L72" s="437" t="s">
        <v>427</v>
      </c>
      <c r="M72" s="438"/>
      <c r="N72" s="437" t="s">
        <v>428</v>
      </c>
      <c r="O72" s="438"/>
      <c r="P72" s="422" t="s">
        <v>332</v>
      </c>
      <c r="Q72" s="423"/>
    </row>
    <row r="73" spans="2:17" ht="12">
      <c r="B73" s="416" t="s">
        <v>386</v>
      </c>
      <c r="C73" s="417"/>
      <c r="D73" s="315">
        <f>+D34</f>
        <v>41363</v>
      </c>
      <c r="E73" s="316">
        <f>+'[2]Segmentos LN resumen'!E74</f>
        <v>40998</v>
      </c>
      <c r="F73" s="315">
        <f>+F34</f>
        <v>41363</v>
      </c>
      <c r="G73" s="316">
        <f>+E73</f>
        <v>40998</v>
      </c>
      <c r="H73" s="315">
        <f>+H34</f>
        <v>41363</v>
      </c>
      <c r="I73" s="316">
        <f>+G73</f>
        <v>40998</v>
      </c>
      <c r="J73" s="315">
        <f>+J34</f>
        <v>41363</v>
      </c>
      <c r="K73" s="316">
        <f>+I73</f>
        <v>40998</v>
      </c>
      <c r="L73" s="315">
        <f>+L34</f>
        <v>41363</v>
      </c>
      <c r="M73" s="316">
        <f>+K73</f>
        <v>40998</v>
      </c>
      <c r="N73" s="315">
        <f>+N34</f>
        <v>41363</v>
      </c>
      <c r="O73" s="316">
        <f>+M73</f>
        <v>40998</v>
      </c>
      <c r="P73" s="315">
        <f>+P34</f>
        <v>41363</v>
      </c>
      <c r="Q73" s="316">
        <f>+O73</f>
        <v>40998</v>
      </c>
    </row>
    <row r="74" spans="2:17" ht="12">
      <c r="B74" s="418"/>
      <c r="C74" s="419"/>
      <c r="D74" s="335" t="str">
        <f>+D35</f>
        <v>M$</v>
      </c>
      <c r="E74" s="443" t="str">
        <f>+'[2]Segmentos LN resumen'!E75</f>
        <v>M$</v>
      </c>
      <c r="F74" s="335" t="str">
        <f>+F35</f>
        <v>M$</v>
      </c>
      <c r="G74" s="443" t="str">
        <f>+E74</f>
        <v>M$</v>
      </c>
      <c r="H74" s="335" t="str">
        <f>+H35</f>
        <v>M$</v>
      </c>
      <c r="I74" s="443" t="str">
        <f>+G74</f>
        <v>M$</v>
      </c>
      <c r="J74" s="335" t="str">
        <f>+J35</f>
        <v>M$</v>
      </c>
      <c r="K74" s="443" t="str">
        <f>+I74</f>
        <v>M$</v>
      </c>
      <c r="L74" s="335" t="str">
        <f>+L35</f>
        <v>M$</v>
      </c>
      <c r="M74" s="443" t="str">
        <f>+K74</f>
        <v>M$</v>
      </c>
      <c r="N74" s="335" t="str">
        <f>+N35</f>
        <v>M$</v>
      </c>
      <c r="O74" s="443" t="str">
        <f>+M74</f>
        <v>M$</v>
      </c>
      <c r="P74" s="335" t="str">
        <f>+P35</f>
        <v>M$</v>
      </c>
      <c r="Q74" s="443" t="str">
        <f>+O74</f>
        <v>M$</v>
      </c>
    </row>
    <row r="75" spans="2:17" ht="12">
      <c r="B75" s="333" t="s">
        <v>387</v>
      </c>
      <c r="C75" s="337"/>
      <c r="D75" s="330">
        <v>397929075</v>
      </c>
      <c r="E75" s="442">
        <f>+E76+E80</f>
        <v>481270998</v>
      </c>
      <c r="F75" s="330">
        <v>132956550</v>
      </c>
      <c r="G75" s="442">
        <f aca="true" t="shared" si="18" ref="G75:O75">+G76+G80</f>
        <v>144013262</v>
      </c>
      <c r="H75" s="330">
        <v>470438938</v>
      </c>
      <c r="I75" s="442">
        <f t="shared" si="18"/>
        <v>562876123</v>
      </c>
      <c r="J75" s="330">
        <v>312550320</v>
      </c>
      <c r="K75" s="442">
        <f t="shared" si="18"/>
        <v>298825919</v>
      </c>
      <c r="L75" s="330">
        <v>141789635</v>
      </c>
      <c r="M75" s="442">
        <f t="shared" si="18"/>
        <v>138032888</v>
      </c>
      <c r="N75" s="330">
        <v>1004563</v>
      </c>
      <c r="O75" s="442">
        <f t="shared" si="18"/>
        <v>-206231</v>
      </c>
      <c r="P75" s="330">
        <v>1456669081</v>
      </c>
      <c r="Q75" s="334">
        <f aca="true" t="shared" si="19" ref="Q75:Q80">+O75+M75+K75+I75+G75+E75</f>
        <v>1624812959</v>
      </c>
    </row>
    <row r="76" spans="2:32" ht="12">
      <c r="B76" s="340"/>
      <c r="C76" s="341" t="s">
        <v>388</v>
      </c>
      <c r="D76" s="330">
        <v>394548914</v>
      </c>
      <c r="E76" s="442">
        <f>SUM(E77:E79)</f>
        <v>478786543</v>
      </c>
      <c r="F76" s="330">
        <v>125608255</v>
      </c>
      <c r="G76" s="442">
        <f aca="true" t="shared" si="20" ref="G76:O76">SUM(G77:G79)</f>
        <v>141310561</v>
      </c>
      <c r="H76" s="330">
        <v>435931526</v>
      </c>
      <c r="I76" s="442">
        <f t="shared" si="20"/>
        <v>527788774</v>
      </c>
      <c r="J76" s="330">
        <v>304168941</v>
      </c>
      <c r="K76" s="442">
        <f t="shared" si="20"/>
        <v>291214343</v>
      </c>
      <c r="L76" s="330">
        <v>138673617</v>
      </c>
      <c r="M76" s="442">
        <f t="shared" si="20"/>
        <v>133789747</v>
      </c>
      <c r="N76" s="330">
        <v>1004727</v>
      </c>
      <c r="O76" s="442">
        <f t="shared" si="20"/>
        <v>-222157</v>
      </c>
      <c r="P76" s="330">
        <v>1399935980</v>
      </c>
      <c r="Q76" s="334">
        <f t="shared" si="19"/>
        <v>1572667811</v>
      </c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</row>
    <row r="77" spans="2:32" ht="12">
      <c r="B77" s="340"/>
      <c r="C77" s="342" t="s">
        <v>389</v>
      </c>
      <c r="D77" s="320">
        <v>361584972</v>
      </c>
      <c r="E77" s="440">
        <v>442613315</v>
      </c>
      <c r="F77" s="320">
        <v>121156162</v>
      </c>
      <c r="G77" s="440">
        <v>134869648</v>
      </c>
      <c r="H77" s="320">
        <v>397634774</v>
      </c>
      <c r="I77" s="440">
        <v>478098137</v>
      </c>
      <c r="J77" s="320">
        <v>281638076</v>
      </c>
      <c r="K77" s="440">
        <v>268410786</v>
      </c>
      <c r="L77" s="320">
        <v>131932235</v>
      </c>
      <c r="M77" s="440">
        <v>130009229</v>
      </c>
      <c r="N77" s="320">
        <v>0</v>
      </c>
      <c r="O77" s="440">
        <v>0</v>
      </c>
      <c r="P77" s="320">
        <v>1293946219</v>
      </c>
      <c r="Q77" s="321">
        <f t="shared" si="19"/>
        <v>1454001115</v>
      </c>
      <c r="R77" s="326">
        <f>+D77+F77+H77+J77+L77+N77-P77</f>
        <v>0</v>
      </c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</row>
    <row r="78" spans="2:32" ht="12">
      <c r="B78" s="340"/>
      <c r="C78" s="342" t="s">
        <v>390</v>
      </c>
      <c r="D78" s="320">
        <v>5246645</v>
      </c>
      <c r="E78" s="440">
        <v>2245687</v>
      </c>
      <c r="F78" s="320">
        <v>69485</v>
      </c>
      <c r="G78" s="440">
        <v>52073</v>
      </c>
      <c r="H78" s="320">
        <v>1459826</v>
      </c>
      <c r="I78" s="440">
        <v>1570591</v>
      </c>
      <c r="J78" s="320">
        <v>775060</v>
      </c>
      <c r="K78" s="440">
        <v>617178</v>
      </c>
      <c r="L78" s="320">
        <v>-6106</v>
      </c>
      <c r="M78" s="440">
        <v>6209</v>
      </c>
      <c r="N78" s="320">
        <v>0</v>
      </c>
      <c r="O78" s="440">
        <v>0</v>
      </c>
      <c r="P78" s="320">
        <v>7544910</v>
      </c>
      <c r="Q78" s="321">
        <f t="shared" si="19"/>
        <v>4491738</v>
      </c>
      <c r="R78" s="326">
        <f aca="true" t="shared" si="21" ref="R78:R123">+D78+F78+H78+J78+L78+N78-P78</f>
        <v>0</v>
      </c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</row>
    <row r="79" spans="2:32" ht="12">
      <c r="B79" s="340"/>
      <c r="C79" s="342" t="s">
        <v>391</v>
      </c>
      <c r="D79" s="320">
        <v>27717297</v>
      </c>
      <c r="E79" s="440">
        <v>33927541</v>
      </c>
      <c r="F79" s="320">
        <v>4382608</v>
      </c>
      <c r="G79" s="440">
        <v>6388840</v>
      </c>
      <c r="H79" s="320">
        <v>36836926</v>
      </c>
      <c r="I79" s="440">
        <v>48120046</v>
      </c>
      <c r="J79" s="320">
        <v>21755805</v>
      </c>
      <c r="K79" s="440">
        <v>22186379</v>
      </c>
      <c r="L79" s="320">
        <v>6747488</v>
      </c>
      <c r="M79" s="440">
        <v>3774309</v>
      </c>
      <c r="N79" s="320">
        <v>1004727</v>
      </c>
      <c r="O79" s="440">
        <v>-222157</v>
      </c>
      <c r="P79" s="320">
        <v>98444851</v>
      </c>
      <c r="Q79" s="321">
        <f t="shared" si="19"/>
        <v>114174958</v>
      </c>
      <c r="R79" s="326">
        <f t="shared" si="21"/>
        <v>0</v>
      </c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</row>
    <row r="80" spans="2:32" ht="12">
      <c r="B80" s="340"/>
      <c r="C80" s="341" t="s">
        <v>392</v>
      </c>
      <c r="D80" s="320">
        <v>3380161</v>
      </c>
      <c r="E80" s="440">
        <v>2484455</v>
      </c>
      <c r="F80" s="320">
        <v>7348295</v>
      </c>
      <c r="G80" s="440">
        <v>2702701</v>
      </c>
      <c r="H80" s="320">
        <v>34507412</v>
      </c>
      <c r="I80" s="440">
        <v>35087349</v>
      </c>
      <c r="J80" s="320">
        <v>8381379</v>
      </c>
      <c r="K80" s="440">
        <v>7611576</v>
      </c>
      <c r="L80" s="320">
        <v>3116018</v>
      </c>
      <c r="M80" s="440">
        <v>4243141</v>
      </c>
      <c r="N80" s="320">
        <v>-164</v>
      </c>
      <c r="O80" s="440">
        <v>15926</v>
      </c>
      <c r="P80" s="320">
        <v>56733101</v>
      </c>
      <c r="Q80" s="321">
        <f t="shared" si="19"/>
        <v>52145148</v>
      </c>
      <c r="R80" s="326">
        <f t="shared" si="21"/>
        <v>0</v>
      </c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326"/>
      <c r="AF80" s="326"/>
    </row>
    <row r="81" spans="4:32" ht="6" customHeight="1">
      <c r="D81" s="326"/>
      <c r="F81" s="326"/>
      <c r="H81" s="326"/>
      <c r="J81" s="326"/>
      <c r="L81" s="326"/>
      <c r="N81" s="326"/>
      <c r="P81" s="326"/>
      <c r="Q81" s="326"/>
      <c r="R81" s="326">
        <f t="shared" si="21"/>
        <v>0</v>
      </c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</row>
    <row r="82" spans="2:32" ht="12">
      <c r="B82" s="333" t="s">
        <v>393</v>
      </c>
      <c r="C82" s="345"/>
      <c r="D82" s="346">
        <v>-252220858</v>
      </c>
      <c r="E82" s="442">
        <f>SUM(E83:E86)</f>
        <v>-340959120</v>
      </c>
      <c r="F82" s="346">
        <v>-82227869</v>
      </c>
      <c r="G82" s="442">
        <f>SUM(G83:G86)</f>
        <v>-89732917</v>
      </c>
      <c r="H82" s="346">
        <v>-276930928</v>
      </c>
      <c r="I82" s="442">
        <f>SUM(I83:I86)</f>
        <v>-319764552</v>
      </c>
      <c r="J82" s="346">
        <v>-124198681</v>
      </c>
      <c r="K82" s="442">
        <f>SUM(K83:K86)</f>
        <v>-108484583</v>
      </c>
      <c r="L82" s="346">
        <v>-65144427</v>
      </c>
      <c r="M82" s="442">
        <f>SUM(M83:M86)</f>
        <v>-59962242</v>
      </c>
      <c r="N82" s="346">
        <v>134088</v>
      </c>
      <c r="O82" s="442">
        <f>SUM(O83:O86)</f>
        <v>12980</v>
      </c>
      <c r="P82" s="346">
        <v>-800588675</v>
      </c>
      <c r="Q82" s="334">
        <f>+O82+M82+K82+I82+G82+E82</f>
        <v>-918890434</v>
      </c>
      <c r="R82" s="326">
        <f t="shared" si="21"/>
        <v>0</v>
      </c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</row>
    <row r="83" spans="2:32" ht="12">
      <c r="B83" s="340"/>
      <c r="C83" s="341" t="s">
        <v>394</v>
      </c>
      <c r="D83" s="320">
        <v>-126845290</v>
      </c>
      <c r="E83" s="440">
        <v>-188088310</v>
      </c>
      <c r="F83" s="320">
        <v>-46970153</v>
      </c>
      <c r="G83" s="440">
        <v>-50629035</v>
      </c>
      <c r="H83" s="320">
        <v>-158510663</v>
      </c>
      <c r="I83" s="440">
        <v>-157538252</v>
      </c>
      <c r="J83" s="320">
        <v>-71034318</v>
      </c>
      <c r="K83" s="440">
        <v>-51929532</v>
      </c>
      <c r="L83" s="320">
        <v>-41679710</v>
      </c>
      <c r="M83" s="440">
        <v>-32440898</v>
      </c>
      <c r="N83" s="320">
        <v>997017</v>
      </c>
      <c r="O83" s="440">
        <v>319478</v>
      </c>
      <c r="P83" s="320">
        <v>-444043117</v>
      </c>
      <c r="Q83" s="321">
        <f>+O83+M83+K83+I83+G83+E83</f>
        <v>-480306549</v>
      </c>
      <c r="R83" s="326">
        <f t="shared" si="21"/>
        <v>0</v>
      </c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</row>
    <row r="84" spans="2:32" ht="12">
      <c r="B84" s="340"/>
      <c r="C84" s="341" t="s">
        <v>395</v>
      </c>
      <c r="D84" s="320">
        <v>-76167169</v>
      </c>
      <c r="E84" s="440">
        <v>-90513496</v>
      </c>
      <c r="F84" s="320">
        <v>-33823603</v>
      </c>
      <c r="G84" s="440">
        <v>-37266884</v>
      </c>
      <c r="H84" s="320">
        <v>-12041714</v>
      </c>
      <c r="I84" s="440">
        <v>-6610788</v>
      </c>
      <c r="J84" s="320">
        <v>-11421618</v>
      </c>
      <c r="K84" s="440">
        <v>-12003445</v>
      </c>
      <c r="L84" s="320">
        <v>-12362190</v>
      </c>
      <c r="M84" s="440">
        <v>-16101085</v>
      </c>
      <c r="N84" s="320">
        <v>0</v>
      </c>
      <c r="O84" s="440">
        <v>-761</v>
      </c>
      <c r="P84" s="320">
        <v>-145816294</v>
      </c>
      <c r="Q84" s="321">
        <f>+O84+M84+K84+I84+G84+E84</f>
        <v>-162496459</v>
      </c>
      <c r="R84" s="326">
        <f t="shared" si="21"/>
        <v>0</v>
      </c>
      <c r="T84" s="326"/>
      <c r="U84" s="326"/>
      <c r="V84" s="326"/>
      <c r="W84" s="326"/>
      <c r="X84" s="326"/>
      <c r="Y84" s="326"/>
      <c r="Z84" s="326"/>
      <c r="AA84" s="326"/>
      <c r="AB84" s="326"/>
      <c r="AC84" s="326"/>
      <c r="AD84" s="326"/>
      <c r="AE84" s="326"/>
      <c r="AF84" s="326"/>
    </row>
    <row r="85" spans="2:32" ht="12">
      <c r="B85" s="340"/>
      <c r="C85" s="341" t="s">
        <v>396</v>
      </c>
      <c r="D85" s="320">
        <v>-41011637</v>
      </c>
      <c r="E85" s="440">
        <v>-57283987</v>
      </c>
      <c r="F85" s="320">
        <v>20875</v>
      </c>
      <c r="G85" s="440">
        <v>22138</v>
      </c>
      <c r="H85" s="320">
        <v>-20079844</v>
      </c>
      <c r="I85" s="440">
        <v>-28134704</v>
      </c>
      <c r="J85" s="320">
        <v>-27399609</v>
      </c>
      <c r="K85" s="440">
        <v>-29649009</v>
      </c>
      <c r="L85" s="320">
        <v>-4578783</v>
      </c>
      <c r="M85" s="440">
        <v>-4885220</v>
      </c>
      <c r="N85" s="320">
        <v>-1015285</v>
      </c>
      <c r="O85" s="440">
        <v>-324934</v>
      </c>
      <c r="P85" s="320">
        <v>-94064283</v>
      </c>
      <c r="Q85" s="321">
        <f>+O85+M85+K85+I85+G85+E85</f>
        <v>-120255716</v>
      </c>
      <c r="R85" s="326">
        <f t="shared" si="21"/>
        <v>0</v>
      </c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</row>
    <row r="86" spans="2:32" ht="12">
      <c r="B86" s="340"/>
      <c r="C86" s="341" t="s">
        <v>397</v>
      </c>
      <c r="D86" s="320">
        <v>-8196762</v>
      </c>
      <c r="E86" s="440">
        <v>-5073327</v>
      </c>
      <c r="F86" s="320">
        <v>-1454988</v>
      </c>
      <c r="G86" s="440">
        <v>-1859136</v>
      </c>
      <c r="H86" s="320">
        <v>-86298707</v>
      </c>
      <c r="I86" s="440">
        <v>-127480808</v>
      </c>
      <c r="J86" s="320">
        <v>-14343136</v>
      </c>
      <c r="K86" s="440">
        <v>-14902597</v>
      </c>
      <c r="L86" s="320">
        <v>-6523744</v>
      </c>
      <c r="M86" s="440">
        <v>-6535039</v>
      </c>
      <c r="N86" s="320">
        <v>152356</v>
      </c>
      <c r="O86" s="440">
        <v>19197</v>
      </c>
      <c r="P86" s="320">
        <v>-116664981</v>
      </c>
      <c r="Q86" s="321">
        <f>+O86+M86+K86+I86+G86+E86</f>
        <v>-155831710</v>
      </c>
      <c r="R86" s="326">
        <f t="shared" si="21"/>
        <v>0</v>
      </c>
      <c r="T86" s="326"/>
      <c r="U86" s="326"/>
      <c r="V86" s="326"/>
      <c r="W86" s="326"/>
      <c r="X86" s="326"/>
      <c r="Y86" s="326"/>
      <c r="Z86" s="326"/>
      <c r="AA86" s="326"/>
      <c r="AB86" s="326"/>
      <c r="AC86" s="326"/>
      <c r="AD86" s="326"/>
      <c r="AE86" s="326"/>
      <c r="AF86" s="326"/>
    </row>
    <row r="87" spans="4:32" ht="7.5" customHeight="1">
      <c r="D87" s="326"/>
      <c r="F87" s="326"/>
      <c r="H87" s="326"/>
      <c r="J87" s="326"/>
      <c r="L87" s="326"/>
      <c r="N87" s="326"/>
      <c r="P87" s="326"/>
      <c r="Q87" s="326"/>
      <c r="R87" s="326">
        <f t="shared" si="21"/>
        <v>0</v>
      </c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</row>
    <row r="88" spans="2:32" ht="12">
      <c r="B88" s="333" t="s">
        <v>398</v>
      </c>
      <c r="C88" s="345"/>
      <c r="D88" s="330">
        <v>145708217</v>
      </c>
      <c r="E88" s="442">
        <f>+E82+E75</f>
        <v>140311878</v>
      </c>
      <c r="F88" s="330">
        <v>50728681</v>
      </c>
      <c r="G88" s="442">
        <f aca="true" t="shared" si="22" ref="G88:O88">+G82+G75</f>
        <v>54280345</v>
      </c>
      <c r="H88" s="330">
        <v>193508010</v>
      </c>
      <c r="I88" s="442">
        <f t="shared" si="22"/>
        <v>243111571</v>
      </c>
      <c r="J88" s="330">
        <v>188351639</v>
      </c>
      <c r="K88" s="442">
        <f t="shared" si="22"/>
        <v>190341336</v>
      </c>
      <c r="L88" s="330">
        <v>76645208</v>
      </c>
      <c r="M88" s="442">
        <f t="shared" si="22"/>
        <v>78070646</v>
      </c>
      <c r="N88" s="330">
        <v>1138651</v>
      </c>
      <c r="O88" s="442">
        <f t="shared" si="22"/>
        <v>-193251</v>
      </c>
      <c r="P88" s="330">
        <v>656080406</v>
      </c>
      <c r="Q88" s="334">
        <f>+O88+M88+K88+I88+G88+E88</f>
        <v>705922525</v>
      </c>
      <c r="R88" s="326">
        <f t="shared" si="21"/>
        <v>0</v>
      </c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</row>
    <row r="89" spans="4:32" ht="6" customHeight="1">
      <c r="D89" s="326"/>
      <c r="F89" s="326"/>
      <c r="H89" s="326"/>
      <c r="J89" s="326"/>
      <c r="L89" s="326"/>
      <c r="N89" s="326"/>
      <c r="P89" s="326"/>
      <c r="Q89" s="326"/>
      <c r="R89" s="326">
        <f t="shared" si="21"/>
        <v>0</v>
      </c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</row>
    <row r="90" spans="2:32" ht="12">
      <c r="B90" s="333" t="s">
        <v>399</v>
      </c>
      <c r="C90" s="327"/>
      <c r="D90" s="320">
        <v>2881315</v>
      </c>
      <c r="E90" s="440">
        <v>2306189</v>
      </c>
      <c r="F90" s="320">
        <v>4835464</v>
      </c>
      <c r="G90" s="440">
        <v>3082385</v>
      </c>
      <c r="H90" s="320">
        <v>3505560</v>
      </c>
      <c r="I90" s="440">
        <v>2130807</v>
      </c>
      <c r="J90" s="320">
        <v>1677546</v>
      </c>
      <c r="K90" s="440">
        <v>1091084</v>
      </c>
      <c r="L90" s="320">
        <v>644406</v>
      </c>
      <c r="M90" s="440">
        <v>540579</v>
      </c>
      <c r="N90" s="320">
        <v>0</v>
      </c>
      <c r="O90" s="440">
        <v>0</v>
      </c>
      <c r="P90" s="320">
        <v>13544291</v>
      </c>
      <c r="Q90" s="321">
        <f>+O90+M90+K90+I90+G90+E90</f>
        <v>9151044</v>
      </c>
      <c r="R90" s="326">
        <f t="shared" si="21"/>
        <v>0</v>
      </c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</row>
    <row r="91" spans="2:32" ht="12">
      <c r="B91" s="333" t="s">
        <v>400</v>
      </c>
      <c r="C91" s="327"/>
      <c r="D91" s="320">
        <v>-31168282</v>
      </c>
      <c r="E91" s="440">
        <v>-23787835</v>
      </c>
      <c r="F91" s="320">
        <v>-36321204</v>
      </c>
      <c r="G91" s="440">
        <v>-28443256</v>
      </c>
      <c r="H91" s="320">
        <v>-24840127</v>
      </c>
      <c r="I91" s="440">
        <v>-29212210</v>
      </c>
      <c r="J91" s="320">
        <v>-12145976</v>
      </c>
      <c r="K91" s="440">
        <v>-11746180</v>
      </c>
      <c r="L91" s="320">
        <v>-8591287</v>
      </c>
      <c r="M91" s="440">
        <v>-7702049</v>
      </c>
      <c r="N91" s="320">
        <v>0</v>
      </c>
      <c r="O91" s="440">
        <v>0</v>
      </c>
      <c r="P91" s="320">
        <v>-113066876</v>
      </c>
      <c r="Q91" s="321">
        <f>+O91+M91+K91+I91+G91+E91</f>
        <v>-100891530</v>
      </c>
      <c r="R91" s="326">
        <f t="shared" si="21"/>
        <v>0</v>
      </c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</row>
    <row r="92" spans="2:32" ht="12">
      <c r="B92" s="333" t="s">
        <v>401</v>
      </c>
      <c r="C92" s="327"/>
      <c r="D92" s="320">
        <v>-23978957</v>
      </c>
      <c r="E92" s="440">
        <v>-27407773</v>
      </c>
      <c r="F92" s="320">
        <v>-31071272</v>
      </c>
      <c r="G92" s="440">
        <v>-27181432</v>
      </c>
      <c r="H92" s="320">
        <v>-43261049</v>
      </c>
      <c r="I92" s="440">
        <v>-41519101</v>
      </c>
      <c r="J92" s="320">
        <v>-15767114</v>
      </c>
      <c r="K92" s="440">
        <v>-16696505</v>
      </c>
      <c r="L92" s="320">
        <v>-8762854</v>
      </c>
      <c r="M92" s="440">
        <v>-11254502</v>
      </c>
      <c r="N92" s="320">
        <v>324783</v>
      </c>
      <c r="O92" s="440">
        <v>193251</v>
      </c>
      <c r="P92" s="320">
        <v>-122516463</v>
      </c>
      <c r="Q92" s="321">
        <f>+O92+M92+K92+I92+G92+E92</f>
        <v>-123866062</v>
      </c>
      <c r="R92" s="326">
        <f t="shared" si="21"/>
        <v>0</v>
      </c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</row>
    <row r="93" spans="4:32" ht="12">
      <c r="D93" s="326"/>
      <c r="F93" s="326"/>
      <c r="H93" s="326"/>
      <c r="J93" s="326"/>
      <c r="L93" s="326"/>
      <c r="N93" s="326"/>
      <c r="P93" s="326"/>
      <c r="Q93" s="326"/>
      <c r="R93" s="326">
        <f t="shared" si="21"/>
        <v>0</v>
      </c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326"/>
      <c r="AE93" s="326"/>
      <c r="AF93" s="326"/>
    </row>
    <row r="94" spans="2:32" ht="12">
      <c r="B94" s="333" t="s">
        <v>402</v>
      </c>
      <c r="C94" s="345"/>
      <c r="D94" s="330">
        <v>93442293</v>
      </c>
      <c r="E94" s="442">
        <f>+E88+E90+E91+E92</f>
        <v>91422459</v>
      </c>
      <c r="F94" s="330">
        <v>-11828331</v>
      </c>
      <c r="G94" s="442">
        <f aca="true" t="shared" si="23" ref="G94:O94">+G88+G90+G91+G92</f>
        <v>1738042</v>
      </c>
      <c r="H94" s="330">
        <v>128912394</v>
      </c>
      <c r="I94" s="442">
        <f t="shared" si="23"/>
        <v>174511067</v>
      </c>
      <c r="J94" s="330">
        <v>162116095</v>
      </c>
      <c r="K94" s="442">
        <f t="shared" si="23"/>
        <v>162989735</v>
      </c>
      <c r="L94" s="330">
        <v>59935473</v>
      </c>
      <c r="M94" s="442">
        <f t="shared" si="23"/>
        <v>59654674</v>
      </c>
      <c r="N94" s="330">
        <v>1463434</v>
      </c>
      <c r="O94" s="442">
        <f t="shared" si="23"/>
        <v>0</v>
      </c>
      <c r="P94" s="330">
        <v>434041358</v>
      </c>
      <c r="Q94" s="334">
        <f>+O94+M94+K94+I94+G94+E94</f>
        <v>490315977</v>
      </c>
      <c r="R94" s="326">
        <f t="shared" si="21"/>
        <v>0</v>
      </c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</row>
    <row r="95" spans="4:32" ht="7.5" customHeight="1">
      <c r="D95" s="326"/>
      <c r="F95" s="326"/>
      <c r="H95" s="326"/>
      <c r="J95" s="326"/>
      <c r="L95" s="326"/>
      <c r="N95" s="326"/>
      <c r="P95" s="326"/>
      <c r="Q95" s="326"/>
      <c r="R95" s="326">
        <f t="shared" si="21"/>
        <v>0</v>
      </c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326"/>
      <c r="AE95" s="326"/>
      <c r="AF95" s="326"/>
    </row>
    <row r="96" spans="2:32" ht="12">
      <c r="B96" s="340"/>
      <c r="C96" s="327" t="s">
        <v>403</v>
      </c>
      <c r="D96" s="320">
        <v>-31370431</v>
      </c>
      <c r="E96" s="440">
        <v>-27570070</v>
      </c>
      <c r="F96" s="320">
        <v>-8538023</v>
      </c>
      <c r="G96" s="440">
        <v>-10821294</v>
      </c>
      <c r="H96" s="320">
        <v>-27916518</v>
      </c>
      <c r="I96" s="440">
        <v>-39194140</v>
      </c>
      <c r="J96" s="320">
        <v>-25414525</v>
      </c>
      <c r="K96" s="440">
        <v>-25905935</v>
      </c>
      <c r="L96" s="320">
        <v>-15831334</v>
      </c>
      <c r="M96" s="440">
        <v>-15363635</v>
      </c>
      <c r="N96" s="320">
        <v>544847</v>
      </c>
      <c r="O96" s="440">
        <v>450530</v>
      </c>
      <c r="P96" s="320">
        <v>-108525984</v>
      </c>
      <c r="Q96" s="321">
        <f>+O96+M96+K96+I96+G96+E96</f>
        <v>-118404544</v>
      </c>
      <c r="R96" s="326">
        <f t="shared" si="21"/>
        <v>0</v>
      </c>
      <c r="T96" s="326"/>
      <c r="U96" s="326"/>
      <c r="V96" s="326"/>
      <c r="W96" s="326"/>
      <c r="X96" s="326"/>
      <c r="Y96" s="326"/>
      <c r="Z96" s="326"/>
      <c r="AA96" s="326"/>
      <c r="AB96" s="326"/>
      <c r="AC96" s="326"/>
      <c r="AD96" s="326"/>
      <c r="AE96" s="326"/>
      <c r="AF96" s="326"/>
    </row>
    <row r="97" spans="4:32" ht="12">
      <c r="D97" s="326"/>
      <c r="F97" s="326"/>
      <c r="H97" s="326"/>
      <c r="J97" s="326"/>
      <c r="L97" s="326"/>
      <c r="N97" s="326"/>
      <c r="P97" s="326"/>
      <c r="Q97" s="326"/>
      <c r="R97" s="326">
        <f t="shared" si="21"/>
        <v>0</v>
      </c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6"/>
      <c r="AF97" s="326"/>
    </row>
    <row r="98" spans="2:32" ht="12">
      <c r="B98" s="333" t="s">
        <v>404</v>
      </c>
      <c r="C98" s="345"/>
      <c r="D98" s="330">
        <v>62071862</v>
      </c>
      <c r="E98" s="442">
        <f>+E94+E96</f>
        <v>63852389</v>
      </c>
      <c r="F98" s="330">
        <v>-20366354</v>
      </c>
      <c r="G98" s="442">
        <f aca="true" t="shared" si="24" ref="G98:O98">+G94+G96</f>
        <v>-9083252</v>
      </c>
      <c r="H98" s="330">
        <v>100995876</v>
      </c>
      <c r="I98" s="442">
        <f t="shared" si="24"/>
        <v>135316927</v>
      </c>
      <c r="J98" s="330">
        <v>136701570</v>
      </c>
      <c r="K98" s="442">
        <f t="shared" si="24"/>
        <v>137083800</v>
      </c>
      <c r="L98" s="330">
        <v>44104139</v>
      </c>
      <c r="M98" s="442">
        <f t="shared" si="24"/>
        <v>44291039</v>
      </c>
      <c r="N98" s="330">
        <v>2008281</v>
      </c>
      <c r="O98" s="442">
        <f t="shared" si="24"/>
        <v>450530</v>
      </c>
      <c r="P98" s="330">
        <v>325515374</v>
      </c>
      <c r="Q98" s="334">
        <f>+O98+M98+K98+I98+G98+E98</f>
        <v>371911433</v>
      </c>
      <c r="R98" s="326">
        <f t="shared" si="21"/>
        <v>0</v>
      </c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  <c r="AE98" s="326"/>
      <c r="AF98" s="326"/>
    </row>
    <row r="99" spans="2:32" ht="5.25" customHeight="1">
      <c r="B99" s="360"/>
      <c r="C99" s="361"/>
      <c r="D99" s="326"/>
      <c r="F99" s="326"/>
      <c r="H99" s="326"/>
      <c r="J99" s="326"/>
      <c r="L99" s="326"/>
      <c r="N99" s="326"/>
      <c r="P99" s="326"/>
      <c r="Q99" s="326"/>
      <c r="R99" s="326">
        <f t="shared" si="21"/>
        <v>0</v>
      </c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  <c r="AE99" s="326"/>
      <c r="AF99" s="326"/>
    </row>
    <row r="100" spans="2:32" ht="4.5" customHeight="1">
      <c r="B100" s="362"/>
      <c r="C100" s="363"/>
      <c r="D100" s="326"/>
      <c r="F100" s="326"/>
      <c r="H100" s="326"/>
      <c r="J100" s="326"/>
      <c r="L100" s="326"/>
      <c r="N100" s="326"/>
      <c r="P100" s="326"/>
      <c r="Q100" s="326"/>
      <c r="R100" s="326">
        <f t="shared" si="21"/>
        <v>0</v>
      </c>
      <c r="T100" s="326"/>
      <c r="U100" s="326"/>
      <c r="V100" s="326"/>
      <c r="W100" s="326"/>
      <c r="X100" s="326"/>
      <c r="Y100" s="326"/>
      <c r="Z100" s="326"/>
      <c r="AA100" s="326"/>
      <c r="AB100" s="326"/>
      <c r="AC100" s="326"/>
      <c r="AD100" s="326"/>
      <c r="AE100" s="326"/>
      <c r="AF100" s="326"/>
    </row>
    <row r="101" spans="2:32" ht="12">
      <c r="B101" s="333" t="s">
        <v>405</v>
      </c>
      <c r="C101" s="345"/>
      <c r="D101" s="330">
        <v>-21314789</v>
      </c>
      <c r="E101" s="442">
        <f>SUM(E102:E105)</f>
        <v>-28722194</v>
      </c>
      <c r="F101" s="330">
        <v>-23268731</v>
      </c>
      <c r="G101" s="442">
        <f aca="true" t="shared" si="25" ref="G101:O101">SUM(G102:G105)</f>
        <v>-12306147</v>
      </c>
      <c r="H101" s="330">
        <v>1252908</v>
      </c>
      <c r="I101" s="442">
        <f t="shared" si="25"/>
        <v>-18358665</v>
      </c>
      <c r="J101" s="330">
        <v>-12698740</v>
      </c>
      <c r="K101" s="442">
        <f t="shared" si="25"/>
        <v>-16305518</v>
      </c>
      <c r="L101" s="330">
        <v>-4310780</v>
      </c>
      <c r="M101" s="442">
        <f t="shared" si="25"/>
        <v>-11202123</v>
      </c>
      <c r="N101" s="330">
        <v>2848246</v>
      </c>
      <c r="O101" s="442">
        <f t="shared" si="25"/>
        <v>2318300</v>
      </c>
      <c r="P101" s="330">
        <v>-57491886</v>
      </c>
      <c r="Q101" s="334">
        <f aca="true" t="shared" si="26" ref="Q101:Q107">+O101+M101+K101+I101+G101+E101</f>
        <v>-84576347</v>
      </c>
      <c r="R101" s="326">
        <f t="shared" si="21"/>
        <v>0</v>
      </c>
      <c r="T101" s="326"/>
      <c r="U101" s="326"/>
      <c r="V101" s="326"/>
      <c r="W101" s="326"/>
      <c r="X101" s="326"/>
      <c r="Y101" s="326"/>
      <c r="Z101" s="326"/>
      <c r="AA101" s="326"/>
      <c r="AB101" s="326"/>
      <c r="AC101" s="326"/>
      <c r="AD101" s="326"/>
      <c r="AE101" s="326"/>
      <c r="AF101" s="326"/>
    </row>
    <row r="102" spans="2:32" ht="12">
      <c r="B102" s="340"/>
      <c r="C102" s="341" t="s">
        <v>406</v>
      </c>
      <c r="D102" s="320">
        <v>4918937</v>
      </c>
      <c r="E102" s="440">
        <v>8884808</v>
      </c>
      <c r="F102" s="320">
        <v>1922138</v>
      </c>
      <c r="G102" s="440">
        <v>1822199</v>
      </c>
      <c r="H102" s="320">
        <v>40899305</v>
      </c>
      <c r="I102" s="440">
        <v>27590409</v>
      </c>
      <c r="J102" s="320">
        <v>4394561</v>
      </c>
      <c r="K102" s="440">
        <v>3789228</v>
      </c>
      <c r="L102" s="320">
        <v>791379</v>
      </c>
      <c r="M102" s="440">
        <v>2326606</v>
      </c>
      <c r="N102" s="320">
        <v>-517512</v>
      </c>
      <c r="O102" s="440">
        <v>-570463</v>
      </c>
      <c r="P102" s="320">
        <v>52408808</v>
      </c>
      <c r="Q102" s="321">
        <f t="shared" si="26"/>
        <v>43842787</v>
      </c>
      <c r="R102" s="326">
        <f t="shared" si="21"/>
        <v>0</v>
      </c>
      <c r="T102" s="326"/>
      <c r="U102" s="326"/>
      <c r="V102" s="326"/>
      <c r="W102" s="326"/>
      <c r="X102" s="326"/>
      <c r="Y102" s="326"/>
      <c r="Z102" s="326"/>
      <c r="AA102" s="326"/>
      <c r="AB102" s="326"/>
      <c r="AC102" s="326"/>
      <c r="AD102" s="326"/>
      <c r="AE102" s="326"/>
      <c r="AF102" s="326"/>
    </row>
    <row r="103" spans="2:32" ht="12">
      <c r="B103" s="340"/>
      <c r="C103" s="341" t="s">
        <v>407</v>
      </c>
      <c r="D103" s="320">
        <v>-27276383</v>
      </c>
      <c r="E103" s="440">
        <v>-24428179</v>
      </c>
      <c r="F103" s="320">
        <v>-20249211</v>
      </c>
      <c r="G103" s="440">
        <v>-12156349</v>
      </c>
      <c r="H103" s="320">
        <v>-40563062</v>
      </c>
      <c r="I103" s="440">
        <v>-47698339</v>
      </c>
      <c r="J103" s="320">
        <v>-17063983</v>
      </c>
      <c r="K103" s="440">
        <v>-20066000</v>
      </c>
      <c r="L103" s="320">
        <v>-5097930</v>
      </c>
      <c r="M103" s="440">
        <v>-13566422</v>
      </c>
      <c r="N103" s="320">
        <v>517531</v>
      </c>
      <c r="O103" s="440">
        <v>570362</v>
      </c>
      <c r="P103" s="320">
        <v>-109733038</v>
      </c>
      <c r="Q103" s="321">
        <f t="shared" si="26"/>
        <v>-117344927</v>
      </c>
      <c r="R103" s="326">
        <f t="shared" si="21"/>
        <v>0</v>
      </c>
      <c r="T103" s="326"/>
      <c r="U103" s="326"/>
      <c r="V103" s="326"/>
      <c r="W103" s="326"/>
      <c r="X103" s="326"/>
      <c r="Y103" s="326"/>
      <c r="Z103" s="326"/>
      <c r="AA103" s="326"/>
      <c r="AB103" s="326"/>
      <c r="AC103" s="326"/>
      <c r="AD103" s="326"/>
      <c r="AE103" s="326"/>
      <c r="AF103" s="326"/>
    </row>
    <row r="104" spans="2:32" ht="12">
      <c r="B104" s="340"/>
      <c r="C104" s="341" t="s">
        <v>408</v>
      </c>
      <c r="D104" s="320">
        <v>-1085274</v>
      </c>
      <c r="E104" s="440">
        <v>-6842528</v>
      </c>
      <c r="F104" s="320">
        <v>0</v>
      </c>
      <c r="G104" s="440">
        <v>0</v>
      </c>
      <c r="H104" s="320">
        <v>0</v>
      </c>
      <c r="I104" s="440">
        <v>0</v>
      </c>
      <c r="J104" s="320">
        <v>0</v>
      </c>
      <c r="K104" s="440">
        <v>0</v>
      </c>
      <c r="L104" s="320">
        <v>0</v>
      </c>
      <c r="M104" s="440">
        <v>0</v>
      </c>
      <c r="N104" s="320">
        <v>0</v>
      </c>
      <c r="O104" s="440">
        <v>0</v>
      </c>
      <c r="P104" s="320">
        <v>-1085274</v>
      </c>
      <c r="Q104" s="321">
        <f t="shared" si="26"/>
        <v>-6842528</v>
      </c>
      <c r="R104" s="326">
        <f t="shared" si="21"/>
        <v>0</v>
      </c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  <c r="AE104" s="326"/>
      <c r="AF104" s="326"/>
    </row>
    <row r="105" spans="2:32" ht="12">
      <c r="B105" s="340"/>
      <c r="C105" s="341" t="s">
        <v>409</v>
      </c>
      <c r="D105" s="330">
        <v>2127931</v>
      </c>
      <c r="E105" s="442">
        <f>+E106+E107</f>
        <v>-6336295</v>
      </c>
      <c r="F105" s="330">
        <v>-4941658</v>
      </c>
      <c r="G105" s="442">
        <f aca="true" t="shared" si="27" ref="G105:O105">+G106+G107</f>
        <v>-1971997</v>
      </c>
      <c r="H105" s="330">
        <v>916665</v>
      </c>
      <c r="I105" s="442">
        <f t="shared" si="27"/>
        <v>1749265</v>
      </c>
      <c r="J105" s="330">
        <v>-29318</v>
      </c>
      <c r="K105" s="442">
        <f t="shared" si="27"/>
        <v>-28746</v>
      </c>
      <c r="L105" s="330">
        <v>-4229</v>
      </c>
      <c r="M105" s="442">
        <f t="shared" si="27"/>
        <v>37693</v>
      </c>
      <c r="N105" s="330">
        <v>2848227</v>
      </c>
      <c r="O105" s="442">
        <f t="shared" si="27"/>
        <v>2318401</v>
      </c>
      <c r="P105" s="330">
        <v>917618</v>
      </c>
      <c r="Q105" s="334">
        <f t="shared" si="26"/>
        <v>-4231679</v>
      </c>
      <c r="R105" s="326">
        <f t="shared" si="21"/>
        <v>0</v>
      </c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  <c r="AD105" s="326"/>
      <c r="AE105" s="326"/>
      <c r="AF105" s="326"/>
    </row>
    <row r="106" spans="2:32" ht="12">
      <c r="B106" s="340"/>
      <c r="C106" s="342" t="s">
        <v>410</v>
      </c>
      <c r="D106" s="320">
        <v>11009778</v>
      </c>
      <c r="E106" s="440">
        <v>19432916</v>
      </c>
      <c r="F106" s="320">
        <v>2436467</v>
      </c>
      <c r="G106" s="440">
        <v>1416434</v>
      </c>
      <c r="H106" s="320">
        <v>2326586</v>
      </c>
      <c r="I106" s="440">
        <v>8402911</v>
      </c>
      <c r="J106" s="320">
        <v>159664</v>
      </c>
      <c r="K106" s="440">
        <v>491943</v>
      </c>
      <c r="L106" s="320">
        <v>124946</v>
      </c>
      <c r="M106" s="440">
        <v>71366</v>
      </c>
      <c r="N106" s="320">
        <v>-38086</v>
      </c>
      <c r="O106" s="440">
        <v>-341015</v>
      </c>
      <c r="P106" s="320">
        <v>16019355</v>
      </c>
      <c r="Q106" s="321">
        <f t="shared" si="26"/>
        <v>29474555</v>
      </c>
      <c r="R106" s="326">
        <f t="shared" si="21"/>
        <v>0</v>
      </c>
      <c r="T106" s="326"/>
      <c r="U106" s="326"/>
      <c r="V106" s="326"/>
      <c r="W106" s="326"/>
      <c r="X106" s="326"/>
      <c r="Y106" s="326"/>
      <c r="Z106" s="326"/>
      <c r="AA106" s="326"/>
      <c r="AB106" s="326"/>
      <c r="AC106" s="326"/>
      <c r="AD106" s="326"/>
      <c r="AE106" s="326"/>
      <c r="AF106" s="326"/>
    </row>
    <row r="107" spans="2:32" ht="12">
      <c r="B107" s="340"/>
      <c r="C107" s="342" t="s">
        <v>411</v>
      </c>
      <c r="D107" s="320">
        <v>-8881847</v>
      </c>
      <c r="E107" s="440">
        <v>-25769211</v>
      </c>
      <c r="F107" s="320">
        <v>-7378125</v>
      </c>
      <c r="G107" s="440">
        <v>-3388431</v>
      </c>
      <c r="H107" s="320">
        <v>-1409921</v>
      </c>
      <c r="I107" s="440">
        <v>-6653646</v>
      </c>
      <c r="J107" s="320">
        <v>-188982</v>
      </c>
      <c r="K107" s="440">
        <v>-520689</v>
      </c>
      <c r="L107" s="320">
        <v>-129175</v>
      </c>
      <c r="M107" s="440">
        <v>-33673</v>
      </c>
      <c r="N107" s="320">
        <v>2886313</v>
      </c>
      <c r="O107" s="440">
        <v>2659416</v>
      </c>
      <c r="P107" s="320">
        <v>-15101737</v>
      </c>
      <c r="Q107" s="321">
        <f t="shared" si="26"/>
        <v>-33706234</v>
      </c>
      <c r="R107" s="326">
        <f t="shared" si="21"/>
        <v>0</v>
      </c>
      <c r="T107" s="326"/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  <c r="AE107" s="326"/>
      <c r="AF107" s="326"/>
    </row>
    <row r="108" spans="4:32" ht="12">
      <c r="D108" s="326"/>
      <c r="F108" s="326"/>
      <c r="H108" s="326"/>
      <c r="J108" s="326"/>
      <c r="L108" s="326"/>
      <c r="N108" s="326"/>
      <c r="P108" s="326"/>
      <c r="Q108" s="326"/>
      <c r="R108" s="326">
        <f t="shared" si="21"/>
        <v>0</v>
      </c>
      <c r="T108" s="326"/>
      <c r="U108" s="326"/>
      <c r="V108" s="326"/>
      <c r="W108" s="326"/>
      <c r="X108" s="326"/>
      <c r="Y108" s="326"/>
      <c r="Z108" s="326"/>
      <c r="AA108" s="326"/>
      <c r="AB108" s="326"/>
      <c r="AC108" s="326"/>
      <c r="AD108" s="326"/>
      <c r="AE108" s="326"/>
      <c r="AF108" s="326"/>
    </row>
    <row r="109" spans="2:32" ht="12">
      <c r="B109" s="347" t="s">
        <v>412</v>
      </c>
      <c r="C109" s="327"/>
      <c r="D109" s="320">
        <v>3501195</v>
      </c>
      <c r="E109" s="440">
        <v>2758911</v>
      </c>
      <c r="F109" s="320">
        <v>21657</v>
      </c>
      <c r="G109" s="440">
        <v>-58007</v>
      </c>
      <c r="H109" s="320">
        <v>0</v>
      </c>
      <c r="I109" s="440">
        <v>0</v>
      </c>
      <c r="J109" s="320">
        <v>660030</v>
      </c>
      <c r="K109" s="440">
        <v>849631</v>
      </c>
      <c r="L109" s="320">
        <v>2413573</v>
      </c>
      <c r="M109" s="440">
        <v>2672440</v>
      </c>
      <c r="N109" s="320">
        <v>0</v>
      </c>
      <c r="O109" s="440">
        <v>0</v>
      </c>
      <c r="P109" s="320">
        <v>6596455</v>
      </c>
      <c r="Q109" s="321">
        <f>+O109+M109+K109+I109+G109+E109</f>
        <v>6222975</v>
      </c>
      <c r="R109" s="326">
        <f t="shared" si="21"/>
        <v>0</v>
      </c>
      <c r="S109" s="326"/>
      <c r="T109" s="326"/>
      <c r="U109" s="326"/>
      <c r="V109" s="326"/>
      <c r="W109" s="326"/>
      <c r="X109" s="326"/>
      <c r="Y109" s="326"/>
      <c r="Z109" s="326"/>
      <c r="AA109" s="326"/>
      <c r="AB109" s="326"/>
      <c r="AC109" s="326"/>
      <c r="AD109" s="326"/>
      <c r="AE109" s="326"/>
      <c r="AF109" s="326"/>
    </row>
    <row r="110" spans="2:32" ht="12">
      <c r="B110" s="333" t="s">
        <v>413</v>
      </c>
      <c r="C110" s="327"/>
      <c r="D110" s="320">
        <v>0</v>
      </c>
      <c r="E110" s="440">
        <v>0</v>
      </c>
      <c r="F110" s="320">
        <v>0</v>
      </c>
      <c r="G110" s="440">
        <v>0</v>
      </c>
      <c r="H110" s="320">
        <v>0</v>
      </c>
      <c r="I110" s="440">
        <v>0</v>
      </c>
      <c r="J110" s="320">
        <v>0</v>
      </c>
      <c r="K110" s="440">
        <v>0</v>
      </c>
      <c r="L110" s="320">
        <v>0</v>
      </c>
      <c r="M110" s="440">
        <v>0</v>
      </c>
      <c r="N110" s="320">
        <v>0</v>
      </c>
      <c r="O110" s="440">
        <v>0</v>
      </c>
      <c r="P110" s="320">
        <v>0</v>
      </c>
      <c r="Q110" s="321">
        <f>+O110+M110+K110+I110+G110+E110</f>
        <v>0</v>
      </c>
      <c r="R110" s="326">
        <f t="shared" si="21"/>
        <v>0</v>
      </c>
      <c r="T110" s="326"/>
      <c r="U110" s="326"/>
      <c r="V110" s="326"/>
      <c r="W110" s="326"/>
      <c r="X110" s="326"/>
      <c r="Y110" s="326"/>
      <c r="Z110" s="326"/>
      <c r="AA110" s="326"/>
      <c r="AB110" s="326"/>
      <c r="AC110" s="326"/>
      <c r="AD110" s="326"/>
      <c r="AE110" s="326"/>
      <c r="AF110" s="326"/>
    </row>
    <row r="111" spans="2:32" ht="12">
      <c r="B111" s="333" t="s">
        <v>414</v>
      </c>
      <c r="C111" s="327"/>
      <c r="D111" s="320">
        <v>151</v>
      </c>
      <c r="E111" s="440">
        <v>138435</v>
      </c>
      <c r="F111" s="320">
        <v>0</v>
      </c>
      <c r="G111" s="440">
        <v>0</v>
      </c>
      <c r="H111" s="320">
        <v>0</v>
      </c>
      <c r="I111" s="440">
        <v>0</v>
      </c>
      <c r="J111" s="320">
        <v>0</v>
      </c>
      <c r="K111" s="440">
        <v>2</v>
      </c>
      <c r="L111" s="320">
        <v>0</v>
      </c>
      <c r="M111" s="440">
        <v>0</v>
      </c>
      <c r="N111" s="320">
        <v>0</v>
      </c>
      <c r="O111" s="440">
        <v>0</v>
      </c>
      <c r="P111" s="320">
        <v>151</v>
      </c>
      <c r="Q111" s="321">
        <f>+O111+M111+K111+I111+G111+E111</f>
        <v>138437</v>
      </c>
      <c r="R111" s="326">
        <f t="shared" si="21"/>
        <v>0</v>
      </c>
      <c r="T111" s="326"/>
      <c r="U111" s="326"/>
      <c r="V111" s="326"/>
      <c r="W111" s="326"/>
      <c r="X111" s="326"/>
      <c r="Y111" s="326"/>
      <c r="Z111" s="326"/>
      <c r="AA111" s="326"/>
      <c r="AB111" s="326"/>
      <c r="AC111" s="326"/>
      <c r="AD111" s="326"/>
      <c r="AE111" s="326"/>
      <c r="AF111" s="326"/>
    </row>
    <row r="112" spans="2:32" ht="12">
      <c r="B112" s="333" t="s">
        <v>415</v>
      </c>
      <c r="C112" s="327"/>
      <c r="D112" s="320">
        <v>3046079</v>
      </c>
      <c r="E112" s="440">
        <v>517241</v>
      </c>
      <c r="F112" s="320">
        <v>0</v>
      </c>
      <c r="G112" s="440">
        <v>0</v>
      </c>
      <c r="H112" s="320">
        <v>0</v>
      </c>
      <c r="I112" s="440">
        <v>0</v>
      </c>
      <c r="J112" s="320">
        <v>135004</v>
      </c>
      <c r="K112" s="440">
        <v>11604</v>
      </c>
      <c r="L112" s="320">
        <v>-200451</v>
      </c>
      <c r="M112" s="440">
        <v>-1743</v>
      </c>
      <c r="N112" s="320">
        <v>0</v>
      </c>
      <c r="O112" s="440">
        <v>0</v>
      </c>
      <c r="P112" s="320">
        <v>2980632</v>
      </c>
      <c r="Q112" s="321">
        <f>+O112+M112+K112+I112+G112+E112</f>
        <v>527102</v>
      </c>
      <c r="R112" s="326">
        <f t="shared" si="21"/>
        <v>0</v>
      </c>
      <c r="T112" s="326"/>
      <c r="U112" s="326"/>
      <c r="V112" s="326"/>
      <c r="W112" s="326"/>
      <c r="X112" s="326"/>
      <c r="Y112" s="326"/>
      <c r="Z112" s="326"/>
      <c r="AA112" s="326"/>
      <c r="AB112" s="326"/>
      <c r="AC112" s="326"/>
      <c r="AD112" s="326"/>
      <c r="AE112" s="326"/>
      <c r="AF112" s="326"/>
    </row>
    <row r="113" spans="2:32" ht="12">
      <c r="B113" s="333" t="s">
        <v>416</v>
      </c>
      <c r="C113" s="327"/>
      <c r="D113" s="320">
        <v>0</v>
      </c>
      <c r="E113" s="440">
        <v>0</v>
      </c>
      <c r="F113" s="320">
        <v>0</v>
      </c>
      <c r="G113" s="440">
        <v>0</v>
      </c>
      <c r="H113" s="320">
        <v>0</v>
      </c>
      <c r="I113" s="440">
        <v>0</v>
      </c>
      <c r="J113" s="320">
        <v>0</v>
      </c>
      <c r="K113" s="440">
        <v>0</v>
      </c>
      <c r="L113" s="320">
        <v>0</v>
      </c>
      <c r="M113" s="440">
        <v>0</v>
      </c>
      <c r="N113" s="320">
        <v>0</v>
      </c>
      <c r="O113" s="440">
        <v>0</v>
      </c>
      <c r="P113" s="320">
        <v>0</v>
      </c>
      <c r="Q113" s="321">
        <f>+O113+M113+K113+I113+G113+E113</f>
        <v>0</v>
      </c>
      <c r="R113" s="326">
        <f t="shared" si="21"/>
        <v>0</v>
      </c>
      <c r="T113" s="326"/>
      <c r="U113" s="326"/>
      <c r="V113" s="326"/>
      <c r="W113" s="326"/>
      <c r="X113" s="326"/>
      <c r="Y113" s="326"/>
      <c r="Z113" s="326"/>
      <c r="AA113" s="326"/>
      <c r="AB113" s="326"/>
      <c r="AC113" s="326"/>
      <c r="AD113" s="326"/>
      <c r="AE113" s="326"/>
      <c r="AF113" s="326"/>
    </row>
    <row r="114" spans="4:32" ht="6" customHeight="1">
      <c r="D114" s="326"/>
      <c r="F114" s="326"/>
      <c r="H114" s="326"/>
      <c r="J114" s="326"/>
      <c r="L114" s="326"/>
      <c r="N114" s="326"/>
      <c r="P114" s="326"/>
      <c r="Q114" s="326"/>
      <c r="R114" s="326">
        <f t="shared" si="21"/>
        <v>0</v>
      </c>
      <c r="T114" s="326"/>
      <c r="U114" s="326"/>
      <c r="V114" s="326"/>
      <c r="W114" s="326"/>
      <c r="X114" s="326"/>
      <c r="Y114" s="326"/>
      <c r="Z114" s="326"/>
      <c r="AA114" s="326"/>
      <c r="AB114" s="326"/>
      <c r="AC114" s="326"/>
      <c r="AD114" s="326"/>
      <c r="AE114" s="326"/>
      <c r="AF114" s="326"/>
    </row>
    <row r="115" spans="2:32" ht="12">
      <c r="B115" s="333" t="s">
        <v>417</v>
      </c>
      <c r="C115" s="345"/>
      <c r="D115" s="330">
        <v>47304498</v>
      </c>
      <c r="E115" s="442">
        <f>+E98+E101+E109+E110+E111+E112+E113</f>
        <v>38544782</v>
      </c>
      <c r="F115" s="330">
        <v>-43613428</v>
      </c>
      <c r="G115" s="442">
        <f aca="true" t="shared" si="28" ref="G115:O115">+G98+G101+G109+G110+G111+G112+G113</f>
        <v>-21447406</v>
      </c>
      <c r="H115" s="330">
        <v>102248784</v>
      </c>
      <c r="I115" s="442">
        <f t="shared" si="28"/>
        <v>116958262</v>
      </c>
      <c r="J115" s="330">
        <v>124797864</v>
      </c>
      <c r="K115" s="442">
        <f t="shared" si="28"/>
        <v>121639519</v>
      </c>
      <c r="L115" s="330">
        <v>42006481</v>
      </c>
      <c r="M115" s="442">
        <f t="shared" si="28"/>
        <v>35759613</v>
      </c>
      <c r="N115" s="330">
        <v>4856527</v>
      </c>
      <c r="O115" s="442">
        <f t="shared" si="28"/>
        <v>2768830</v>
      </c>
      <c r="P115" s="330">
        <v>277600726</v>
      </c>
      <c r="Q115" s="334">
        <f>+O115+M115+K115+I115+G115+E115</f>
        <v>294223600</v>
      </c>
      <c r="R115" s="326">
        <f t="shared" si="21"/>
        <v>0</v>
      </c>
      <c r="T115" s="326"/>
      <c r="U115" s="326"/>
      <c r="V115" s="326"/>
      <c r="W115" s="326"/>
      <c r="X115" s="326"/>
      <c r="Y115" s="326"/>
      <c r="Z115" s="326"/>
      <c r="AA115" s="326"/>
      <c r="AB115" s="326"/>
      <c r="AC115" s="326"/>
      <c r="AD115" s="326"/>
      <c r="AE115" s="326"/>
      <c r="AF115" s="326"/>
    </row>
    <row r="116" spans="4:32" ht="6.75" customHeight="1">
      <c r="D116" s="326"/>
      <c r="F116" s="326"/>
      <c r="H116" s="326"/>
      <c r="J116" s="326"/>
      <c r="L116" s="326"/>
      <c r="N116" s="326"/>
      <c r="P116" s="326"/>
      <c r="Q116" s="326"/>
      <c r="R116" s="326">
        <f t="shared" si="21"/>
        <v>0</v>
      </c>
      <c r="T116" s="326"/>
      <c r="U116" s="326"/>
      <c r="V116" s="326"/>
      <c r="W116" s="326"/>
      <c r="X116" s="326"/>
      <c r="Y116" s="326"/>
      <c r="Z116" s="326"/>
      <c r="AA116" s="326"/>
      <c r="AB116" s="326"/>
      <c r="AC116" s="326"/>
      <c r="AD116" s="326"/>
      <c r="AE116" s="326"/>
      <c r="AF116" s="326"/>
    </row>
    <row r="117" spans="2:32" ht="12">
      <c r="B117" s="340"/>
      <c r="C117" s="327" t="s">
        <v>418</v>
      </c>
      <c r="D117" s="320">
        <v>-4279056</v>
      </c>
      <c r="E117" s="440">
        <v>15605746</v>
      </c>
      <c r="F117" s="320">
        <v>-843710</v>
      </c>
      <c r="G117" s="440">
        <v>-2568563</v>
      </c>
      <c r="H117" s="320">
        <v>-23664488</v>
      </c>
      <c r="I117" s="440">
        <v>-27499111</v>
      </c>
      <c r="J117" s="320">
        <v>-41492899</v>
      </c>
      <c r="K117" s="440">
        <v>-35693577</v>
      </c>
      <c r="L117" s="320">
        <v>-11969120</v>
      </c>
      <c r="M117" s="440">
        <v>-13155049</v>
      </c>
      <c r="N117" s="320">
        <v>0</v>
      </c>
      <c r="O117" s="440">
        <v>0</v>
      </c>
      <c r="P117" s="320">
        <v>-82249273</v>
      </c>
      <c r="Q117" s="321">
        <f>+O117+M117+K117+I117+G117+E117</f>
        <v>-63310554</v>
      </c>
      <c r="R117" s="326">
        <f t="shared" si="21"/>
        <v>0</v>
      </c>
      <c r="T117" s="326"/>
      <c r="U117" s="326"/>
      <c r="V117" s="326"/>
      <c r="W117" s="326"/>
      <c r="X117" s="326"/>
      <c r="Y117" s="326"/>
      <c r="Z117" s="326"/>
      <c r="AA117" s="326"/>
      <c r="AB117" s="326"/>
      <c r="AC117" s="326"/>
      <c r="AD117" s="326"/>
      <c r="AE117" s="326"/>
      <c r="AF117" s="326"/>
    </row>
    <row r="118" spans="4:32" ht="6.75" customHeight="1">
      <c r="D118" s="326"/>
      <c r="F118" s="326"/>
      <c r="H118" s="326"/>
      <c r="J118" s="326"/>
      <c r="L118" s="326"/>
      <c r="N118" s="326"/>
      <c r="P118" s="326"/>
      <c r="Q118" s="326"/>
      <c r="R118" s="326">
        <f t="shared" si="21"/>
        <v>0</v>
      </c>
      <c r="T118" s="326"/>
      <c r="U118" s="326"/>
      <c r="V118" s="326"/>
      <c r="W118" s="326"/>
      <c r="X118" s="326"/>
      <c r="Y118" s="326"/>
      <c r="Z118" s="326"/>
      <c r="AA118" s="326"/>
      <c r="AB118" s="326"/>
      <c r="AC118" s="326"/>
      <c r="AD118" s="326"/>
      <c r="AE118" s="326"/>
      <c r="AF118" s="326"/>
    </row>
    <row r="119" spans="2:32" ht="12">
      <c r="B119" s="364" t="s">
        <v>419</v>
      </c>
      <c r="C119" s="345"/>
      <c r="D119" s="330">
        <v>43025442</v>
      </c>
      <c r="E119" s="442">
        <f>+E115+E117</f>
        <v>54150528</v>
      </c>
      <c r="F119" s="330">
        <v>-44457138</v>
      </c>
      <c r="G119" s="442">
        <f aca="true" t="shared" si="29" ref="G119:O119">+G115+G117</f>
        <v>-24015969</v>
      </c>
      <c r="H119" s="330">
        <v>78584296</v>
      </c>
      <c r="I119" s="442">
        <f t="shared" si="29"/>
        <v>89459151</v>
      </c>
      <c r="J119" s="330">
        <v>83304965</v>
      </c>
      <c r="K119" s="442">
        <f t="shared" si="29"/>
        <v>85945942</v>
      </c>
      <c r="L119" s="330">
        <v>30037361</v>
      </c>
      <c r="M119" s="442">
        <f t="shared" si="29"/>
        <v>22604564</v>
      </c>
      <c r="N119" s="330">
        <v>4856527</v>
      </c>
      <c r="O119" s="442">
        <f t="shared" si="29"/>
        <v>2768830</v>
      </c>
      <c r="P119" s="330">
        <v>195351453</v>
      </c>
      <c r="Q119" s="334">
        <f>+O119+M119+K119+I119+G119+E119</f>
        <v>230913046</v>
      </c>
      <c r="R119" s="326">
        <f t="shared" si="21"/>
        <v>0</v>
      </c>
      <c r="T119" s="326"/>
      <c r="U119" s="326"/>
      <c r="V119" s="326"/>
      <c r="W119" s="326"/>
      <c r="X119" s="326"/>
      <c r="Y119" s="326"/>
      <c r="Z119" s="326"/>
      <c r="AA119" s="326"/>
      <c r="AB119" s="326"/>
      <c r="AC119" s="326"/>
      <c r="AD119" s="326"/>
      <c r="AE119" s="326"/>
      <c r="AF119" s="326"/>
    </row>
    <row r="120" spans="2:32" ht="24">
      <c r="B120" s="340"/>
      <c r="C120" s="327" t="s">
        <v>420</v>
      </c>
      <c r="D120" s="320">
        <v>0</v>
      </c>
      <c r="E120" s="440">
        <v>0</v>
      </c>
      <c r="F120" s="320">
        <v>0</v>
      </c>
      <c r="G120" s="440">
        <v>0</v>
      </c>
      <c r="H120" s="320">
        <v>0</v>
      </c>
      <c r="I120" s="440">
        <v>0</v>
      </c>
      <c r="J120" s="320">
        <v>0</v>
      </c>
      <c r="K120" s="440">
        <v>0</v>
      </c>
      <c r="L120" s="320">
        <v>0</v>
      </c>
      <c r="M120" s="440">
        <v>0</v>
      </c>
      <c r="N120" s="320">
        <v>0</v>
      </c>
      <c r="O120" s="440">
        <v>0</v>
      </c>
      <c r="P120" s="320">
        <v>0</v>
      </c>
      <c r="Q120" s="321">
        <v>0</v>
      </c>
      <c r="R120" s="326">
        <f t="shared" si="21"/>
        <v>0</v>
      </c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2:32" ht="12">
      <c r="B121" s="347" t="s">
        <v>421</v>
      </c>
      <c r="C121" s="327"/>
      <c r="D121" s="330">
        <v>43025442</v>
      </c>
      <c r="E121" s="442">
        <f>+E119+E120</f>
        <v>54150528</v>
      </c>
      <c r="F121" s="330">
        <v>-44457138</v>
      </c>
      <c r="G121" s="442">
        <f aca="true" t="shared" si="30" ref="G121:O121">+G119+G120</f>
        <v>-24015969</v>
      </c>
      <c r="H121" s="330">
        <v>78584296</v>
      </c>
      <c r="I121" s="442">
        <f t="shared" si="30"/>
        <v>89459151</v>
      </c>
      <c r="J121" s="330">
        <v>83304965</v>
      </c>
      <c r="K121" s="442">
        <f t="shared" si="30"/>
        <v>85945942</v>
      </c>
      <c r="L121" s="330">
        <v>30037361</v>
      </c>
      <c r="M121" s="442">
        <f t="shared" si="30"/>
        <v>22604564</v>
      </c>
      <c r="N121" s="330">
        <v>4856527</v>
      </c>
      <c r="O121" s="442">
        <f t="shared" si="30"/>
        <v>2768830</v>
      </c>
      <c r="P121" s="330">
        <v>195351453</v>
      </c>
      <c r="Q121" s="334">
        <f>+O121+M121+K121+I121+G121+E121</f>
        <v>230913046</v>
      </c>
      <c r="R121" s="326">
        <f t="shared" si="21"/>
        <v>0</v>
      </c>
      <c r="T121" s="326"/>
      <c r="U121" s="326"/>
      <c r="V121" s="326"/>
      <c r="W121" s="326"/>
      <c r="X121" s="326"/>
      <c r="Y121" s="326"/>
      <c r="Z121" s="326"/>
      <c r="AA121" s="326"/>
      <c r="AB121" s="326"/>
      <c r="AC121" s="326"/>
      <c r="AD121" s="326"/>
      <c r="AE121" s="326"/>
      <c r="AF121" s="326"/>
    </row>
    <row r="122" spans="4:32" ht="8.25" customHeight="1">
      <c r="D122" s="326"/>
      <c r="F122" s="326"/>
      <c r="H122" s="326"/>
      <c r="J122" s="326"/>
      <c r="L122" s="326"/>
      <c r="N122" s="326"/>
      <c r="P122" s="326"/>
      <c r="Q122" s="326"/>
      <c r="R122" s="326">
        <f t="shared" si="21"/>
        <v>0</v>
      </c>
      <c r="T122" s="326"/>
      <c r="U122" s="326"/>
      <c r="V122" s="326"/>
      <c r="W122" s="326"/>
      <c r="X122" s="326"/>
      <c r="Y122" s="326"/>
      <c r="Z122" s="326"/>
      <c r="AA122" s="326"/>
      <c r="AB122" s="326"/>
      <c r="AC122" s="326"/>
      <c r="AD122" s="326"/>
      <c r="AE122" s="326"/>
      <c r="AF122" s="326"/>
    </row>
    <row r="123" spans="2:32" ht="12">
      <c r="B123" s="340"/>
      <c r="C123" s="345" t="s">
        <v>422</v>
      </c>
      <c r="D123" s="330">
        <v>43025442</v>
      </c>
      <c r="E123" s="442">
        <f>+E121</f>
        <v>54150528</v>
      </c>
      <c r="F123" s="330">
        <v>-44457138</v>
      </c>
      <c r="G123" s="442">
        <f>+G121</f>
        <v>-24015969</v>
      </c>
      <c r="H123" s="330">
        <v>78584296</v>
      </c>
      <c r="I123" s="442">
        <f>+I121</f>
        <v>89459151</v>
      </c>
      <c r="J123" s="330">
        <v>83304965</v>
      </c>
      <c r="K123" s="442">
        <f>+K121</f>
        <v>85945942</v>
      </c>
      <c r="L123" s="330">
        <v>30037361</v>
      </c>
      <c r="M123" s="442">
        <f>+M121</f>
        <v>22604564</v>
      </c>
      <c r="N123" s="330">
        <v>4856527</v>
      </c>
      <c r="O123" s="442">
        <f>+O121</f>
        <v>2768830</v>
      </c>
      <c r="P123" s="330">
        <v>195351453</v>
      </c>
      <c r="Q123" s="334">
        <f>+Q121</f>
        <v>230913046</v>
      </c>
      <c r="R123" s="326">
        <f t="shared" si="21"/>
        <v>0</v>
      </c>
      <c r="T123" s="326"/>
      <c r="U123" s="326"/>
      <c r="V123" s="326"/>
      <c r="W123" s="326"/>
      <c r="X123" s="326"/>
      <c r="Y123" s="326"/>
      <c r="Z123" s="326"/>
      <c r="AA123" s="326"/>
      <c r="AB123" s="326"/>
      <c r="AC123" s="326"/>
      <c r="AD123" s="326"/>
      <c r="AE123" s="326"/>
      <c r="AF123" s="326"/>
    </row>
    <row r="124" spans="2:32" ht="12">
      <c r="B124" s="340"/>
      <c r="C124" s="345" t="s">
        <v>423</v>
      </c>
      <c r="D124" s="330">
        <v>0</v>
      </c>
      <c r="E124" s="442">
        <v>0</v>
      </c>
      <c r="F124" s="330">
        <v>0</v>
      </c>
      <c r="G124" s="442">
        <v>0</v>
      </c>
      <c r="H124" s="330">
        <v>0</v>
      </c>
      <c r="I124" s="442">
        <v>0</v>
      </c>
      <c r="J124" s="330">
        <v>0</v>
      </c>
      <c r="K124" s="442">
        <v>0</v>
      </c>
      <c r="L124" s="330">
        <v>0</v>
      </c>
      <c r="M124" s="442">
        <v>0</v>
      </c>
      <c r="N124" s="330">
        <v>0</v>
      </c>
      <c r="O124" s="442">
        <v>0</v>
      </c>
      <c r="P124" s="330">
        <v>84159494</v>
      </c>
      <c r="Q124" s="334">
        <v>100661300</v>
      </c>
      <c r="R124" s="326"/>
      <c r="T124" s="326"/>
      <c r="U124" s="326"/>
      <c r="V124" s="326"/>
      <c r="W124" s="326"/>
      <c r="X124" s="326"/>
      <c r="Y124" s="326"/>
      <c r="Z124" s="326"/>
      <c r="AA124" s="326"/>
      <c r="AB124" s="326"/>
      <c r="AC124" s="326"/>
      <c r="AD124" s="326"/>
      <c r="AE124" s="326"/>
      <c r="AF124" s="326"/>
    </row>
    <row r="125" spans="2:32" ht="12">
      <c r="B125" s="340"/>
      <c r="C125" s="345" t="s">
        <v>424</v>
      </c>
      <c r="D125" s="330">
        <v>0</v>
      </c>
      <c r="E125" s="442">
        <v>0</v>
      </c>
      <c r="F125" s="330">
        <v>0</v>
      </c>
      <c r="G125" s="442">
        <v>0</v>
      </c>
      <c r="H125" s="330">
        <v>0</v>
      </c>
      <c r="I125" s="442">
        <v>0</v>
      </c>
      <c r="J125" s="330">
        <v>0</v>
      </c>
      <c r="K125" s="442">
        <v>0</v>
      </c>
      <c r="L125" s="330">
        <v>0</v>
      </c>
      <c r="M125" s="442">
        <v>0</v>
      </c>
      <c r="N125" s="330">
        <v>0</v>
      </c>
      <c r="O125" s="442">
        <v>0</v>
      </c>
      <c r="P125" s="330">
        <v>111191959</v>
      </c>
      <c r="Q125" s="334">
        <v>130251746</v>
      </c>
      <c r="R125" s="326"/>
      <c r="T125" s="326"/>
      <c r="U125" s="326"/>
      <c r="V125" s="326"/>
      <c r="W125" s="326"/>
      <c r="X125" s="326"/>
      <c r="Y125" s="326"/>
      <c r="Z125" s="326"/>
      <c r="AA125" s="326"/>
      <c r="AB125" s="326"/>
      <c r="AC125" s="326"/>
      <c r="AD125" s="326"/>
      <c r="AE125" s="326"/>
      <c r="AF125" s="326"/>
    </row>
    <row r="126" spans="18:22" ht="12">
      <c r="R126" s="326"/>
      <c r="V126" s="326"/>
    </row>
    <row r="127" spans="4:18" ht="12">
      <c r="D127" s="326"/>
      <c r="E127" s="339">
        <f>+E121-E123</f>
        <v>0</v>
      </c>
      <c r="F127" s="326"/>
      <c r="G127" s="339">
        <f aca="true" t="shared" si="31" ref="G127:Q127">+G121-G123</f>
        <v>0</v>
      </c>
      <c r="H127" s="326"/>
      <c r="I127" s="339">
        <f t="shared" si="31"/>
        <v>0</v>
      </c>
      <c r="J127" s="326"/>
      <c r="K127" s="339">
        <f t="shared" si="31"/>
        <v>0</v>
      </c>
      <c r="L127" s="326">
        <v>0</v>
      </c>
      <c r="M127" s="339">
        <f t="shared" si="31"/>
        <v>0</v>
      </c>
      <c r="N127" s="326"/>
      <c r="O127" s="339">
        <f t="shared" si="31"/>
        <v>0</v>
      </c>
      <c r="P127" s="326"/>
      <c r="Q127" s="326">
        <f t="shared" si="31"/>
        <v>0</v>
      </c>
      <c r="R127" s="326"/>
    </row>
    <row r="128" spans="4:18" ht="12">
      <c r="D128" s="326"/>
      <c r="J128" s="326"/>
      <c r="P128" s="326"/>
      <c r="R128" s="326"/>
    </row>
  </sheetData>
  <sheetProtection/>
  <mergeCells count="28">
    <mergeCell ref="L33:M33"/>
    <mergeCell ref="N33:O33"/>
    <mergeCell ref="B3:C3"/>
    <mergeCell ref="D3:E3"/>
    <mergeCell ref="F3:G3"/>
    <mergeCell ref="H3:I3"/>
    <mergeCell ref="J3:K3"/>
    <mergeCell ref="L3:M3"/>
    <mergeCell ref="L72:M72"/>
    <mergeCell ref="N72:O72"/>
    <mergeCell ref="N3:O3"/>
    <mergeCell ref="P3:Q3"/>
    <mergeCell ref="B4:C5"/>
    <mergeCell ref="B33:C33"/>
    <mergeCell ref="D33:E33"/>
    <mergeCell ref="F33:G33"/>
    <mergeCell ref="H33:I33"/>
    <mergeCell ref="J33:K33"/>
    <mergeCell ref="P72:Q72"/>
    <mergeCell ref="B73:C74"/>
    <mergeCell ref="P33:Q33"/>
    <mergeCell ref="B34:C35"/>
    <mergeCell ref="B58:C58"/>
    <mergeCell ref="B72:C72"/>
    <mergeCell ref="D72:E72"/>
    <mergeCell ref="F72:G72"/>
    <mergeCell ref="H72:I72"/>
    <mergeCell ref="J72:K7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2"/>
  <dimension ref="B2:T130"/>
  <sheetViews>
    <sheetView zoomScale="85" zoomScaleNormal="85" zoomScalePageLayoutView="0" workbookViewId="0" topLeftCell="A1">
      <selection activeCell="A1" sqref="A1:IV1"/>
    </sheetView>
  </sheetViews>
  <sheetFormatPr defaultColWidth="11.421875" defaultRowHeight="15"/>
  <cols>
    <col min="1" max="1" width="3.57421875" style="314" customWidth="1"/>
    <col min="2" max="2" width="2.8515625" style="314" customWidth="1"/>
    <col min="3" max="3" width="56.8515625" style="314" customWidth="1"/>
    <col min="4" max="4" width="16.00390625" style="314" bestFit="1" customWidth="1"/>
    <col min="5" max="5" width="15.7109375" style="314" bestFit="1" customWidth="1"/>
    <col min="6" max="6" width="16.00390625" style="314" bestFit="1" customWidth="1"/>
    <col min="7" max="7" width="15.7109375" style="314" bestFit="1" customWidth="1"/>
    <col min="8" max="8" width="16.00390625" style="314" bestFit="1" customWidth="1"/>
    <col min="9" max="9" width="15.7109375" style="314" bestFit="1" customWidth="1"/>
    <col min="10" max="10" width="16.00390625" style="314" bestFit="1" customWidth="1"/>
    <col min="11" max="11" width="15.7109375" style="314" bestFit="1" customWidth="1"/>
    <col min="12" max="12" width="16.00390625" style="314" bestFit="1" customWidth="1"/>
    <col min="13" max="13" width="15.7109375" style="314" bestFit="1" customWidth="1"/>
    <col min="14" max="14" width="16.00390625" style="314" bestFit="1" customWidth="1"/>
    <col min="15" max="15" width="15.7109375" style="314" bestFit="1" customWidth="1"/>
    <col min="16" max="16" width="16.00390625" style="314" bestFit="1" customWidth="1"/>
    <col min="17" max="17" width="15.7109375" style="314" bestFit="1" customWidth="1"/>
    <col min="18" max="18" width="12.8515625" style="314" bestFit="1" customWidth="1"/>
    <col min="19" max="16384" width="11.421875" style="314" customWidth="1"/>
  </cols>
  <sheetData>
    <row r="2" spans="2:17" ht="21" customHeight="1">
      <c r="B2" s="408" t="s">
        <v>430</v>
      </c>
      <c r="C2" s="409"/>
      <c r="D2" s="431" t="s">
        <v>329</v>
      </c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3"/>
    </row>
    <row r="3" spans="2:17" ht="25.5" customHeight="1">
      <c r="B3" s="408" t="s">
        <v>425</v>
      </c>
      <c r="C3" s="409"/>
      <c r="D3" s="410" t="s">
        <v>1</v>
      </c>
      <c r="E3" s="411"/>
      <c r="F3" s="410" t="s">
        <v>2</v>
      </c>
      <c r="G3" s="411"/>
      <c r="H3" s="410" t="s">
        <v>426</v>
      </c>
      <c r="I3" s="411"/>
      <c r="J3" s="410" t="s">
        <v>3</v>
      </c>
      <c r="K3" s="411"/>
      <c r="L3" s="410" t="s">
        <v>427</v>
      </c>
      <c r="M3" s="411"/>
      <c r="N3" s="410" t="s">
        <v>428</v>
      </c>
      <c r="O3" s="411"/>
      <c r="P3" s="410" t="s">
        <v>332</v>
      </c>
      <c r="Q3" s="411"/>
    </row>
    <row r="4" spans="2:17" ht="12" customHeight="1">
      <c r="B4" s="412" t="s">
        <v>333</v>
      </c>
      <c r="C4" s="428"/>
      <c r="D4" s="315">
        <f>+'[2]Segmentos LN resumen'!D4</f>
        <v>41363</v>
      </c>
      <c r="E4" s="316">
        <f>+'[2]Segmentos pais'!E4</f>
        <v>41274</v>
      </c>
      <c r="F4" s="315">
        <f aca="true" t="shared" si="0" ref="F4:Q4">+D4</f>
        <v>41363</v>
      </c>
      <c r="G4" s="316">
        <f t="shared" si="0"/>
        <v>41274</v>
      </c>
      <c r="H4" s="315">
        <f t="shared" si="0"/>
        <v>41363</v>
      </c>
      <c r="I4" s="316">
        <f t="shared" si="0"/>
        <v>41274</v>
      </c>
      <c r="J4" s="315">
        <f t="shared" si="0"/>
        <v>41363</v>
      </c>
      <c r="K4" s="316">
        <f t="shared" si="0"/>
        <v>41274</v>
      </c>
      <c r="L4" s="315">
        <f t="shared" si="0"/>
        <v>41363</v>
      </c>
      <c r="M4" s="316">
        <f t="shared" si="0"/>
        <v>41274</v>
      </c>
      <c r="N4" s="315">
        <f t="shared" si="0"/>
        <v>41363</v>
      </c>
      <c r="O4" s="316">
        <f t="shared" si="0"/>
        <v>41274</v>
      </c>
      <c r="P4" s="315">
        <f t="shared" si="0"/>
        <v>41363</v>
      </c>
      <c r="Q4" s="316">
        <f t="shared" si="0"/>
        <v>41274</v>
      </c>
    </row>
    <row r="5" spans="2:17" ht="12">
      <c r="B5" s="429"/>
      <c r="C5" s="430"/>
      <c r="D5" s="317" t="str">
        <f>+'[2]Segmentos LN resumen'!D5</f>
        <v>M$</v>
      </c>
      <c r="E5" s="318" t="s">
        <v>334</v>
      </c>
      <c r="F5" s="317" t="str">
        <f>+D5</f>
        <v>M$</v>
      </c>
      <c r="G5" s="318" t="s">
        <v>334</v>
      </c>
      <c r="H5" s="317" t="str">
        <f>+F5</f>
        <v>M$</v>
      </c>
      <c r="I5" s="318" t="s">
        <v>334</v>
      </c>
      <c r="J5" s="317" t="str">
        <f>+H5</f>
        <v>M$</v>
      </c>
      <c r="K5" s="318" t="s">
        <v>334</v>
      </c>
      <c r="L5" s="317" t="str">
        <f>+J5</f>
        <v>M$</v>
      </c>
      <c r="M5" s="318" t="s">
        <v>334</v>
      </c>
      <c r="N5" s="317" t="str">
        <f>+L5</f>
        <v>M$</v>
      </c>
      <c r="O5" s="318" t="s">
        <v>334</v>
      </c>
      <c r="P5" s="317" t="str">
        <f>+N5</f>
        <v>M$</v>
      </c>
      <c r="Q5" s="318" t="s">
        <v>334</v>
      </c>
    </row>
    <row r="6" spans="2:19" ht="12">
      <c r="B6" s="319" t="s">
        <v>335</v>
      </c>
      <c r="D6" s="320">
        <v>361357957</v>
      </c>
      <c r="E6" s="321">
        <f>SUM(E8:E14)</f>
        <v>383623404</v>
      </c>
      <c r="F6" s="320">
        <v>107438775</v>
      </c>
      <c r="G6" s="321">
        <f aca="true" t="shared" si="1" ref="G6:Q6">SUM(G8:G14)</f>
        <v>65350914</v>
      </c>
      <c r="H6" s="320">
        <v>217280235</v>
      </c>
      <c r="I6" s="321">
        <f t="shared" si="1"/>
        <v>188095512</v>
      </c>
      <c r="J6" s="320">
        <v>252773105</v>
      </c>
      <c r="K6" s="321">
        <f t="shared" si="1"/>
        <v>285719119</v>
      </c>
      <c r="L6" s="320">
        <v>112760072</v>
      </c>
      <c r="M6" s="321">
        <f t="shared" si="1"/>
        <v>80363358</v>
      </c>
      <c r="N6" s="320">
        <v>-98366221</v>
      </c>
      <c r="O6" s="321">
        <f t="shared" si="1"/>
        <v>-43533540</v>
      </c>
      <c r="P6" s="320">
        <v>953243923</v>
      </c>
      <c r="Q6" s="321">
        <f t="shared" si="1"/>
        <v>959618767</v>
      </c>
      <c r="S6" s="326"/>
    </row>
    <row r="7" spans="2:19" ht="12" customHeight="1" hidden="1">
      <c r="B7" s="322" t="s">
        <v>336</v>
      </c>
      <c r="D7" s="320">
        <v>556053345.6090759</v>
      </c>
      <c r="E7" s="321">
        <v>556053345.6090759</v>
      </c>
      <c r="F7" s="320">
        <v>93459863.20198865</v>
      </c>
      <c r="G7" s="321">
        <v>93459863.20198865</v>
      </c>
      <c r="H7" s="320">
        <v>253051216.27578837</v>
      </c>
      <c r="I7" s="321">
        <v>253051216.27578837</v>
      </c>
      <c r="J7" s="320">
        <v>225425855.21241954</v>
      </c>
      <c r="K7" s="321">
        <v>225425855.21241954</v>
      </c>
      <c r="L7" s="320">
        <v>77822829.76281129</v>
      </c>
      <c r="M7" s="321">
        <v>77822829.76281129</v>
      </c>
      <c r="N7" s="320">
        <v>-69193849.9</v>
      </c>
      <c r="O7" s="321">
        <v>-69193849.9</v>
      </c>
      <c r="P7" s="320">
        <v>1136619260.1620839</v>
      </c>
      <c r="Q7" s="321">
        <v>1136619260.1620839</v>
      </c>
      <c r="S7" s="326"/>
    </row>
    <row r="8" spans="2:19" ht="12">
      <c r="B8" s="323"/>
      <c r="C8" s="324" t="s">
        <v>337</v>
      </c>
      <c r="D8" s="320">
        <v>239736</v>
      </c>
      <c r="E8" s="325">
        <v>6256263</v>
      </c>
      <c r="F8" s="320">
        <v>15723809</v>
      </c>
      <c r="G8" s="325">
        <v>6613187</v>
      </c>
      <c r="H8" s="320">
        <v>87962220</v>
      </c>
      <c r="I8" s="325">
        <v>74132078</v>
      </c>
      <c r="J8" s="320">
        <v>141899631</v>
      </c>
      <c r="K8" s="325">
        <v>187772861</v>
      </c>
      <c r="L8" s="320">
        <v>49874311</v>
      </c>
      <c r="M8" s="325">
        <v>35284268</v>
      </c>
      <c r="N8" s="320">
        <v>0</v>
      </c>
      <c r="O8" s="325">
        <v>0</v>
      </c>
      <c r="P8" s="320">
        <v>295699707</v>
      </c>
      <c r="Q8" s="325">
        <f aca="true" t="shared" si="2" ref="Q8:Q14">+E8+G8+I8+K8+M8+O8</f>
        <v>310058657</v>
      </c>
      <c r="R8" s="326"/>
      <c r="S8" s="326"/>
    </row>
    <row r="9" spans="2:19" ht="12">
      <c r="B9" s="323"/>
      <c r="C9" s="324" t="s">
        <v>338</v>
      </c>
      <c r="D9" s="320">
        <v>3074740</v>
      </c>
      <c r="E9" s="325">
        <v>0</v>
      </c>
      <c r="F9" s="320">
        <v>0</v>
      </c>
      <c r="G9" s="325">
        <v>0</v>
      </c>
      <c r="H9" s="320">
        <v>43220162</v>
      </c>
      <c r="I9" s="325">
        <v>32899426</v>
      </c>
      <c r="J9" s="320">
        <v>16172914</v>
      </c>
      <c r="K9" s="325">
        <v>25067909</v>
      </c>
      <c r="L9" s="320">
        <v>492421</v>
      </c>
      <c r="M9" s="325">
        <v>51876</v>
      </c>
      <c r="N9" s="320">
        <v>0</v>
      </c>
      <c r="O9" s="325">
        <v>0</v>
      </c>
      <c r="P9" s="320">
        <v>62960237</v>
      </c>
      <c r="Q9" s="325">
        <f t="shared" si="2"/>
        <v>58019211</v>
      </c>
      <c r="S9" s="326"/>
    </row>
    <row r="10" spans="2:19" ht="12">
      <c r="B10" s="323"/>
      <c r="C10" s="324" t="s">
        <v>339</v>
      </c>
      <c r="D10" s="320">
        <v>16881665</v>
      </c>
      <c r="E10" s="325">
        <v>5343846</v>
      </c>
      <c r="F10" s="320">
        <v>1734371</v>
      </c>
      <c r="G10" s="325">
        <v>224900</v>
      </c>
      <c r="H10" s="320">
        <v>15025619</v>
      </c>
      <c r="I10" s="325">
        <v>12492705</v>
      </c>
      <c r="J10" s="320">
        <v>8598091</v>
      </c>
      <c r="K10" s="325">
        <v>7515740</v>
      </c>
      <c r="L10" s="320">
        <v>6679402</v>
      </c>
      <c r="M10" s="325">
        <v>4241546</v>
      </c>
      <c r="N10" s="320">
        <v>130</v>
      </c>
      <c r="O10" s="325">
        <v>0</v>
      </c>
      <c r="P10" s="320">
        <v>48919278</v>
      </c>
      <c r="Q10" s="325">
        <f t="shared" si="2"/>
        <v>29818737</v>
      </c>
      <c r="S10" s="326"/>
    </row>
    <row r="11" spans="2:19" ht="12">
      <c r="B11" s="323"/>
      <c r="C11" s="324" t="s">
        <v>340</v>
      </c>
      <c r="D11" s="320">
        <v>60520717</v>
      </c>
      <c r="E11" s="325">
        <v>142361331</v>
      </c>
      <c r="F11" s="320">
        <v>45275732</v>
      </c>
      <c r="G11" s="325">
        <v>19901491</v>
      </c>
      <c r="H11" s="320">
        <v>32530018</v>
      </c>
      <c r="I11" s="325">
        <v>34854848</v>
      </c>
      <c r="J11" s="320">
        <v>48199436</v>
      </c>
      <c r="K11" s="325">
        <v>35378529</v>
      </c>
      <c r="L11" s="320">
        <v>24854571</v>
      </c>
      <c r="M11" s="325">
        <v>18439139</v>
      </c>
      <c r="N11" s="320">
        <v>1122625</v>
      </c>
      <c r="O11" s="325">
        <v>801583</v>
      </c>
      <c r="P11" s="320">
        <v>212503099</v>
      </c>
      <c r="Q11" s="325">
        <f t="shared" si="2"/>
        <v>251736921</v>
      </c>
      <c r="S11" s="326"/>
    </row>
    <row r="12" spans="2:19" ht="12">
      <c r="B12" s="323"/>
      <c r="C12" s="324" t="s">
        <v>341</v>
      </c>
      <c r="D12" s="320">
        <v>103415483</v>
      </c>
      <c r="E12" s="325">
        <v>52329038</v>
      </c>
      <c r="F12" s="320">
        <v>29156830</v>
      </c>
      <c r="G12" s="325">
        <v>32524660</v>
      </c>
      <c r="H12" s="320">
        <v>29560119</v>
      </c>
      <c r="I12" s="325">
        <v>29309511</v>
      </c>
      <c r="J12" s="320">
        <v>24784262</v>
      </c>
      <c r="K12" s="325">
        <v>15211112</v>
      </c>
      <c r="L12" s="320">
        <v>7293107</v>
      </c>
      <c r="M12" s="325">
        <v>9221914</v>
      </c>
      <c r="N12" s="320">
        <v>-99488976</v>
      </c>
      <c r="O12" s="325">
        <v>-44335123</v>
      </c>
      <c r="P12" s="320">
        <v>94720825</v>
      </c>
      <c r="Q12" s="325">
        <f t="shared" si="2"/>
        <v>94261112</v>
      </c>
      <c r="S12" s="326"/>
    </row>
    <row r="13" spans="2:19" ht="12">
      <c r="B13" s="323"/>
      <c r="C13" s="324" t="s">
        <v>342</v>
      </c>
      <c r="D13" s="320">
        <v>19015593</v>
      </c>
      <c r="E13" s="325">
        <v>30054549</v>
      </c>
      <c r="F13" s="320">
        <v>3074035</v>
      </c>
      <c r="G13" s="325">
        <v>3158460</v>
      </c>
      <c r="H13" s="320">
        <v>25461</v>
      </c>
      <c r="I13" s="325">
        <v>25149</v>
      </c>
      <c r="J13" s="320">
        <v>11672628</v>
      </c>
      <c r="K13" s="325">
        <v>13257329</v>
      </c>
      <c r="L13" s="320">
        <v>20634143</v>
      </c>
      <c r="M13" s="325">
        <v>12892282</v>
      </c>
      <c r="N13" s="320">
        <v>0</v>
      </c>
      <c r="O13" s="325">
        <v>0</v>
      </c>
      <c r="P13" s="320">
        <v>54421860</v>
      </c>
      <c r="Q13" s="325">
        <f t="shared" si="2"/>
        <v>59387769</v>
      </c>
      <c r="S13" s="326"/>
    </row>
    <row r="14" spans="2:19" ht="12">
      <c r="B14" s="323"/>
      <c r="C14" s="324" t="s">
        <v>343</v>
      </c>
      <c r="D14" s="320">
        <v>158210023</v>
      </c>
      <c r="E14" s="325">
        <v>147278377</v>
      </c>
      <c r="F14" s="320">
        <v>12473998</v>
      </c>
      <c r="G14" s="325">
        <v>2928216</v>
      </c>
      <c r="H14" s="320">
        <v>8956636</v>
      </c>
      <c r="I14" s="325">
        <v>4381795</v>
      </c>
      <c r="J14" s="320">
        <v>1446143</v>
      </c>
      <c r="K14" s="325">
        <v>1515639</v>
      </c>
      <c r="L14" s="320">
        <v>2932117</v>
      </c>
      <c r="M14" s="325">
        <v>232333</v>
      </c>
      <c r="N14" s="320">
        <v>0</v>
      </c>
      <c r="O14" s="325">
        <v>0</v>
      </c>
      <c r="P14" s="320">
        <v>184018917</v>
      </c>
      <c r="Q14" s="325">
        <f t="shared" si="2"/>
        <v>156336360</v>
      </c>
      <c r="S14" s="326"/>
    </row>
    <row r="15" ht="7.5" customHeight="1">
      <c r="S15" s="326"/>
    </row>
    <row r="16" spans="2:19" ht="36">
      <c r="B16" s="323"/>
      <c r="C16" s="327" t="s">
        <v>429</v>
      </c>
      <c r="D16" s="320">
        <v>0</v>
      </c>
      <c r="E16" s="325">
        <v>0</v>
      </c>
      <c r="F16" s="320">
        <v>0</v>
      </c>
      <c r="G16" s="325">
        <v>0</v>
      </c>
      <c r="H16" s="320">
        <v>0</v>
      </c>
      <c r="I16" s="325">
        <v>0</v>
      </c>
      <c r="J16" s="320">
        <v>0</v>
      </c>
      <c r="K16" s="325">
        <v>0</v>
      </c>
      <c r="L16" s="320">
        <v>0</v>
      </c>
      <c r="M16" s="325">
        <v>0</v>
      </c>
      <c r="N16" s="320">
        <v>0</v>
      </c>
      <c r="O16" s="325">
        <v>0</v>
      </c>
      <c r="P16" s="320">
        <v>0</v>
      </c>
      <c r="Q16" s="325">
        <v>0</v>
      </c>
      <c r="S16" s="326"/>
    </row>
    <row r="17" ht="12">
      <c r="S17" s="326"/>
    </row>
    <row r="18" spans="2:19" ht="12">
      <c r="B18" s="322" t="s">
        <v>345</v>
      </c>
      <c r="D18" s="320">
        <v>3964347641</v>
      </c>
      <c r="E18" s="321">
        <f>SUM(E19:E28)</f>
        <v>3811581713</v>
      </c>
      <c r="F18" s="320">
        <v>360681291</v>
      </c>
      <c r="G18" s="321">
        <f aca="true" t="shared" si="3" ref="G18:Q18">SUM(G19:G28)</f>
        <v>282190205</v>
      </c>
      <c r="H18" s="320">
        <v>481126349</v>
      </c>
      <c r="I18" s="321">
        <f t="shared" si="3"/>
        <v>484097928</v>
      </c>
      <c r="J18" s="320">
        <v>1512081234</v>
      </c>
      <c r="K18" s="321">
        <f t="shared" si="3"/>
        <v>1563308503</v>
      </c>
      <c r="L18" s="320">
        <v>831972973</v>
      </c>
      <c r="M18" s="321">
        <f t="shared" si="3"/>
        <v>786613843</v>
      </c>
      <c r="N18" s="320">
        <v>-909398441</v>
      </c>
      <c r="O18" s="321">
        <f t="shared" si="3"/>
        <v>-772419841</v>
      </c>
      <c r="P18" s="320">
        <v>6240811047</v>
      </c>
      <c r="Q18" s="321">
        <f t="shared" si="3"/>
        <v>6155372351</v>
      </c>
      <c r="S18" s="326"/>
    </row>
    <row r="19" spans="2:19" ht="12">
      <c r="B19" s="323"/>
      <c r="C19" s="324" t="s">
        <v>346</v>
      </c>
      <c r="D19" s="320">
        <v>36111212</v>
      </c>
      <c r="E19" s="325">
        <v>31436192</v>
      </c>
      <c r="F19" s="320">
        <v>87624</v>
      </c>
      <c r="G19" s="325">
        <v>108154</v>
      </c>
      <c r="H19" s="320">
        <v>1</v>
      </c>
      <c r="I19" s="325">
        <v>1</v>
      </c>
      <c r="J19" s="320">
        <v>1151811</v>
      </c>
      <c r="K19" s="325">
        <v>1236511</v>
      </c>
      <c r="L19" s="320">
        <v>0</v>
      </c>
      <c r="M19" s="325">
        <v>524133</v>
      </c>
      <c r="N19" s="320">
        <v>0</v>
      </c>
      <c r="O19" s="325">
        <v>0</v>
      </c>
      <c r="P19" s="320">
        <v>37350648</v>
      </c>
      <c r="Q19" s="325">
        <f aca="true" t="shared" si="4" ref="Q19:Q28">+E19+G19+I19+K19+M19+O19</f>
        <v>33304991</v>
      </c>
      <c r="S19" s="326"/>
    </row>
    <row r="20" spans="2:19" ht="12">
      <c r="B20" s="323"/>
      <c r="C20" s="324" t="s">
        <v>347</v>
      </c>
      <c r="D20" s="320">
        <v>41505</v>
      </c>
      <c r="E20" s="325">
        <v>41505</v>
      </c>
      <c r="F20" s="320">
        <v>2154733</v>
      </c>
      <c r="G20" s="325">
        <v>1252853</v>
      </c>
      <c r="H20" s="320">
        <v>24895165</v>
      </c>
      <c r="I20" s="325">
        <v>24553260</v>
      </c>
      <c r="J20" s="320">
        <v>607066</v>
      </c>
      <c r="K20" s="325">
        <v>635776</v>
      </c>
      <c r="L20" s="320">
        <v>0</v>
      </c>
      <c r="M20" s="325">
        <v>0</v>
      </c>
      <c r="N20" s="320">
        <v>1342</v>
      </c>
      <c r="O20" s="325">
        <v>-133195</v>
      </c>
      <c r="P20" s="320">
        <v>27699811</v>
      </c>
      <c r="Q20" s="325">
        <f t="shared" si="4"/>
        <v>26350199</v>
      </c>
      <c r="S20" s="326"/>
    </row>
    <row r="21" spans="2:19" ht="12">
      <c r="B21" s="323"/>
      <c r="C21" s="324" t="s">
        <v>348</v>
      </c>
      <c r="D21" s="320">
        <v>0</v>
      </c>
      <c r="E21" s="325">
        <v>0</v>
      </c>
      <c r="F21" s="320">
        <v>170917352</v>
      </c>
      <c r="G21" s="325">
        <v>144560890</v>
      </c>
      <c r="H21" s="320">
        <v>2927653</v>
      </c>
      <c r="I21" s="325">
        <v>2908137</v>
      </c>
      <c r="J21" s="320">
        <v>2668389</v>
      </c>
      <c r="K21" s="325">
        <v>3014698</v>
      </c>
      <c r="L21" s="320">
        <v>0</v>
      </c>
      <c r="M21" s="325">
        <v>0</v>
      </c>
      <c r="N21" s="320">
        <v>0</v>
      </c>
      <c r="O21" s="325">
        <v>0</v>
      </c>
      <c r="P21" s="320">
        <v>176513394</v>
      </c>
      <c r="Q21" s="325">
        <f t="shared" si="4"/>
        <v>150483725</v>
      </c>
      <c r="S21" s="326"/>
    </row>
    <row r="22" spans="2:19" ht="12">
      <c r="B22" s="323"/>
      <c r="C22" s="324" t="s">
        <v>349</v>
      </c>
      <c r="D22" s="320">
        <v>5618441</v>
      </c>
      <c r="E22" s="325">
        <v>5712830</v>
      </c>
      <c r="F22" s="320">
        <v>0</v>
      </c>
      <c r="G22" s="325">
        <v>0</v>
      </c>
      <c r="H22" s="320">
        <v>29570401</v>
      </c>
      <c r="I22" s="325">
        <v>29806493</v>
      </c>
      <c r="J22" s="320">
        <v>0</v>
      </c>
      <c r="K22" s="325">
        <v>0</v>
      </c>
      <c r="L22" s="320">
        <v>0</v>
      </c>
      <c r="M22" s="325">
        <v>0</v>
      </c>
      <c r="N22" s="320">
        <v>-35188842</v>
      </c>
      <c r="O22" s="325">
        <v>-35519323</v>
      </c>
      <c r="P22" s="320">
        <v>0</v>
      </c>
      <c r="Q22" s="325">
        <f t="shared" si="4"/>
        <v>0</v>
      </c>
      <c r="S22" s="326"/>
    </row>
    <row r="23" spans="2:19" ht="12">
      <c r="B23" s="323"/>
      <c r="C23" s="324" t="s">
        <v>350</v>
      </c>
      <c r="D23" s="320">
        <v>1689047385</v>
      </c>
      <c r="E23" s="325">
        <v>1576108743</v>
      </c>
      <c r="F23" s="320">
        <v>2622587</v>
      </c>
      <c r="G23" s="325">
        <v>2743725</v>
      </c>
      <c r="H23" s="320">
        <v>9133766</v>
      </c>
      <c r="I23" s="325">
        <v>9072881</v>
      </c>
      <c r="J23" s="320">
        <v>0</v>
      </c>
      <c r="K23" s="325">
        <v>0</v>
      </c>
      <c r="L23" s="320">
        <v>54531000</v>
      </c>
      <c r="M23" s="325">
        <v>51856848</v>
      </c>
      <c r="N23" s="320">
        <v>-960438629</v>
      </c>
      <c r="O23" s="325">
        <v>-875576159</v>
      </c>
      <c r="P23" s="320">
        <v>794896109</v>
      </c>
      <c r="Q23" s="325">
        <f t="shared" si="4"/>
        <v>764206038</v>
      </c>
      <c r="S23" s="326"/>
    </row>
    <row r="24" spans="2:19" ht="12">
      <c r="B24" s="323"/>
      <c r="C24" s="324" t="s">
        <v>351</v>
      </c>
      <c r="D24" s="320">
        <v>12789785</v>
      </c>
      <c r="E24" s="325">
        <v>12617056</v>
      </c>
      <c r="F24" s="320">
        <v>116094</v>
      </c>
      <c r="G24" s="325">
        <v>126534</v>
      </c>
      <c r="H24" s="320">
        <v>2589574</v>
      </c>
      <c r="I24" s="325">
        <v>2647693</v>
      </c>
      <c r="J24" s="320">
        <v>22851039</v>
      </c>
      <c r="K24" s="325">
        <v>23938624</v>
      </c>
      <c r="L24" s="320">
        <v>9408948</v>
      </c>
      <c r="M24" s="325">
        <v>9718479</v>
      </c>
      <c r="N24" s="320">
        <v>0</v>
      </c>
      <c r="O24" s="325">
        <v>0</v>
      </c>
      <c r="P24" s="320">
        <v>47755440</v>
      </c>
      <c r="Q24" s="325">
        <f t="shared" si="4"/>
        <v>49048386</v>
      </c>
      <c r="S24" s="326"/>
    </row>
    <row r="25" spans="2:19" ht="12">
      <c r="B25" s="323"/>
      <c r="C25" s="324" t="s">
        <v>352</v>
      </c>
      <c r="D25" s="320">
        <v>0</v>
      </c>
      <c r="E25" s="325">
        <v>0</v>
      </c>
      <c r="F25" s="320">
        <v>1800593</v>
      </c>
      <c r="G25" s="325">
        <v>1902217</v>
      </c>
      <c r="H25" s="320">
        <v>0</v>
      </c>
      <c r="I25" s="325">
        <v>0</v>
      </c>
      <c r="J25" s="320">
        <v>4959779</v>
      </c>
      <c r="K25" s="325">
        <v>5194342</v>
      </c>
      <c r="L25" s="320">
        <v>8761805</v>
      </c>
      <c r="M25" s="325">
        <v>8703399</v>
      </c>
      <c r="N25" s="320">
        <v>83167648</v>
      </c>
      <c r="O25" s="325">
        <v>85947128</v>
      </c>
      <c r="P25" s="320">
        <v>98689825</v>
      </c>
      <c r="Q25" s="325">
        <f t="shared" si="4"/>
        <v>101747086</v>
      </c>
      <c r="S25" s="326"/>
    </row>
    <row r="26" spans="2:19" ht="12">
      <c r="B26" s="323"/>
      <c r="C26" s="324" t="s">
        <v>353</v>
      </c>
      <c r="D26" s="320">
        <v>2190136304</v>
      </c>
      <c r="E26" s="325">
        <v>2160196037</v>
      </c>
      <c r="F26" s="320">
        <v>164763144</v>
      </c>
      <c r="G26" s="325">
        <v>125530800</v>
      </c>
      <c r="H26" s="320">
        <v>364561443</v>
      </c>
      <c r="I26" s="325">
        <v>368075606</v>
      </c>
      <c r="J26" s="320">
        <v>1423953309</v>
      </c>
      <c r="K26" s="325">
        <v>1469930901</v>
      </c>
      <c r="L26" s="320">
        <v>757369035</v>
      </c>
      <c r="M26" s="325">
        <v>713971669</v>
      </c>
      <c r="N26" s="320">
        <v>4811452</v>
      </c>
      <c r="O26" s="325">
        <v>52861708</v>
      </c>
      <c r="P26" s="320">
        <v>4905594687</v>
      </c>
      <c r="Q26" s="325">
        <f t="shared" si="4"/>
        <v>4890566721</v>
      </c>
      <c r="S26" s="326"/>
    </row>
    <row r="27" spans="2:19" ht="12">
      <c r="B27" s="323"/>
      <c r="C27" s="324" t="s">
        <v>354</v>
      </c>
      <c r="D27" s="320">
        <v>0</v>
      </c>
      <c r="E27" s="325">
        <v>0</v>
      </c>
      <c r="F27" s="320">
        <v>0</v>
      </c>
      <c r="G27" s="325">
        <v>0</v>
      </c>
      <c r="H27" s="320">
        <v>0</v>
      </c>
      <c r="I27" s="325">
        <v>0</v>
      </c>
      <c r="J27" s="320">
        <v>0</v>
      </c>
      <c r="K27" s="325">
        <v>0</v>
      </c>
      <c r="L27" s="320">
        <v>0</v>
      </c>
      <c r="M27" s="325">
        <v>0</v>
      </c>
      <c r="N27" s="320">
        <v>0</v>
      </c>
      <c r="O27" s="325">
        <v>0</v>
      </c>
      <c r="P27" s="320">
        <v>0</v>
      </c>
      <c r="Q27" s="325">
        <f t="shared" si="4"/>
        <v>0</v>
      </c>
      <c r="S27" s="326"/>
    </row>
    <row r="28" spans="2:19" ht="12">
      <c r="B28" s="323"/>
      <c r="C28" s="324" t="s">
        <v>355</v>
      </c>
      <c r="D28" s="320">
        <v>30603009</v>
      </c>
      <c r="E28" s="325">
        <v>25469350</v>
      </c>
      <c r="F28" s="320">
        <v>18219164</v>
      </c>
      <c r="G28" s="325">
        <v>5965032</v>
      </c>
      <c r="H28" s="320">
        <v>47448346</v>
      </c>
      <c r="I28" s="325">
        <v>47033857</v>
      </c>
      <c r="J28" s="320">
        <v>55889841</v>
      </c>
      <c r="K28" s="325">
        <v>59357651</v>
      </c>
      <c r="L28" s="320">
        <v>1902185</v>
      </c>
      <c r="M28" s="325">
        <v>1839315</v>
      </c>
      <c r="N28" s="320">
        <v>-1751412</v>
      </c>
      <c r="O28" s="325">
        <v>0</v>
      </c>
      <c r="P28" s="320">
        <v>152311133</v>
      </c>
      <c r="Q28" s="325">
        <f t="shared" si="4"/>
        <v>139665205</v>
      </c>
      <c r="S28" s="326"/>
    </row>
    <row r="29" ht="12">
      <c r="S29" s="326"/>
    </row>
    <row r="30" spans="2:19" ht="12">
      <c r="B30" s="328" t="s">
        <v>356</v>
      </c>
      <c r="C30" s="329"/>
      <c r="D30" s="330">
        <v>4325705598</v>
      </c>
      <c r="E30" s="331">
        <f>+E6+E18</f>
        <v>4195205117</v>
      </c>
      <c r="F30" s="330">
        <v>468120066</v>
      </c>
      <c r="G30" s="331">
        <f aca="true" t="shared" si="5" ref="G30:Q30">+G6+G18</f>
        <v>347541119</v>
      </c>
      <c r="H30" s="330">
        <v>698406584</v>
      </c>
      <c r="I30" s="331">
        <f t="shared" si="5"/>
        <v>672193440</v>
      </c>
      <c r="J30" s="330">
        <v>1764854339</v>
      </c>
      <c r="K30" s="331">
        <f t="shared" si="5"/>
        <v>1849027622</v>
      </c>
      <c r="L30" s="330">
        <v>944733045</v>
      </c>
      <c r="M30" s="331">
        <f t="shared" si="5"/>
        <v>866977201</v>
      </c>
      <c r="N30" s="330">
        <v>-1007764662</v>
      </c>
      <c r="O30" s="331">
        <f t="shared" si="5"/>
        <v>-815953381</v>
      </c>
      <c r="P30" s="330">
        <v>7194054970</v>
      </c>
      <c r="Q30" s="331">
        <f t="shared" si="5"/>
        <v>7114991118</v>
      </c>
      <c r="S30" s="326"/>
    </row>
    <row r="34" spans="2:17" ht="24.75" customHeight="1">
      <c r="B34" s="408" t="s">
        <v>430</v>
      </c>
      <c r="C34" s="409"/>
      <c r="D34" s="431" t="s">
        <v>329</v>
      </c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3"/>
    </row>
    <row r="35" spans="2:17" ht="30" customHeight="1">
      <c r="B35" s="408" t="s">
        <v>425</v>
      </c>
      <c r="C35" s="409"/>
      <c r="D35" s="410" t="s">
        <v>1</v>
      </c>
      <c r="E35" s="411"/>
      <c r="F35" s="410" t="s">
        <v>2</v>
      </c>
      <c r="G35" s="411"/>
      <c r="H35" s="410" t="s">
        <v>426</v>
      </c>
      <c r="I35" s="411"/>
      <c r="J35" s="410" t="s">
        <v>3</v>
      </c>
      <c r="K35" s="411"/>
      <c r="L35" s="410" t="s">
        <v>427</v>
      </c>
      <c r="M35" s="411"/>
      <c r="N35" s="410" t="s">
        <v>428</v>
      </c>
      <c r="O35" s="411"/>
      <c r="P35" s="410" t="s">
        <v>332</v>
      </c>
      <c r="Q35" s="411"/>
    </row>
    <row r="36" spans="2:17" ht="12">
      <c r="B36" s="416" t="s">
        <v>357</v>
      </c>
      <c r="C36" s="424"/>
      <c r="D36" s="315">
        <f aca="true" t="shared" si="6" ref="D36:Q36">+D4</f>
        <v>41363</v>
      </c>
      <c r="E36" s="316">
        <f t="shared" si="6"/>
        <v>41274</v>
      </c>
      <c r="F36" s="315">
        <f t="shared" si="6"/>
        <v>41363</v>
      </c>
      <c r="G36" s="316">
        <f t="shared" si="6"/>
        <v>41274</v>
      </c>
      <c r="H36" s="315">
        <f t="shared" si="6"/>
        <v>41363</v>
      </c>
      <c r="I36" s="316">
        <f t="shared" si="6"/>
        <v>41274</v>
      </c>
      <c r="J36" s="315">
        <f t="shared" si="6"/>
        <v>41363</v>
      </c>
      <c r="K36" s="316">
        <f t="shared" si="6"/>
        <v>41274</v>
      </c>
      <c r="L36" s="315">
        <f t="shared" si="6"/>
        <v>41363</v>
      </c>
      <c r="M36" s="316">
        <f t="shared" si="6"/>
        <v>41274</v>
      </c>
      <c r="N36" s="315">
        <f t="shared" si="6"/>
        <v>41363</v>
      </c>
      <c r="O36" s="316">
        <f t="shared" si="6"/>
        <v>41274</v>
      </c>
      <c r="P36" s="315">
        <f t="shared" si="6"/>
        <v>41363</v>
      </c>
      <c r="Q36" s="316">
        <f t="shared" si="6"/>
        <v>41274</v>
      </c>
    </row>
    <row r="37" spans="2:17" ht="12">
      <c r="B37" s="425"/>
      <c r="C37" s="426"/>
      <c r="D37" s="317" t="str">
        <f>+D5</f>
        <v>M$</v>
      </c>
      <c r="E37" s="318" t="s">
        <v>334</v>
      </c>
      <c r="F37" s="317" t="str">
        <f>+F5</f>
        <v>M$</v>
      </c>
      <c r="G37" s="318" t="s">
        <v>334</v>
      </c>
      <c r="H37" s="317" t="str">
        <f>+H5</f>
        <v>M$</v>
      </c>
      <c r="I37" s="318" t="s">
        <v>334</v>
      </c>
      <c r="J37" s="317" t="str">
        <f>+J5</f>
        <v>M$</v>
      </c>
      <c r="K37" s="318" t="s">
        <v>334</v>
      </c>
      <c r="L37" s="317" t="str">
        <f>+L5</f>
        <v>M$</v>
      </c>
      <c r="M37" s="318" t="s">
        <v>334</v>
      </c>
      <c r="N37" s="317" t="str">
        <f>+N5</f>
        <v>M$</v>
      </c>
      <c r="O37" s="318" t="s">
        <v>334</v>
      </c>
      <c r="P37" s="317" t="str">
        <f>+P5</f>
        <v>M$</v>
      </c>
      <c r="Q37" s="318" t="s">
        <v>334</v>
      </c>
    </row>
    <row r="38" spans="2:17" ht="12">
      <c r="B38" s="332" t="s">
        <v>358</v>
      </c>
      <c r="D38" s="320">
        <v>527132582</v>
      </c>
      <c r="E38" s="321">
        <f>SUM(E40:E46)</f>
        <v>601717355</v>
      </c>
      <c r="F38" s="320">
        <v>339409191</v>
      </c>
      <c r="G38" s="321">
        <f aca="true" t="shared" si="7" ref="G38:Q38">SUM(G40:G46)</f>
        <v>216250046</v>
      </c>
      <c r="H38" s="320">
        <v>158995390</v>
      </c>
      <c r="I38" s="321">
        <f t="shared" si="7"/>
        <v>169123436</v>
      </c>
      <c r="J38" s="320">
        <v>335553366</v>
      </c>
      <c r="K38" s="321">
        <f t="shared" si="7"/>
        <v>179614548</v>
      </c>
      <c r="L38" s="320">
        <v>104441058</v>
      </c>
      <c r="M38" s="321">
        <f t="shared" si="7"/>
        <v>80997177</v>
      </c>
      <c r="N38" s="320">
        <v>-103417465</v>
      </c>
      <c r="O38" s="321">
        <f t="shared" si="7"/>
        <v>-37361221</v>
      </c>
      <c r="P38" s="320">
        <v>1362114122</v>
      </c>
      <c r="Q38" s="321">
        <f t="shared" si="7"/>
        <v>1210341341</v>
      </c>
    </row>
    <row r="39" spans="2:17" ht="12" customHeight="1" hidden="1">
      <c r="B39" s="332" t="s">
        <v>359</v>
      </c>
      <c r="D39" s="320">
        <v>547329170.4498789</v>
      </c>
      <c r="E39" s="321">
        <v>547329170.4498789</v>
      </c>
      <c r="F39" s="320">
        <v>162607335.67514423</v>
      </c>
      <c r="G39" s="321">
        <v>162607335.67514423</v>
      </c>
      <c r="H39" s="320">
        <v>213285041.52348503</v>
      </c>
      <c r="I39" s="321">
        <v>213285041.52348503</v>
      </c>
      <c r="J39" s="320">
        <v>357346932.5264939</v>
      </c>
      <c r="K39" s="321">
        <v>357346932.5264939</v>
      </c>
      <c r="L39" s="320">
        <v>75196017.32176504</v>
      </c>
      <c r="M39" s="321">
        <v>75196017.32176504</v>
      </c>
      <c r="N39" s="320">
        <v>-92263452.91317804</v>
      </c>
      <c r="O39" s="321">
        <v>-92263452.91317804</v>
      </c>
      <c r="P39" s="320">
        <v>1263501044.5835888</v>
      </c>
      <c r="Q39" s="321">
        <v>1263501044.5835888</v>
      </c>
    </row>
    <row r="40" spans="2:17" ht="12">
      <c r="B40" s="323"/>
      <c r="C40" s="324" t="s">
        <v>360</v>
      </c>
      <c r="D40" s="320">
        <v>209680378</v>
      </c>
      <c r="E40" s="321">
        <v>217913907</v>
      </c>
      <c r="F40" s="320">
        <v>171857236</v>
      </c>
      <c r="G40" s="321">
        <v>129148163</v>
      </c>
      <c r="H40" s="320">
        <v>6790626</v>
      </c>
      <c r="I40" s="321">
        <v>6224991</v>
      </c>
      <c r="J40" s="320">
        <v>25254869</v>
      </c>
      <c r="K40" s="321">
        <v>29534134</v>
      </c>
      <c r="L40" s="320">
        <v>34240839</v>
      </c>
      <c r="M40" s="321">
        <v>27415986</v>
      </c>
      <c r="N40" s="320">
        <v>0</v>
      </c>
      <c r="O40" s="321">
        <v>0</v>
      </c>
      <c r="P40" s="320">
        <v>447823948</v>
      </c>
      <c r="Q40" s="321">
        <f aca="true" t="shared" si="8" ref="Q40:Q46">+E40+G40+I40+K40+M40+O40</f>
        <v>410237181</v>
      </c>
    </row>
    <row r="41" spans="2:17" ht="12">
      <c r="B41" s="323"/>
      <c r="C41" s="324" t="s">
        <v>361</v>
      </c>
      <c r="D41" s="320">
        <v>101517161</v>
      </c>
      <c r="E41" s="321">
        <v>151245384</v>
      </c>
      <c r="F41" s="320">
        <v>67946824</v>
      </c>
      <c r="G41" s="321">
        <v>45273595</v>
      </c>
      <c r="H41" s="320">
        <v>33181044</v>
      </c>
      <c r="I41" s="321">
        <v>37543805</v>
      </c>
      <c r="J41" s="320">
        <v>143479314</v>
      </c>
      <c r="K41" s="321">
        <v>71999845</v>
      </c>
      <c r="L41" s="320">
        <v>47486760</v>
      </c>
      <c r="M41" s="321">
        <v>41946209</v>
      </c>
      <c r="N41" s="320">
        <v>7505813</v>
      </c>
      <c r="O41" s="321">
        <v>12113412</v>
      </c>
      <c r="P41" s="320">
        <v>401116916</v>
      </c>
      <c r="Q41" s="321">
        <f t="shared" si="8"/>
        <v>360122250</v>
      </c>
    </row>
    <row r="42" spans="2:17" ht="12">
      <c r="B42" s="323"/>
      <c r="C42" s="324" t="s">
        <v>362</v>
      </c>
      <c r="D42" s="320">
        <v>178971971</v>
      </c>
      <c r="E42" s="321">
        <v>185220102</v>
      </c>
      <c r="F42" s="320">
        <v>76094690</v>
      </c>
      <c r="G42" s="321">
        <v>31066357</v>
      </c>
      <c r="H42" s="320">
        <v>108239154</v>
      </c>
      <c r="I42" s="321">
        <v>111905008</v>
      </c>
      <c r="J42" s="320">
        <v>111489396</v>
      </c>
      <c r="K42" s="321">
        <v>23917636</v>
      </c>
      <c r="L42" s="320">
        <v>12436702</v>
      </c>
      <c r="M42" s="321">
        <v>914067</v>
      </c>
      <c r="N42" s="320">
        <v>-110923278</v>
      </c>
      <c r="O42" s="321">
        <v>-49474633</v>
      </c>
      <c r="P42" s="320">
        <v>376308635</v>
      </c>
      <c r="Q42" s="321">
        <f t="shared" si="8"/>
        <v>303548537</v>
      </c>
    </row>
    <row r="43" spans="2:17" ht="12">
      <c r="B43" s="323"/>
      <c r="C43" s="324" t="s">
        <v>363</v>
      </c>
      <c r="D43" s="320">
        <v>16767429</v>
      </c>
      <c r="E43" s="321">
        <v>23476072</v>
      </c>
      <c r="F43" s="320">
        <v>6509646</v>
      </c>
      <c r="G43" s="321">
        <v>1564413</v>
      </c>
      <c r="H43" s="320">
        <v>0</v>
      </c>
      <c r="I43" s="321">
        <v>0</v>
      </c>
      <c r="J43" s="320">
        <v>7975007</v>
      </c>
      <c r="K43" s="321">
        <v>9808093</v>
      </c>
      <c r="L43" s="320">
        <v>3383807</v>
      </c>
      <c r="M43" s="321">
        <v>3471748</v>
      </c>
      <c r="N43" s="320">
        <v>0</v>
      </c>
      <c r="O43" s="321">
        <v>0</v>
      </c>
      <c r="P43" s="320">
        <v>34635889</v>
      </c>
      <c r="Q43" s="321">
        <f t="shared" si="8"/>
        <v>38320326</v>
      </c>
    </row>
    <row r="44" spans="2:17" ht="12">
      <c r="B44" s="323"/>
      <c r="C44" s="324" t="s">
        <v>364</v>
      </c>
      <c r="D44" s="320">
        <v>18479925</v>
      </c>
      <c r="E44" s="321">
        <v>23323179</v>
      </c>
      <c r="F44" s="320">
        <v>12396139</v>
      </c>
      <c r="G44" s="321">
        <v>7807388</v>
      </c>
      <c r="H44" s="320">
        <v>9145227</v>
      </c>
      <c r="I44" s="321">
        <v>11488571</v>
      </c>
      <c r="J44" s="320">
        <v>46574906</v>
      </c>
      <c r="K44" s="321">
        <v>42623796</v>
      </c>
      <c r="L44" s="320">
        <v>5283194</v>
      </c>
      <c r="M44" s="321">
        <v>4516616</v>
      </c>
      <c r="N44" s="320">
        <v>0</v>
      </c>
      <c r="O44" s="321">
        <v>0</v>
      </c>
      <c r="P44" s="320">
        <v>91879391</v>
      </c>
      <c r="Q44" s="321">
        <f t="shared" si="8"/>
        <v>89759550</v>
      </c>
    </row>
    <row r="45" spans="2:17" ht="12">
      <c r="B45" s="323"/>
      <c r="C45" s="324" t="s">
        <v>365</v>
      </c>
      <c r="D45" s="320">
        <v>0</v>
      </c>
      <c r="E45" s="321">
        <v>0</v>
      </c>
      <c r="F45" s="320">
        <v>0</v>
      </c>
      <c r="G45" s="321">
        <v>0</v>
      </c>
      <c r="H45" s="320">
        <v>0</v>
      </c>
      <c r="I45" s="321">
        <v>0</v>
      </c>
      <c r="J45" s="320">
        <v>0</v>
      </c>
      <c r="K45" s="321">
        <v>0</v>
      </c>
      <c r="L45" s="320">
        <v>0</v>
      </c>
      <c r="M45" s="321">
        <v>0</v>
      </c>
      <c r="N45" s="320">
        <v>0</v>
      </c>
      <c r="O45" s="321">
        <v>0</v>
      </c>
      <c r="P45" s="320">
        <v>0</v>
      </c>
      <c r="Q45" s="321">
        <f t="shared" si="8"/>
        <v>0</v>
      </c>
    </row>
    <row r="46" spans="2:17" ht="12">
      <c r="B46" s="323"/>
      <c r="C46" s="324" t="s">
        <v>366</v>
      </c>
      <c r="D46" s="320">
        <v>1715718</v>
      </c>
      <c r="E46" s="321">
        <v>538711</v>
      </c>
      <c r="F46" s="320">
        <v>4604656</v>
      </c>
      <c r="G46" s="321">
        <v>1390130</v>
      </c>
      <c r="H46" s="320">
        <v>1639339</v>
      </c>
      <c r="I46" s="321">
        <v>1961061</v>
      </c>
      <c r="J46" s="320">
        <v>779874</v>
      </c>
      <c r="K46" s="321">
        <v>1731044</v>
      </c>
      <c r="L46" s="320">
        <v>1609756</v>
      </c>
      <c r="M46" s="321">
        <v>2732551</v>
      </c>
      <c r="N46" s="320">
        <v>0</v>
      </c>
      <c r="O46" s="321">
        <v>0</v>
      </c>
      <c r="P46" s="320">
        <v>10349343</v>
      </c>
      <c r="Q46" s="321">
        <f t="shared" si="8"/>
        <v>8353497</v>
      </c>
    </row>
    <row r="48" spans="2:17" ht="36">
      <c r="B48" s="323"/>
      <c r="C48" s="327" t="s">
        <v>367</v>
      </c>
      <c r="D48" s="320">
        <v>0</v>
      </c>
      <c r="E48" s="321">
        <v>0</v>
      </c>
      <c r="F48" s="320">
        <v>0</v>
      </c>
      <c r="G48" s="321">
        <v>0</v>
      </c>
      <c r="H48" s="320">
        <v>0</v>
      </c>
      <c r="I48" s="321">
        <v>0</v>
      </c>
      <c r="J48" s="320">
        <v>0</v>
      </c>
      <c r="K48" s="321">
        <v>0</v>
      </c>
      <c r="L48" s="320">
        <v>0</v>
      </c>
      <c r="M48" s="321">
        <v>0</v>
      </c>
      <c r="N48" s="320">
        <v>0</v>
      </c>
      <c r="O48" s="321">
        <v>0</v>
      </c>
      <c r="P48" s="320">
        <v>0</v>
      </c>
      <c r="Q48" s="321">
        <v>0</v>
      </c>
    </row>
    <row r="50" spans="2:17" ht="12">
      <c r="B50" s="322" t="s">
        <v>368</v>
      </c>
      <c r="D50" s="320">
        <v>866573935</v>
      </c>
      <c r="E50" s="321">
        <f>SUM(E51:E57)</f>
        <v>875424076</v>
      </c>
      <c r="F50" s="320">
        <v>101274276</v>
      </c>
      <c r="G50" s="321">
        <f aca="true" t="shared" si="9" ref="G50:Q50">SUM(G51:G57)</f>
        <v>95913004</v>
      </c>
      <c r="H50" s="320">
        <v>37177953</v>
      </c>
      <c r="I50" s="321">
        <f t="shared" si="9"/>
        <v>37449700</v>
      </c>
      <c r="J50" s="320">
        <v>709914939</v>
      </c>
      <c r="K50" s="321">
        <f t="shared" si="9"/>
        <v>757392281</v>
      </c>
      <c r="L50" s="320">
        <v>302473741</v>
      </c>
      <c r="M50" s="321">
        <f t="shared" si="9"/>
        <v>282137010</v>
      </c>
      <c r="N50" s="320">
        <v>-29655413</v>
      </c>
      <c r="O50" s="321">
        <f t="shared" si="9"/>
        <v>-30269188</v>
      </c>
      <c r="P50" s="320">
        <v>1987759431</v>
      </c>
      <c r="Q50" s="321">
        <f t="shared" si="9"/>
        <v>2018046883</v>
      </c>
    </row>
    <row r="51" spans="2:17" ht="12">
      <c r="B51" s="323"/>
      <c r="C51" s="324" t="s">
        <v>369</v>
      </c>
      <c r="D51" s="320">
        <v>643381245</v>
      </c>
      <c r="E51" s="321">
        <v>649653793</v>
      </c>
      <c r="F51" s="320">
        <v>15151199</v>
      </c>
      <c r="G51" s="321">
        <v>20701104</v>
      </c>
      <c r="H51" s="320">
        <v>26241640</v>
      </c>
      <c r="I51" s="321">
        <v>26586073</v>
      </c>
      <c r="J51" s="320">
        <v>666139126</v>
      </c>
      <c r="K51" s="321">
        <v>711308825</v>
      </c>
      <c r="L51" s="320">
        <v>159311420</v>
      </c>
      <c r="M51" s="321">
        <v>136960660</v>
      </c>
      <c r="N51" s="320">
        <v>0</v>
      </c>
      <c r="O51" s="321">
        <v>0</v>
      </c>
      <c r="P51" s="320">
        <v>1510224630</v>
      </c>
      <c r="Q51" s="321">
        <f aca="true" t="shared" si="10" ref="Q51:Q57">+E51+G51+I51+K51+M51+O51</f>
        <v>1545210455</v>
      </c>
    </row>
    <row r="52" spans="2:17" ht="12">
      <c r="B52" s="323"/>
      <c r="C52" s="324" t="s">
        <v>370</v>
      </c>
      <c r="D52" s="320">
        <v>0</v>
      </c>
      <c r="E52" s="321">
        <v>0</v>
      </c>
      <c r="F52" s="320">
        <v>161257</v>
      </c>
      <c r="G52" s="321">
        <v>175794</v>
      </c>
      <c r="H52" s="320">
        <v>69</v>
      </c>
      <c r="I52" s="321">
        <v>104</v>
      </c>
      <c r="J52" s="320">
        <v>0</v>
      </c>
      <c r="K52" s="321">
        <v>0</v>
      </c>
      <c r="L52" s="320">
        <v>0</v>
      </c>
      <c r="M52" s="321">
        <v>0</v>
      </c>
      <c r="N52" s="320">
        <v>0</v>
      </c>
      <c r="O52" s="321">
        <v>0</v>
      </c>
      <c r="P52" s="320">
        <v>161326</v>
      </c>
      <c r="Q52" s="321">
        <f t="shared" si="10"/>
        <v>175898</v>
      </c>
    </row>
    <row r="53" spans="2:17" ht="12">
      <c r="B53" s="323"/>
      <c r="C53" s="324" t="s">
        <v>371</v>
      </c>
      <c r="D53" s="320">
        <v>0</v>
      </c>
      <c r="E53" s="321">
        <v>0</v>
      </c>
      <c r="F53" s="320">
        <v>32545152</v>
      </c>
      <c r="G53" s="321">
        <v>37013568</v>
      </c>
      <c r="H53" s="320">
        <v>0</v>
      </c>
      <c r="I53" s="321">
        <v>0</v>
      </c>
      <c r="J53" s="320">
        <v>0</v>
      </c>
      <c r="K53" s="321">
        <v>0</v>
      </c>
      <c r="L53" s="320">
        <v>0</v>
      </c>
      <c r="M53" s="321">
        <v>0</v>
      </c>
      <c r="N53" s="320">
        <v>-29475976</v>
      </c>
      <c r="O53" s="321">
        <v>-29899343</v>
      </c>
      <c r="P53" s="320">
        <v>3069176</v>
      </c>
      <c r="Q53" s="321">
        <f t="shared" si="10"/>
        <v>7114225</v>
      </c>
    </row>
    <row r="54" spans="2:17" ht="12">
      <c r="B54" s="323"/>
      <c r="C54" s="324" t="s">
        <v>372</v>
      </c>
      <c r="D54" s="320">
        <v>16786330</v>
      </c>
      <c r="E54" s="321">
        <v>16545029</v>
      </c>
      <c r="F54" s="320">
        <v>4375151</v>
      </c>
      <c r="G54" s="321">
        <v>0</v>
      </c>
      <c r="H54" s="320">
        <v>6939668</v>
      </c>
      <c r="I54" s="321">
        <v>6753472</v>
      </c>
      <c r="J54" s="320">
        <v>406589</v>
      </c>
      <c r="K54" s="321">
        <v>316755</v>
      </c>
      <c r="L54" s="320">
        <v>3039439</v>
      </c>
      <c r="M54" s="321">
        <v>2732195</v>
      </c>
      <c r="N54" s="320">
        <v>0</v>
      </c>
      <c r="O54" s="321">
        <v>0</v>
      </c>
      <c r="P54" s="320">
        <v>31547177</v>
      </c>
      <c r="Q54" s="321">
        <f t="shared" si="10"/>
        <v>26347451</v>
      </c>
    </row>
    <row r="55" spans="2:17" ht="12">
      <c r="B55" s="323"/>
      <c r="C55" s="324" t="s">
        <v>373</v>
      </c>
      <c r="D55" s="320">
        <v>183495845</v>
      </c>
      <c r="E55" s="321">
        <v>183446893</v>
      </c>
      <c r="F55" s="320">
        <v>16307263</v>
      </c>
      <c r="G55" s="321">
        <v>10812791</v>
      </c>
      <c r="H55" s="320">
        <v>3015109</v>
      </c>
      <c r="I55" s="321">
        <v>2860251</v>
      </c>
      <c r="J55" s="320">
        <v>11381550</v>
      </c>
      <c r="K55" s="321">
        <v>12001108</v>
      </c>
      <c r="L55" s="320">
        <v>139490610</v>
      </c>
      <c r="M55" s="321">
        <v>141771503</v>
      </c>
      <c r="N55" s="320">
        <v>0</v>
      </c>
      <c r="O55" s="321">
        <v>0</v>
      </c>
      <c r="P55" s="320">
        <v>353690377</v>
      </c>
      <c r="Q55" s="321">
        <f t="shared" si="10"/>
        <v>350892546</v>
      </c>
    </row>
    <row r="56" spans="2:17" ht="12">
      <c r="B56" s="323"/>
      <c r="C56" s="324" t="s">
        <v>374</v>
      </c>
      <c r="D56" s="320">
        <v>14458744</v>
      </c>
      <c r="E56" s="321">
        <v>14482504</v>
      </c>
      <c r="F56" s="320">
        <v>2307760</v>
      </c>
      <c r="G56" s="321">
        <v>2382287</v>
      </c>
      <c r="H56" s="320">
        <v>0</v>
      </c>
      <c r="I56" s="321">
        <v>0</v>
      </c>
      <c r="J56" s="320">
        <v>20571599</v>
      </c>
      <c r="K56" s="321">
        <v>22056756</v>
      </c>
      <c r="L56" s="320">
        <v>632272</v>
      </c>
      <c r="M56" s="321">
        <v>672652</v>
      </c>
      <c r="N56" s="320">
        <v>0</v>
      </c>
      <c r="O56" s="321">
        <v>0</v>
      </c>
      <c r="P56" s="320">
        <v>37970375</v>
      </c>
      <c r="Q56" s="321">
        <f t="shared" si="10"/>
        <v>39594199</v>
      </c>
    </row>
    <row r="57" spans="2:17" ht="12">
      <c r="B57" s="323"/>
      <c r="C57" s="324" t="s">
        <v>375</v>
      </c>
      <c r="D57" s="320">
        <v>8451771</v>
      </c>
      <c r="E57" s="321">
        <v>11295857</v>
      </c>
      <c r="F57" s="320">
        <v>30426494</v>
      </c>
      <c r="G57" s="321">
        <v>24827460</v>
      </c>
      <c r="H57" s="320">
        <v>981467</v>
      </c>
      <c r="I57" s="321">
        <v>1249800</v>
      </c>
      <c r="J57" s="320">
        <v>11416075</v>
      </c>
      <c r="K57" s="321">
        <v>11708837</v>
      </c>
      <c r="L57" s="320">
        <v>0</v>
      </c>
      <c r="M57" s="321">
        <v>0</v>
      </c>
      <c r="N57" s="320">
        <v>-179437</v>
      </c>
      <c r="O57" s="321">
        <v>-369845</v>
      </c>
      <c r="P57" s="320">
        <v>51096370</v>
      </c>
      <c r="Q57" s="321">
        <f t="shared" si="10"/>
        <v>48712109</v>
      </c>
    </row>
    <row r="59" spans="2:17" ht="12">
      <c r="B59" s="322" t="s">
        <v>376</v>
      </c>
      <c r="D59" s="320">
        <v>2931999081</v>
      </c>
      <c r="E59" s="321">
        <f>+E60</f>
        <v>2718063686</v>
      </c>
      <c r="F59" s="320">
        <v>27436599</v>
      </c>
      <c r="G59" s="321">
        <f aca="true" t="shared" si="11" ref="G59:Q59">+G60</f>
        <v>35378069</v>
      </c>
      <c r="H59" s="320">
        <v>502233241</v>
      </c>
      <c r="I59" s="321">
        <f t="shared" si="11"/>
        <v>465620304</v>
      </c>
      <c r="J59" s="320">
        <v>719386034</v>
      </c>
      <c r="K59" s="321">
        <f t="shared" si="11"/>
        <v>912020793</v>
      </c>
      <c r="L59" s="320">
        <v>537818246</v>
      </c>
      <c r="M59" s="321">
        <f t="shared" si="11"/>
        <v>503843014</v>
      </c>
      <c r="N59" s="320">
        <v>-874691784</v>
      </c>
      <c r="O59" s="321">
        <f t="shared" si="11"/>
        <v>-748322972</v>
      </c>
      <c r="P59" s="320">
        <v>3844181417</v>
      </c>
      <c r="Q59" s="321">
        <f t="shared" si="11"/>
        <v>3886602894</v>
      </c>
    </row>
    <row r="60" spans="2:17" ht="12" customHeight="1">
      <c r="B60" s="420" t="s">
        <v>377</v>
      </c>
      <c r="C60" s="427"/>
      <c r="D60" s="320">
        <v>2931999081</v>
      </c>
      <c r="E60" s="321">
        <f>SUM(E61:E66)</f>
        <v>2718063686</v>
      </c>
      <c r="F60" s="320">
        <v>27436599</v>
      </c>
      <c r="G60" s="321">
        <f aca="true" t="shared" si="12" ref="G60:Q60">SUM(G61:G66)</f>
        <v>35378069</v>
      </c>
      <c r="H60" s="320">
        <v>502233241</v>
      </c>
      <c r="I60" s="321">
        <f t="shared" si="12"/>
        <v>465620304</v>
      </c>
      <c r="J60" s="320">
        <v>719386034</v>
      </c>
      <c r="K60" s="321">
        <f t="shared" si="12"/>
        <v>912020793</v>
      </c>
      <c r="L60" s="320">
        <v>537818246</v>
      </c>
      <c r="M60" s="321">
        <f t="shared" si="12"/>
        <v>503843014</v>
      </c>
      <c r="N60" s="320">
        <v>-874691784</v>
      </c>
      <c r="O60" s="321">
        <f t="shared" si="12"/>
        <v>-748322972</v>
      </c>
      <c r="P60" s="320">
        <v>3844181417</v>
      </c>
      <c r="Q60" s="321">
        <f t="shared" si="12"/>
        <v>3886602894</v>
      </c>
    </row>
    <row r="61" spans="2:17" ht="12">
      <c r="B61" s="323"/>
      <c r="C61" s="324" t="s">
        <v>378</v>
      </c>
      <c r="D61" s="320">
        <v>1863844183</v>
      </c>
      <c r="E61" s="321">
        <v>1781799632</v>
      </c>
      <c r="F61" s="320">
        <v>77950818</v>
      </c>
      <c r="G61" s="321">
        <v>57453398</v>
      </c>
      <c r="H61" s="320">
        <v>171280324</v>
      </c>
      <c r="I61" s="321">
        <v>170138583</v>
      </c>
      <c r="J61" s="320">
        <v>157167684</v>
      </c>
      <c r="K61" s="321">
        <v>164600583</v>
      </c>
      <c r="L61" s="320">
        <v>189363012</v>
      </c>
      <c r="M61" s="321">
        <v>186073314</v>
      </c>
      <c r="N61" s="320">
        <v>-941305009</v>
      </c>
      <c r="O61" s="321">
        <v>-871893592</v>
      </c>
      <c r="P61" s="320">
        <v>1518301012</v>
      </c>
      <c r="Q61" s="321">
        <f aca="true" t="shared" si="13" ref="Q61:Q66">+E61+G61+I61+K61+M61+O61</f>
        <v>1488171918</v>
      </c>
    </row>
    <row r="62" spans="2:17" ht="12">
      <c r="B62" s="323"/>
      <c r="C62" s="324" t="s">
        <v>379</v>
      </c>
      <c r="D62" s="320">
        <v>1147492836</v>
      </c>
      <c r="E62" s="321">
        <v>1093192232</v>
      </c>
      <c r="F62" s="320">
        <v>-37753788</v>
      </c>
      <c r="G62" s="321">
        <v>-13873002</v>
      </c>
      <c r="H62" s="320">
        <v>210893211</v>
      </c>
      <c r="I62" s="321">
        <v>176225150</v>
      </c>
      <c r="J62" s="320">
        <v>349960648</v>
      </c>
      <c r="K62" s="321">
        <v>524280383</v>
      </c>
      <c r="L62" s="320">
        <v>83446905</v>
      </c>
      <c r="M62" s="321">
        <v>75744989</v>
      </c>
      <c r="N62" s="320">
        <v>211435950</v>
      </c>
      <c r="O62" s="321">
        <v>34872108</v>
      </c>
      <c r="P62" s="320">
        <v>1965475762</v>
      </c>
      <c r="Q62" s="321">
        <f t="shared" si="13"/>
        <v>1890441860</v>
      </c>
    </row>
    <row r="63" spans="2:17" ht="12">
      <c r="B63" s="323"/>
      <c r="C63" s="324" t="s">
        <v>380</v>
      </c>
      <c r="D63" s="320">
        <v>206008557</v>
      </c>
      <c r="E63" s="321">
        <v>206008557</v>
      </c>
      <c r="F63" s="320">
        <v>0</v>
      </c>
      <c r="G63" s="321">
        <v>0</v>
      </c>
      <c r="H63" s="320">
        <v>0</v>
      </c>
      <c r="I63" s="321">
        <v>0</v>
      </c>
      <c r="J63" s="320">
        <v>0</v>
      </c>
      <c r="K63" s="321">
        <v>0</v>
      </c>
      <c r="L63" s="320">
        <v>0</v>
      </c>
      <c r="M63" s="321">
        <v>0</v>
      </c>
      <c r="N63" s="320">
        <v>0</v>
      </c>
      <c r="O63" s="321">
        <v>0</v>
      </c>
      <c r="P63" s="320">
        <v>206008557</v>
      </c>
      <c r="Q63" s="321">
        <f t="shared" si="13"/>
        <v>206008557</v>
      </c>
    </row>
    <row r="64" spans="2:17" ht="12" customHeight="1" hidden="1">
      <c r="B64" s="323"/>
      <c r="C64" s="324" t="s">
        <v>381</v>
      </c>
      <c r="D64" s="320">
        <v>0</v>
      </c>
      <c r="E64" s="321">
        <v>0</v>
      </c>
      <c r="F64" s="320">
        <v>0</v>
      </c>
      <c r="G64" s="321">
        <v>0</v>
      </c>
      <c r="H64" s="320">
        <v>0</v>
      </c>
      <c r="I64" s="321">
        <v>0</v>
      </c>
      <c r="J64" s="320">
        <v>0</v>
      </c>
      <c r="K64" s="321">
        <v>0</v>
      </c>
      <c r="L64" s="320">
        <v>0</v>
      </c>
      <c r="M64" s="321">
        <v>0</v>
      </c>
      <c r="N64" s="320">
        <v>0</v>
      </c>
      <c r="O64" s="321">
        <v>0</v>
      </c>
      <c r="P64" s="320">
        <v>0</v>
      </c>
      <c r="Q64" s="321">
        <f t="shared" si="13"/>
        <v>0</v>
      </c>
    </row>
    <row r="65" spans="2:17" ht="12" customHeight="1" hidden="1">
      <c r="B65" s="323"/>
      <c r="C65" s="324" t="s">
        <v>382</v>
      </c>
      <c r="D65" s="320">
        <v>0</v>
      </c>
      <c r="E65" s="321">
        <v>0</v>
      </c>
      <c r="F65" s="320">
        <v>0</v>
      </c>
      <c r="G65" s="321">
        <v>0</v>
      </c>
      <c r="H65" s="320">
        <v>0</v>
      </c>
      <c r="I65" s="321">
        <v>0</v>
      </c>
      <c r="J65" s="320">
        <v>0</v>
      </c>
      <c r="K65" s="321">
        <v>0</v>
      </c>
      <c r="L65" s="320">
        <v>0</v>
      </c>
      <c r="M65" s="321">
        <v>0</v>
      </c>
      <c r="N65" s="320">
        <v>0</v>
      </c>
      <c r="O65" s="321">
        <v>0</v>
      </c>
      <c r="P65" s="320">
        <v>0</v>
      </c>
      <c r="Q65" s="321">
        <f t="shared" si="13"/>
        <v>0</v>
      </c>
    </row>
    <row r="66" spans="2:17" ht="12">
      <c r="B66" s="323"/>
      <c r="C66" s="324" t="s">
        <v>383</v>
      </c>
      <c r="D66" s="320">
        <v>-285346495</v>
      </c>
      <c r="E66" s="321">
        <v>-362936735</v>
      </c>
      <c r="F66" s="320">
        <v>-12760431</v>
      </c>
      <c r="G66" s="321">
        <v>-8202327</v>
      </c>
      <c r="H66" s="320">
        <v>120059706</v>
      </c>
      <c r="I66" s="321">
        <v>119256571</v>
      </c>
      <c r="J66" s="320">
        <v>212257702</v>
      </c>
      <c r="K66" s="321">
        <v>223139827</v>
      </c>
      <c r="L66" s="320">
        <v>265008329</v>
      </c>
      <c r="M66" s="321">
        <v>242024711</v>
      </c>
      <c r="N66" s="320">
        <v>-144822725</v>
      </c>
      <c r="O66" s="321">
        <v>88698512</v>
      </c>
      <c r="P66" s="320">
        <v>154396086</v>
      </c>
      <c r="Q66" s="321">
        <f t="shared" si="13"/>
        <v>301980559</v>
      </c>
    </row>
    <row r="68" spans="2:17" ht="12">
      <c r="B68" s="328" t="s">
        <v>384</v>
      </c>
      <c r="C68" s="324"/>
      <c r="D68" s="320">
        <v>0</v>
      </c>
      <c r="E68" s="321">
        <v>0</v>
      </c>
      <c r="F68" s="320">
        <v>0</v>
      </c>
      <c r="G68" s="321">
        <v>0</v>
      </c>
      <c r="H68" s="320">
        <v>0</v>
      </c>
      <c r="I68" s="321">
        <v>0</v>
      </c>
      <c r="J68" s="320">
        <v>0</v>
      </c>
      <c r="K68" s="321">
        <v>0</v>
      </c>
      <c r="L68" s="320">
        <v>0</v>
      </c>
      <c r="M68" s="321">
        <v>0</v>
      </c>
      <c r="N68" s="320">
        <v>0</v>
      </c>
      <c r="O68" s="321">
        <v>0</v>
      </c>
      <c r="P68" s="320">
        <v>0</v>
      </c>
      <c r="Q68" s="321">
        <v>0</v>
      </c>
    </row>
    <row r="70" spans="2:17" ht="12">
      <c r="B70" s="333" t="s">
        <v>385</v>
      </c>
      <c r="C70" s="329"/>
      <c r="D70" s="330">
        <v>4325705598</v>
      </c>
      <c r="E70" s="334">
        <f>+E59+E50+E38</f>
        <v>4195205117</v>
      </c>
      <c r="F70" s="330">
        <v>468120066</v>
      </c>
      <c r="G70" s="334">
        <f aca="true" t="shared" si="14" ref="G70:Q70">+G59+G50+G38</f>
        <v>347541119</v>
      </c>
      <c r="H70" s="330">
        <v>698406584</v>
      </c>
      <c r="I70" s="334">
        <f t="shared" si="14"/>
        <v>672193440</v>
      </c>
      <c r="J70" s="330">
        <v>1764854339</v>
      </c>
      <c r="K70" s="334">
        <f t="shared" si="14"/>
        <v>1849027622</v>
      </c>
      <c r="L70" s="330">
        <v>944733045</v>
      </c>
      <c r="M70" s="334">
        <f t="shared" si="14"/>
        <v>866977201</v>
      </c>
      <c r="N70" s="330">
        <v>-1007764662</v>
      </c>
      <c r="O70" s="334">
        <f t="shared" si="14"/>
        <v>-815953381</v>
      </c>
      <c r="P70" s="330">
        <v>7194054970</v>
      </c>
      <c r="Q70" s="334">
        <f t="shared" si="14"/>
        <v>7114991118</v>
      </c>
    </row>
    <row r="71" spans="4:17" ht="12">
      <c r="D71" s="326"/>
      <c r="E71" s="326">
        <f>+E30-E70</f>
        <v>0</v>
      </c>
      <c r="F71" s="326"/>
      <c r="G71" s="326">
        <f aca="true" t="shared" si="15" ref="G71:Q71">+G30-G70</f>
        <v>0</v>
      </c>
      <c r="H71" s="326"/>
      <c r="I71" s="326">
        <f t="shared" si="15"/>
        <v>0</v>
      </c>
      <c r="J71" s="326"/>
      <c r="K71" s="326">
        <f t="shared" si="15"/>
        <v>0</v>
      </c>
      <c r="L71" s="326"/>
      <c r="M71" s="326">
        <f t="shared" si="15"/>
        <v>0</v>
      </c>
      <c r="N71" s="326"/>
      <c r="O71" s="326">
        <f t="shared" si="15"/>
        <v>0</v>
      </c>
      <c r="P71" s="326"/>
      <c r="Q71" s="326">
        <f t="shared" si="15"/>
        <v>0</v>
      </c>
    </row>
    <row r="72" spans="2:17" ht="22.5" customHeight="1">
      <c r="B72" s="408" t="s">
        <v>430</v>
      </c>
      <c r="C72" s="409"/>
      <c r="D72" s="431" t="s">
        <v>329</v>
      </c>
      <c r="E72" s="432"/>
      <c r="F72" s="432"/>
      <c r="G72" s="432"/>
      <c r="H72" s="432"/>
      <c r="I72" s="432"/>
      <c r="J72" s="432"/>
      <c r="K72" s="432"/>
      <c r="L72" s="432"/>
      <c r="M72" s="432"/>
      <c r="N72" s="432"/>
      <c r="O72" s="432"/>
      <c r="P72" s="432"/>
      <c r="Q72" s="433"/>
    </row>
    <row r="73" spans="2:17" ht="30.75" customHeight="1">
      <c r="B73" s="408" t="s">
        <v>425</v>
      </c>
      <c r="C73" s="409"/>
      <c r="D73" s="410" t="s">
        <v>1</v>
      </c>
      <c r="E73" s="411"/>
      <c r="F73" s="410" t="s">
        <v>2</v>
      </c>
      <c r="G73" s="411"/>
      <c r="H73" s="410" t="s">
        <v>426</v>
      </c>
      <c r="I73" s="411"/>
      <c r="J73" s="410" t="s">
        <v>3</v>
      </c>
      <c r="K73" s="411"/>
      <c r="L73" s="410" t="s">
        <v>427</v>
      </c>
      <c r="M73" s="411"/>
      <c r="N73" s="410" t="s">
        <v>428</v>
      </c>
      <c r="O73" s="411"/>
      <c r="P73" s="410" t="s">
        <v>332</v>
      </c>
      <c r="Q73" s="411"/>
    </row>
    <row r="74" spans="2:17" ht="12">
      <c r="B74" s="416" t="s">
        <v>386</v>
      </c>
      <c r="C74" s="424"/>
      <c r="D74" s="315">
        <f>+'[2]Segmentos pais'!D73</f>
        <v>41363</v>
      </c>
      <c r="E74" s="316">
        <f>+'[2]Segmentos pais'!E73</f>
        <v>40998</v>
      </c>
      <c r="F74" s="315">
        <f aca="true" t="shared" si="16" ref="F74:Q75">+D74</f>
        <v>41363</v>
      </c>
      <c r="G74" s="316">
        <f t="shared" si="16"/>
        <v>40998</v>
      </c>
      <c r="H74" s="315">
        <f t="shared" si="16"/>
        <v>41363</v>
      </c>
      <c r="I74" s="316">
        <f t="shared" si="16"/>
        <v>40998</v>
      </c>
      <c r="J74" s="315">
        <f t="shared" si="16"/>
        <v>41363</v>
      </c>
      <c r="K74" s="316">
        <f t="shared" si="16"/>
        <v>40998</v>
      </c>
      <c r="L74" s="315">
        <f t="shared" si="16"/>
        <v>41363</v>
      </c>
      <c r="M74" s="316">
        <f t="shared" si="16"/>
        <v>40998</v>
      </c>
      <c r="N74" s="315">
        <f t="shared" si="16"/>
        <v>41363</v>
      </c>
      <c r="O74" s="316">
        <f t="shared" si="16"/>
        <v>40998</v>
      </c>
      <c r="P74" s="315">
        <f t="shared" si="16"/>
        <v>41363</v>
      </c>
      <c r="Q74" s="316">
        <f t="shared" si="16"/>
        <v>40998</v>
      </c>
    </row>
    <row r="75" spans="2:17" ht="12">
      <c r="B75" s="425"/>
      <c r="C75" s="426"/>
      <c r="D75" s="335" t="str">
        <f>+'[2]Segmentos pais'!D74</f>
        <v>M$</v>
      </c>
      <c r="E75" s="336" t="str">
        <f>+'[2]Segmentos LN resumen'!E75</f>
        <v>M$</v>
      </c>
      <c r="F75" s="335" t="str">
        <f t="shared" si="16"/>
        <v>M$</v>
      </c>
      <c r="G75" s="336" t="str">
        <f t="shared" si="16"/>
        <v>M$</v>
      </c>
      <c r="H75" s="335" t="str">
        <f t="shared" si="16"/>
        <v>M$</v>
      </c>
      <c r="I75" s="336" t="str">
        <f t="shared" si="16"/>
        <v>M$</v>
      </c>
      <c r="J75" s="335" t="str">
        <f t="shared" si="16"/>
        <v>M$</v>
      </c>
      <c r="K75" s="336" t="str">
        <f t="shared" si="16"/>
        <v>M$</v>
      </c>
      <c r="L75" s="335" t="str">
        <f t="shared" si="16"/>
        <v>M$</v>
      </c>
      <c r="M75" s="336" t="str">
        <f t="shared" si="16"/>
        <v>M$</v>
      </c>
      <c r="N75" s="335" t="str">
        <f t="shared" si="16"/>
        <v>M$</v>
      </c>
      <c r="O75" s="336" t="str">
        <f t="shared" si="16"/>
        <v>M$</v>
      </c>
      <c r="P75" s="335" t="str">
        <f t="shared" si="16"/>
        <v>M$</v>
      </c>
      <c r="Q75" s="336" t="str">
        <f t="shared" si="16"/>
        <v>M$</v>
      </c>
    </row>
    <row r="76" spans="2:18" ht="12">
      <c r="B76" s="333" t="s">
        <v>387</v>
      </c>
      <c r="C76" s="337"/>
      <c r="D76" s="330">
        <v>211954890</v>
      </c>
      <c r="E76" s="338">
        <f>+E77+E82</f>
        <v>273691048</v>
      </c>
      <c r="F76" s="330">
        <v>54400708</v>
      </c>
      <c r="G76" s="338">
        <f aca="true" t="shared" si="17" ref="G76:Q76">+G77+G82</f>
        <v>59002168</v>
      </c>
      <c r="H76" s="330">
        <v>89607143</v>
      </c>
      <c r="I76" s="338">
        <f t="shared" si="17"/>
        <v>83731276</v>
      </c>
      <c r="J76" s="330">
        <v>153249296</v>
      </c>
      <c r="K76" s="338">
        <f t="shared" si="17"/>
        <v>135184739</v>
      </c>
      <c r="L76" s="330">
        <v>65135750</v>
      </c>
      <c r="M76" s="338">
        <f t="shared" si="17"/>
        <v>70294929</v>
      </c>
      <c r="N76" s="330">
        <v>1259784</v>
      </c>
      <c r="O76" s="338">
        <f t="shared" si="17"/>
        <v>-110523</v>
      </c>
      <c r="P76" s="330">
        <v>575607571</v>
      </c>
      <c r="Q76" s="338">
        <f t="shared" si="17"/>
        <v>621793637</v>
      </c>
      <c r="R76" s="326"/>
    </row>
    <row r="77" spans="2:18" ht="12">
      <c r="B77" s="340"/>
      <c r="C77" s="341" t="s">
        <v>388</v>
      </c>
      <c r="D77" s="330">
        <v>211326091</v>
      </c>
      <c r="E77" s="338">
        <f>SUM(E78:E80)</f>
        <v>273667447</v>
      </c>
      <c r="F77" s="330">
        <v>49782609</v>
      </c>
      <c r="G77" s="338">
        <f aca="true" t="shared" si="18" ref="G77:Q77">SUM(G78:G80)</f>
        <v>59005429</v>
      </c>
      <c r="H77" s="330">
        <v>89607143</v>
      </c>
      <c r="I77" s="338">
        <f t="shared" si="18"/>
        <v>83731276</v>
      </c>
      <c r="J77" s="330">
        <v>153015877</v>
      </c>
      <c r="K77" s="338">
        <f t="shared" si="18"/>
        <v>134835774</v>
      </c>
      <c r="L77" s="330">
        <v>64719198</v>
      </c>
      <c r="M77" s="338">
        <f t="shared" si="18"/>
        <v>70132157</v>
      </c>
      <c r="N77" s="330">
        <v>1259784</v>
      </c>
      <c r="O77" s="338">
        <f t="shared" si="18"/>
        <v>-113807</v>
      </c>
      <c r="P77" s="330">
        <v>569710702</v>
      </c>
      <c r="Q77" s="338">
        <f t="shared" si="18"/>
        <v>621258276</v>
      </c>
      <c r="R77" s="326"/>
    </row>
    <row r="78" spans="2:20" ht="12">
      <c r="B78" s="340"/>
      <c r="C78" s="342" t="s">
        <v>389</v>
      </c>
      <c r="D78" s="343">
        <v>205827947</v>
      </c>
      <c r="E78" s="344">
        <v>258694656</v>
      </c>
      <c r="F78" s="343">
        <v>49778716</v>
      </c>
      <c r="G78" s="344">
        <v>58082807</v>
      </c>
      <c r="H78" s="343">
        <v>73582162</v>
      </c>
      <c r="I78" s="344">
        <v>66023238</v>
      </c>
      <c r="J78" s="343">
        <v>152885687</v>
      </c>
      <c r="K78" s="344">
        <v>134741479</v>
      </c>
      <c r="L78" s="343">
        <v>59326139</v>
      </c>
      <c r="M78" s="344">
        <v>68591659</v>
      </c>
      <c r="N78" s="343">
        <v>0</v>
      </c>
      <c r="O78" s="344">
        <v>0</v>
      </c>
      <c r="P78" s="343">
        <v>541400651</v>
      </c>
      <c r="Q78" s="344">
        <f>+E78+G78+I78+K78+M78+O78</f>
        <v>586133839</v>
      </c>
      <c r="R78" s="326">
        <f>+D78+F78+H78+J78+L78+N78-P78</f>
        <v>0</v>
      </c>
      <c r="T78" s="326"/>
    </row>
    <row r="79" spans="2:20" ht="12">
      <c r="B79" s="340"/>
      <c r="C79" s="342" t="s">
        <v>390</v>
      </c>
      <c r="D79" s="343">
        <v>17781</v>
      </c>
      <c r="E79" s="344">
        <v>24826</v>
      </c>
      <c r="F79" s="343">
        <v>0</v>
      </c>
      <c r="G79" s="344">
        <v>0</v>
      </c>
      <c r="H79" s="343">
        <v>0</v>
      </c>
      <c r="I79" s="344">
        <v>0</v>
      </c>
      <c r="J79" s="343">
        <v>0</v>
      </c>
      <c r="K79" s="344">
        <v>0</v>
      </c>
      <c r="L79" s="343">
        <v>0</v>
      </c>
      <c r="M79" s="344">
        <v>0</v>
      </c>
      <c r="N79" s="343">
        <v>0</v>
      </c>
      <c r="O79" s="344">
        <v>0</v>
      </c>
      <c r="P79" s="343">
        <v>17781</v>
      </c>
      <c r="Q79" s="344">
        <f>+E79+G79+I79+K79+M79+O79</f>
        <v>24826</v>
      </c>
      <c r="R79" s="326">
        <f aca="true" t="shared" si="19" ref="R79:R127">+D79+F79+H79+J79+L79+N79-P79</f>
        <v>0</v>
      </c>
      <c r="T79" s="326"/>
    </row>
    <row r="80" spans="2:20" ht="12">
      <c r="B80" s="340"/>
      <c r="C80" s="342" t="s">
        <v>391</v>
      </c>
      <c r="D80" s="343">
        <v>5480363</v>
      </c>
      <c r="E80" s="344">
        <v>14947965</v>
      </c>
      <c r="F80" s="343">
        <v>3893</v>
      </c>
      <c r="G80" s="344">
        <v>922622</v>
      </c>
      <c r="H80" s="343">
        <v>16024981</v>
      </c>
      <c r="I80" s="344">
        <v>17708038</v>
      </c>
      <c r="J80" s="343">
        <v>130190</v>
      </c>
      <c r="K80" s="344">
        <v>94295</v>
      </c>
      <c r="L80" s="343">
        <v>5393059</v>
      </c>
      <c r="M80" s="344">
        <v>1540498</v>
      </c>
      <c r="N80" s="343">
        <v>1259784</v>
      </c>
      <c r="O80" s="344">
        <v>-113807</v>
      </c>
      <c r="P80" s="343">
        <v>28292270</v>
      </c>
      <c r="Q80" s="344">
        <f>+E80+G80+I80+K80+M80+O80</f>
        <v>35099611</v>
      </c>
      <c r="R80" s="326">
        <f t="shared" si="19"/>
        <v>0</v>
      </c>
      <c r="T80" s="326"/>
    </row>
    <row r="81" spans="18:20" ht="12">
      <c r="R81" s="326">
        <f t="shared" si="19"/>
        <v>0</v>
      </c>
      <c r="T81" s="326"/>
    </row>
    <row r="82" spans="2:20" ht="12">
      <c r="B82" s="340"/>
      <c r="C82" s="341" t="s">
        <v>392</v>
      </c>
      <c r="D82" s="343">
        <v>628799</v>
      </c>
      <c r="E82" s="344">
        <v>23601</v>
      </c>
      <c r="F82" s="343">
        <v>4618099</v>
      </c>
      <c r="G82" s="344">
        <v>-3261</v>
      </c>
      <c r="H82" s="343">
        <v>0</v>
      </c>
      <c r="I82" s="344">
        <v>0</v>
      </c>
      <c r="J82" s="343">
        <v>233419</v>
      </c>
      <c r="K82" s="344">
        <v>348965</v>
      </c>
      <c r="L82" s="343">
        <v>416552</v>
      </c>
      <c r="M82" s="344">
        <v>162772</v>
      </c>
      <c r="N82" s="343">
        <v>0</v>
      </c>
      <c r="O82" s="344">
        <v>3284</v>
      </c>
      <c r="P82" s="343">
        <v>5896869</v>
      </c>
      <c r="Q82" s="344">
        <f>+E82+G82+I82+K82+M82+O82</f>
        <v>535361</v>
      </c>
      <c r="R82" s="326">
        <f t="shared" si="19"/>
        <v>0</v>
      </c>
      <c r="T82" s="326"/>
    </row>
    <row r="83" spans="18:20" ht="12">
      <c r="R83" s="326">
        <f t="shared" si="19"/>
        <v>0</v>
      </c>
      <c r="T83" s="326"/>
    </row>
    <row r="84" spans="2:20" ht="12">
      <c r="B84" s="333" t="s">
        <v>393</v>
      </c>
      <c r="C84" s="345"/>
      <c r="D84" s="346">
        <v>-131614611</v>
      </c>
      <c r="E84" s="338">
        <f>SUM(E85:E88)</f>
        <v>-199432973</v>
      </c>
      <c r="F84" s="346">
        <v>-38846923</v>
      </c>
      <c r="G84" s="338">
        <f aca="true" t="shared" si="20" ref="G84:Q84">SUM(G85:G88)</f>
        <v>-42719323</v>
      </c>
      <c r="H84" s="346">
        <v>-41980476</v>
      </c>
      <c r="I84" s="338">
        <f t="shared" si="20"/>
        <v>-31038183</v>
      </c>
      <c r="J84" s="346">
        <v>-52375022</v>
      </c>
      <c r="K84" s="338">
        <f t="shared" si="20"/>
        <v>-40374530</v>
      </c>
      <c r="L84" s="346">
        <v>-21082940</v>
      </c>
      <c r="M84" s="338">
        <f t="shared" si="20"/>
        <v>-25342258</v>
      </c>
      <c r="N84" s="346">
        <v>16473</v>
      </c>
      <c r="O84" s="338">
        <f t="shared" si="20"/>
        <v>-3285</v>
      </c>
      <c r="P84" s="346">
        <v>-285883499</v>
      </c>
      <c r="Q84" s="338">
        <f t="shared" si="20"/>
        <v>-338910552</v>
      </c>
      <c r="R84" s="326">
        <f t="shared" si="19"/>
        <v>0</v>
      </c>
      <c r="T84" s="326"/>
    </row>
    <row r="85" spans="2:20" ht="12">
      <c r="B85" s="340"/>
      <c r="C85" s="341" t="s">
        <v>394</v>
      </c>
      <c r="D85" s="343">
        <v>-21972960</v>
      </c>
      <c r="E85" s="344">
        <v>-60914066</v>
      </c>
      <c r="F85" s="343">
        <v>-3867422</v>
      </c>
      <c r="G85" s="344">
        <v>-3379856</v>
      </c>
      <c r="H85" s="343">
        <v>-18427026</v>
      </c>
      <c r="I85" s="344">
        <v>-11180275</v>
      </c>
      <c r="J85" s="343">
        <v>-21223219</v>
      </c>
      <c r="K85" s="344">
        <v>-6507883</v>
      </c>
      <c r="L85" s="343">
        <v>-2136999</v>
      </c>
      <c r="M85" s="344">
        <v>-2563343</v>
      </c>
      <c r="N85" s="343">
        <v>1035677</v>
      </c>
      <c r="O85" s="344">
        <v>319475</v>
      </c>
      <c r="P85" s="343">
        <v>-66591949</v>
      </c>
      <c r="Q85" s="344">
        <f>+E85+G85+I85+K85+M85+O85</f>
        <v>-84225948</v>
      </c>
      <c r="R85" s="326">
        <f t="shared" si="19"/>
        <v>0</v>
      </c>
      <c r="T85" s="326"/>
    </row>
    <row r="86" spans="2:20" ht="12">
      <c r="B86" s="340"/>
      <c r="C86" s="341" t="s">
        <v>395</v>
      </c>
      <c r="D86" s="343">
        <v>-76166429</v>
      </c>
      <c r="E86" s="344">
        <v>-90510395</v>
      </c>
      <c r="F86" s="343">
        <v>-33823603</v>
      </c>
      <c r="G86" s="344">
        <v>-37266884</v>
      </c>
      <c r="H86" s="343">
        <v>-12041714</v>
      </c>
      <c r="I86" s="344">
        <v>-6610788</v>
      </c>
      <c r="J86" s="343">
        <v>-11421618</v>
      </c>
      <c r="K86" s="344">
        <v>-12003445</v>
      </c>
      <c r="L86" s="343">
        <v>-12362190</v>
      </c>
      <c r="M86" s="344">
        <v>-16101085</v>
      </c>
      <c r="N86" s="343">
        <v>0</v>
      </c>
      <c r="O86" s="344">
        <v>0</v>
      </c>
      <c r="P86" s="343">
        <v>-145815554</v>
      </c>
      <c r="Q86" s="344">
        <f>+E86+G86+I86+K86+M86+O86</f>
        <v>-162492597</v>
      </c>
      <c r="R86" s="326">
        <f t="shared" si="19"/>
        <v>0</v>
      </c>
      <c r="T86" s="326"/>
    </row>
    <row r="87" spans="2:20" ht="12">
      <c r="B87" s="340"/>
      <c r="C87" s="341" t="s">
        <v>396</v>
      </c>
      <c r="D87" s="343">
        <v>-33860077</v>
      </c>
      <c r="E87" s="344">
        <v>-47918754</v>
      </c>
      <c r="F87" s="343">
        <v>267423</v>
      </c>
      <c r="G87" s="344">
        <v>-297664</v>
      </c>
      <c r="H87" s="343">
        <v>-3439043</v>
      </c>
      <c r="I87" s="344">
        <v>-4801167</v>
      </c>
      <c r="J87" s="343">
        <v>-13829767</v>
      </c>
      <c r="K87" s="344">
        <v>-14470326</v>
      </c>
      <c r="L87" s="343">
        <v>-4605627</v>
      </c>
      <c r="M87" s="344">
        <v>-4917506</v>
      </c>
      <c r="N87" s="343">
        <v>-1019204</v>
      </c>
      <c r="O87" s="344">
        <v>-322760</v>
      </c>
      <c r="P87" s="343">
        <v>-56486295</v>
      </c>
      <c r="Q87" s="344">
        <f>+E87+G87+I87+K87+M87+O87</f>
        <v>-72728177</v>
      </c>
      <c r="R87" s="326">
        <f t="shared" si="19"/>
        <v>0</v>
      </c>
      <c r="T87" s="326"/>
    </row>
    <row r="88" spans="2:20" ht="12">
      <c r="B88" s="340"/>
      <c r="C88" s="341" t="s">
        <v>397</v>
      </c>
      <c r="D88" s="343">
        <v>384855</v>
      </c>
      <c r="E88" s="344">
        <v>-89758</v>
      </c>
      <c r="F88" s="343">
        <v>-1423321</v>
      </c>
      <c r="G88" s="344">
        <v>-1774919</v>
      </c>
      <c r="H88" s="343">
        <v>-8072693</v>
      </c>
      <c r="I88" s="344">
        <v>-8445953</v>
      </c>
      <c r="J88" s="343">
        <v>-5900418</v>
      </c>
      <c r="K88" s="344">
        <v>-7392876</v>
      </c>
      <c r="L88" s="343">
        <v>-1978124</v>
      </c>
      <c r="M88" s="344">
        <v>-1760324</v>
      </c>
      <c r="N88" s="343">
        <v>0</v>
      </c>
      <c r="O88" s="344">
        <v>0</v>
      </c>
      <c r="P88" s="343">
        <v>-16989701</v>
      </c>
      <c r="Q88" s="344">
        <f>+E88+G88+I88+K88+M88+O88</f>
        <v>-19463830</v>
      </c>
      <c r="R88" s="326">
        <f t="shared" si="19"/>
        <v>0</v>
      </c>
      <c r="T88" s="326"/>
    </row>
    <row r="89" spans="18:20" ht="12">
      <c r="R89" s="326">
        <f t="shared" si="19"/>
        <v>0</v>
      </c>
      <c r="T89" s="326"/>
    </row>
    <row r="90" spans="2:20" ht="12">
      <c r="B90" s="333" t="s">
        <v>398</v>
      </c>
      <c r="C90" s="345"/>
      <c r="D90" s="330">
        <v>80340279</v>
      </c>
      <c r="E90" s="338">
        <f>+E84+E76</f>
        <v>74258075</v>
      </c>
      <c r="F90" s="330">
        <v>15553785</v>
      </c>
      <c r="G90" s="338">
        <f aca="true" t="shared" si="21" ref="G90:Q90">+G84+G76</f>
        <v>16282845</v>
      </c>
      <c r="H90" s="330">
        <v>47626667</v>
      </c>
      <c r="I90" s="338">
        <f t="shared" si="21"/>
        <v>52693093</v>
      </c>
      <c r="J90" s="330">
        <v>100874274</v>
      </c>
      <c r="K90" s="338">
        <f t="shared" si="21"/>
        <v>94810209</v>
      </c>
      <c r="L90" s="330">
        <v>44052810</v>
      </c>
      <c r="M90" s="338">
        <f t="shared" si="21"/>
        <v>44952671</v>
      </c>
      <c r="N90" s="330">
        <v>1276257</v>
      </c>
      <c r="O90" s="338">
        <f t="shared" si="21"/>
        <v>-113808</v>
      </c>
      <c r="P90" s="330">
        <v>289724072</v>
      </c>
      <c r="Q90" s="338">
        <f t="shared" si="21"/>
        <v>282883085</v>
      </c>
      <c r="R90" s="326">
        <f t="shared" si="19"/>
        <v>0</v>
      </c>
      <c r="T90" s="326"/>
    </row>
    <row r="91" spans="18:20" ht="12">
      <c r="R91" s="326">
        <f t="shared" si="19"/>
        <v>0</v>
      </c>
      <c r="T91" s="326"/>
    </row>
    <row r="92" spans="2:20" ht="12">
      <c r="B92" s="333" t="s">
        <v>399</v>
      </c>
      <c r="C92" s="327"/>
      <c r="D92" s="343">
        <v>2243916</v>
      </c>
      <c r="E92" s="344">
        <v>1759996</v>
      </c>
      <c r="F92" s="343">
        <v>0</v>
      </c>
      <c r="G92" s="344">
        <v>0</v>
      </c>
      <c r="H92" s="343">
        <v>134562</v>
      </c>
      <c r="I92" s="344">
        <v>0</v>
      </c>
      <c r="J92" s="343">
        <v>1074168</v>
      </c>
      <c r="K92" s="344">
        <v>823387</v>
      </c>
      <c r="L92" s="343">
        <v>46921</v>
      </c>
      <c r="M92" s="344">
        <v>14237</v>
      </c>
      <c r="N92" s="343">
        <v>0</v>
      </c>
      <c r="O92" s="344">
        <v>0</v>
      </c>
      <c r="P92" s="343">
        <v>3499567</v>
      </c>
      <c r="Q92" s="344">
        <f>+E92+G92+I92+K92+M92+O92</f>
        <v>2597620</v>
      </c>
      <c r="R92" s="326">
        <f t="shared" si="19"/>
        <v>0</v>
      </c>
      <c r="T92" s="326"/>
    </row>
    <row r="93" spans="2:20" ht="12">
      <c r="B93" s="333" t="s">
        <v>400</v>
      </c>
      <c r="C93" s="327"/>
      <c r="D93" s="343">
        <v>-16829272</v>
      </c>
      <c r="E93" s="344">
        <v>-11949370</v>
      </c>
      <c r="F93" s="343">
        <v>-5466337</v>
      </c>
      <c r="G93" s="344">
        <v>-6011045</v>
      </c>
      <c r="H93" s="343">
        <v>-3059603</v>
      </c>
      <c r="I93" s="344">
        <v>-3399629</v>
      </c>
      <c r="J93" s="343">
        <v>-4230664</v>
      </c>
      <c r="K93" s="344">
        <v>-3981465</v>
      </c>
      <c r="L93" s="343">
        <v>-3587331</v>
      </c>
      <c r="M93" s="344">
        <v>-3605304</v>
      </c>
      <c r="N93" s="343">
        <v>0</v>
      </c>
      <c r="O93" s="344">
        <v>0</v>
      </c>
      <c r="P93" s="343">
        <v>-33173207</v>
      </c>
      <c r="Q93" s="344">
        <f>+E93+G93+I93+K93+M93+O93</f>
        <v>-28946813</v>
      </c>
      <c r="R93" s="326">
        <f t="shared" si="19"/>
        <v>0</v>
      </c>
      <c r="T93" s="326"/>
    </row>
    <row r="94" spans="2:20" ht="12">
      <c r="B94" s="333" t="s">
        <v>401</v>
      </c>
      <c r="C94" s="327"/>
      <c r="D94" s="343">
        <v>-11397774</v>
      </c>
      <c r="E94" s="344">
        <v>-15920111</v>
      </c>
      <c r="F94" s="343">
        <v>-3196987</v>
      </c>
      <c r="G94" s="344">
        <v>-3028349</v>
      </c>
      <c r="H94" s="343">
        <v>-2378213</v>
      </c>
      <c r="I94" s="344">
        <v>-2783803</v>
      </c>
      <c r="J94" s="343">
        <v>-4001972</v>
      </c>
      <c r="K94" s="344">
        <v>-4591636</v>
      </c>
      <c r="L94" s="343">
        <v>-3038610</v>
      </c>
      <c r="M94" s="344">
        <v>-4187012</v>
      </c>
      <c r="N94" s="343">
        <v>99394</v>
      </c>
      <c r="O94" s="344">
        <v>113808</v>
      </c>
      <c r="P94" s="343">
        <v>-23914162</v>
      </c>
      <c r="Q94" s="344">
        <f>+E94+G94+I94+K94+M94+O94</f>
        <v>-30397103</v>
      </c>
      <c r="R94" s="326">
        <f t="shared" si="19"/>
        <v>0</v>
      </c>
      <c r="T94" s="326"/>
    </row>
    <row r="95" spans="18:20" ht="12">
      <c r="R95" s="326">
        <f t="shared" si="19"/>
        <v>0</v>
      </c>
      <c r="T95" s="326"/>
    </row>
    <row r="96" spans="2:20" ht="12">
      <c r="B96" s="333" t="s">
        <v>402</v>
      </c>
      <c r="C96" s="345"/>
      <c r="D96" s="330">
        <v>54357149</v>
      </c>
      <c r="E96" s="338">
        <f>+E90+E92+E93+E94</f>
        <v>48148590</v>
      </c>
      <c r="F96" s="330">
        <v>6890461</v>
      </c>
      <c r="G96" s="338">
        <f aca="true" t="shared" si="22" ref="G96:Q96">+G90+G92+G93+G94</f>
        <v>7243451</v>
      </c>
      <c r="H96" s="330">
        <v>42323413</v>
      </c>
      <c r="I96" s="338">
        <f t="shared" si="22"/>
        <v>46509661</v>
      </c>
      <c r="J96" s="330">
        <v>93715806</v>
      </c>
      <c r="K96" s="338">
        <f t="shared" si="22"/>
        <v>87060495</v>
      </c>
      <c r="L96" s="330">
        <v>37473790</v>
      </c>
      <c r="M96" s="338">
        <f t="shared" si="22"/>
        <v>37174592</v>
      </c>
      <c r="N96" s="330">
        <v>1375651</v>
      </c>
      <c r="O96" s="338">
        <f t="shared" si="22"/>
        <v>0</v>
      </c>
      <c r="P96" s="330">
        <v>236136270</v>
      </c>
      <c r="Q96" s="338">
        <f t="shared" si="22"/>
        <v>226136789</v>
      </c>
      <c r="R96" s="326">
        <f t="shared" si="19"/>
        <v>0</v>
      </c>
      <c r="T96" s="326"/>
    </row>
    <row r="97" spans="18:20" ht="12">
      <c r="R97" s="326">
        <f t="shared" si="19"/>
        <v>0</v>
      </c>
      <c r="T97" s="326"/>
    </row>
    <row r="98" spans="2:20" ht="12">
      <c r="B98" s="340"/>
      <c r="C98" s="327" t="s">
        <v>403</v>
      </c>
      <c r="D98" s="343">
        <v>-22687789</v>
      </c>
      <c r="E98" s="344">
        <v>-18853775</v>
      </c>
      <c r="F98" s="343">
        <v>-5053365</v>
      </c>
      <c r="G98" s="344">
        <v>-7038011</v>
      </c>
      <c r="H98" s="343">
        <v>-6451363</v>
      </c>
      <c r="I98" s="344">
        <v>-6739933</v>
      </c>
      <c r="J98" s="343">
        <v>-9876674</v>
      </c>
      <c r="K98" s="344">
        <v>-8968236</v>
      </c>
      <c r="L98" s="343">
        <v>-9753654</v>
      </c>
      <c r="M98" s="344">
        <v>-9597229</v>
      </c>
      <c r="N98" s="343">
        <v>0</v>
      </c>
      <c r="O98" s="344">
        <v>0</v>
      </c>
      <c r="P98" s="343">
        <v>-53822845</v>
      </c>
      <c r="Q98" s="344">
        <f>+E98+G98+I98+K98+M98+O98</f>
        <v>-51197184</v>
      </c>
      <c r="R98" s="326">
        <f t="shared" si="19"/>
        <v>0</v>
      </c>
      <c r="T98" s="326"/>
    </row>
    <row r="99" spans="18:20" ht="12">
      <c r="R99" s="326">
        <f t="shared" si="19"/>
        <v>0</v>
      </c>
      <c r="T99" s="326"/>
    </row>
    <row r="100" spans="2:20" ht="12">
      <c r="B100" s="333" t="s">
        <v>404</v>
      </c>
      <c r="C100" s="345"/>
      <c r="D100" s="330">
        <v>31669360</v>
      </c>
      <c r="E100" s="338">
        <f>+E96+E98</f>
        <v>29294815</v>
      </c>
      <c r="F100" s="330">
        <v>1837096</v>
      </c>
      <c r="G100" s="338">
        <f aca="true" t="shared" si="23" ref="G100:Q100">+G96+G98</f>
        <v>205440</v>
      </c>
      <c r="H100" s="330">
        <v>35872050</v>
      </c>
      <c r="I100" s="338">
        <f t="shared" si="23"/>
        <v>39769728</v>
      </c>
      <c r="J100" s="330">
        <v>83839132</v>
      </c>
      <c r="K100" s="338">
        <f t="shared" si="23"/>
        <v>78092259</v>
      </c>
      <c r="L100" s="330">
        <v>27720136</v>
      </c>
      <c r="M100" s="338">
        <f t="shared" si="23"/>
        <v>27577363</v>
      </c>
      <c r="N100" s="330">
        <v>1375651</v>
      </c>
      <c r="O100" s="338">
        <v>0</v>
      </c>
      <c r="P100" s="330">
        <v>182313425</v>
      </c>
      <c r="Q100" s="338">
        <f t="shared" si="23"/>
        <v>174939605</v>
      </c>
      <c r="R100" s="326">
        <f t="shared" si="19"/>
        <v>0</v>
      </c>
      <c r="T100" s="326"/>
    </row>
    <row r="101" spans="18:20" ht="6" customHeight="1">
      <c r="R101" s="326">
        <f t="shared" si="19"/>
        <v>0</v>
      </c>
      <c r="T101" s="326"/>
    </row>
    <row r="102" spans="18:20" ht="5.25" customHeight="1">
      <c r="R102" s="326">
        <f t="shared" si="19"/>
        <v>0</v>
      </c>
      <c r="T102" s="326"/>
    </row>
    <row r="103" spans="2:20" ht="12">
      <c r="B103" s="333" t="s">
        <v>405</v>
      </c>
      <c r="C103" s="345"/>
      <c r="D103" s="330">
        <v>-18751147</v>
      </c>
      <c r="E103" s="338">
        <f>SUM(E104:E107)</f>
        <v>-15639381</v>
      </c>
      <c r="F103" s="330">
        <v>-10119406</v>
      </c>
      <c r="G103" s="338">
        <f aca="true" t="shared" si="24" ref="G103:Q103">SUM(G104:G107)</f>
        <v>-8262506</v>
      </c>
      <c r="H103" s="330">
        <v>1127324</v>
      </c>
      <c r="I103" s="338">
        <f t="shared" si="24"/>
        <v>1819796</v>
      </c>
      <c r="J103" s="330">
        <v>-7529885</v>
      </c>
      <c r="K103" s="338">
        <f t="shared" si="24"/>
        <v>-9664159</v>
      </c>
      <c r="L103" s="330">
        <v>-1821300</v>
      </c>
      <c r="M103" s="338">
        <f t="shared" si="24"/>
        <v>-10265236</v>
      </c>
      <c r="N103" s="330">
        <v>2487543</v>
      </c>
      <c r="O103" s="338">
        <f t="shared" si="24"/>
        <v>2537254</v>
      </c>
      <c r="P103" s="330">
        <v>-34606871</v>
      </c>
      <c r="Q103" s="338">
        <f t="shared" si="24"/>
        <v>-39474232</v>
      </c>
      <c r="R103" s="326">
        <f t="shared" si="19"/>
        <v>0</v>
      </c>
      <c r="T103" s="326"/>
    </row>
    <row r="104" spans="2:20" ht="12.75" customHeight="1">
      <c r="B104" s="340"/>
      <c r="C104" s="341" t="s">
        <v>406</v>
      </c>
      <c r="D104" s="343">
        <v>176422</v>
      </c>
      <c r="E104" s="344">
        <v>2740896</v>
      </c>
      <c r="F104" s="343">
        <v>365895</v>
      </c>
      <c r="G104" s="344">
        <v>524477</v>
      </c>
      <c r="H104" s="343">
        <v>2861251</v>
      </c>
      <c r="I104" s="344">
        <v>6718777</v>
      </c>
      <c r="J104" s="343">
        <v>2217136</v>
      </c>
      <c r="K104" s="344">
        <v>1500117</v>
      </c>
      <c r="L104" s="343">
        <v>231261</v>
      </c>
      <c r="M104" s="344">
        <v>302638</v>
      </c>
      <c r="N104" s="343">
        <v>-523935</v>
      </c>
      <c r="O104" s="344">
        <v>-551735</v>
      </c>
      <c r="P104" s="343">
        <v>5328030</v>
      </c>
      <c r="Q104" s="344">
        <f>+E104+G104+I104+K104+M104+O104</f>
        <v>11235170</v>
      </c>
      <c r="R104" s="326">
        <f t="shared" si="19"/>
        <v>0</v>
      </c>
      <c r="T104" s="326"/>
    </row>
    <row r="105" spans="2:20" ht="12">
      <c r="B105" s="340"/>
      <c r="C105" s="341" t="s">
        <v>407</v>
      </c>
      <c r="D105" s="343">
        <v>-19471850</v>
      </c>
      <c r="E105" s="344">
        <v>-14989889</v>
      </c>
      <c r="F105" s="343">
        <v>-5330980</v>
      </c>
      <c r="G105" s="344">
        <v>-6709269</v>
      </c>
      <c r="H105" s="343">
        <v>-2703449</v>
      </c>
      <c r="I105" s="344">
        <v>-4765116</v>
      </c>
      <c r="J105" s="343">
        <v>-9764299</v>
      </c>
      <c r="K105" s="344">
        <v>-11096186</v>
      </c>
      <c r="L105" s="343">
        <v>-2052561</v>
      </c>
      <c r="M105" s="344">
        <v>-10567874</v>
      </c>
      <c r="N105" s="343">
        <v>523935</v>
      </c>
      <c r="O105" s="344">
        <v>551739</v>
      </c>
      <c r="P105" s="343">
        <v>-38799204</v>
      </c>
      <c r="Q105" s="344">
        <f>+E105+G105+I105+K105+M105+O105</f>
        <v>-47576595</v>
      </c>
      <c r="R105" s="326">
        <f t="shared" si="19"/>
        <v>0</v>
      </c>
      <c r="T105" s="326"/>
    </row>
    <row r="106" spans="2:20" ht="12">
      <c r="B106" s="340"/>
      <c r="C106" s="341" t="s">
        <v>408</v>
      </c>
      <c r="D106" s="343">
        <v>-493057</v>
      </c>
      <c r="E106" s="344">
        <v>-1884028</v>
      </c>
      <c r="F106" s="343">
        <v>0</v>
      </c>
      <c r="G106" s="344">
        <v>0</v>
      </c>
      <c r="H106" s="343">
        <v>0</v>
      </c>
      <c r="I106" s="344">
        <v>0</v>
      </c>
      <c r="J106" s="343">
        <v>0</v>
      </c>
      <c r="K106" s="344">
        <v>0</v>
      </c>
      <c r="L106" s="343">
        <v>0</v>
      </c>
      <c r="M106" s="344">
        <v>0</v>
      </c>
      <c r="N106" s="343">
        <v>0</v>
      </c>
      <c r="O106" s="344">
        <v>0</v>
      </c>
      <c r="P106" s="343">
        <v>-493057</v>
      </c>
      <c r="Q106" s="344">
        <f>+E106+G106+I106+K106+M106+O106</f>
        <v>-1884028</v>
      </c>
      <c r="R106" s="326">
        <f t="shared" si="19"/>
        <v>0</v>
      </c>
      <c r="T106" s="326"/>
    </row>
    <row r="107" spans="2:20" ht="12">
      <c r="B107" s="340"/>
      <c r="C107" s="341" t="s">
        <v>409</v>
      </c>
      <c r="D107" s="330">
        <v>1037338</v>
      </c>
      <c r="E107" s="338">
        <f>+E108+E109</f>
        <v>-1506360</v>
      </c>
      <c r="F107" s="330">
        <v>-5154321</v>
      </c>
      <c r="G107" s="338">
        <f aca="true" t="shared" si="25" ref="G107:Q107">+G108+G109</f>
        <v>-2077714</v>
      </c>
      <c r="H107" s="330">
        <v>969522</v>
      </c>
      <c r="I107" s="338">
        <f t="shared" si="25"/>
        <v>-133865</v>
      </c>
      <c r="J107" s="330">
        <v>17278</v>
      </c>
      <c r="K107" s="338">
        <f t="shared" si="25"/>
        <v>-68090</v>
      </c>
      <c r="L107" s="330">
        <v>0</v>
      </c>
      <c r="M107" s="338">
        <f t="shared" si="25"/>
        <v>0</v>
      </c>
      <c r="N107" s="330">
        <v>2487543</v>
      </c>
      <c r="O107" s="338">
        <f t="shared" si="25"/>
        <v>2537250</v>
      </c>
      <c r="P107" s="330">
        <v>-642640</v>
      </c>
      <c r="Q107" s="338">
        <f t="shared" si="25"/>
        <v>-1248779</v>
      </c>
      <c r="R107" s="326">
        <f t="shared" si="19"/>
        <v>0</v>
      </c>
      <c r="T107" s="326"/>
    </row>
    <row r="108" spans="2:20" ht="12">
      <c r="B108" s="340"/>
      <c r="C108" s="342" t="s">
        <v>410</v>
      </c>
      <c r="D108" s="343">
        <v>4443315</v>
      </c>
      <c r="E108" s="344">
        <v>4968725</v>
      </c>
      <c r="F108" s="343">
        <v>2110579</v>
      </c>
      <c r="G108" s="344">
        <v>1227642</v>
      </c>
      <c r="H108" s="343">
        <v>2268478</v>
      </c>
      <c r="I108" s="344">
        <v>7552065</v>
      </c>
      <c r="J108" s="343">
        <v>148962</v>
      </c>
      <c r="K108" s="344">
        <v>325660</v>
      </c>
      <c r="L108" s="343">
        <v>0</v>
      </c>
      <c r="M108" s="344">
        <v>0</v>
      </c>
      <c r="N108" s="343">
        <v>-14492</v>
      </c>
      <c r="O108" s="344">
        <v>18954</v>
      </c>
      <c r="P108" s="343">
        <v>8956842</v>
      </c>
      <c r="Q108" s="344">
        <f>+E108+G108+I108+K108+M108+O108</f>
        <v>14093046</v>
      </c>
      <c r="R108" s="326">
        <f t="shared" si="19"/>
        <v>0</v>
      </c>
      <c r="T108" s="326"/>
    </row>
    <row r="109" spans="2:20" ht="12">
      <c r="B109" s="340"/>
      <c r="C109" s="342" t="s">
        <v>411</v>
      </c>
      <c r="D109" s="343">
        <v>-3405977</v>
      </c>
      <c r="E109" s="344">
        <v>-6475085</v>
      </c>
      <c r="F109" s="343">
        <v>-7264900</v>
      </c>
      <c r="G109" s="344">
        <v>-3305356</v>
      </c>
      <c r="H109" s="343">
        <v>-1298956</v>
      </c>
      <c r="I109" s="344">
        <v>-7685930</v>
      </c>
      <c r="J109" s="343">
        <v>-131684</v>
      </c>
      <c r="K109" s="344">
        <v>-393750</v>
      </c>
      <c r="L109" s="343">
        <v>0</v>
      </c>
      <c r="M109" s="344">
        <v>0</v>
      </c>
      <c r="N109" s="343">
        <v>2502035</v>
      </c>
      <c r="O109" s="344">
        <v>2518296</v>
      </c>
      <c r="P109" s="343">
        <v>-9599482</v>
      </c>
      <c r="Q109" s="344">
        <f>+E109+G109+I109+K109+M109+O109</f>
        <v>-15341825</v>
      </c>
      <c r="R109" s="326">
        <f t="shared" si="19"/>
        <v>0</v>
      </c>
      <c r="T109" s="326"/>
    </row>
    <row r="110" spans="18:20" ht="6.75" customHeight="1">
      <c r="R110" s="326">
        <f t="shared" si="19"/>
        <v>0</v>
      </c>
      <c r="T110" s="326"/>
    </row>
    <row r="111" spans="2:20" ht="12">
      <c r="B111" s="347" t="s">
        <v>412</v>
      </c>
      <c r="C111" s="327"/>
      <c r="D111" s="343">
        <v>3501196</v>
      </c>
      <c r="E111" s="344">
        <v>2758912</v>
      </c>
      <c r="F111" s="343">
        <v>21657</v>
      </c>
      <c r="G111" s="344">
        <v>-58007</v>
      </c>
      <c r="H111" s="343">
        <v>0</v>
      </c>
      <c r="I111" s="344">
        <v>0</v>
      </c>
      <c r="J111" s="343">
        <v>0</v>
      </c>
      <c r="K111" s="344">
        <v>0</v>
      </c>
      <c r="L111" s="343">
        <v>2413572</v>
      </c>
      <c r="M111" s="344">
        <v>2672439</v>
      </c>
      <c r="N111" s="343">
        <v>0</v>
      </c>
      <c r="O111" s="344">
        <v>0</v>
      </c>
      <c r="P111" s="343">
        <v>5936425</v>
      </c>
      <c r="Q111" s="344">
        <f>+E111+G111+I111+K111+M111+O111</f>
        <v>5373344</v>
      </c>
      <c r="R111" s="326">
        <f t="shared" si="19"/>
        <v>0</v>
      </c>
      <c r="T111" s="326"/>
    </row>
    <row r="112" spans="2:20" ht="12">
      <c r="B112" s="333" t="s">
        <v>413</v>
      </c>
      <c r="C112" s="327"/>
      <c r="D112" s="343">
        <v>0</v>
      </c>
      <c r="E112" s="344">
        <v>0</v>
      </c>
      <c r="F112" s="343">
        <v>0</v>
      </c>
      <c r="G112" s="344">
        <v>0</v>
      </c>
      <c r="H112" s="343">
        <v>0</v>
      </c>
      <c r="I112" s="344">
        <v>0</v>
      </c>
      <c r="J112" s="343">
        <v>0</v>
      </c>
      <c r="K112" s="344">
        <v>0</v>
      </c>
      <c r="L112" s="343">
        <v>0</v>
      </c>
      <c r="M112" s="344">
        <v>0</v>
      </c>
      <c r="N112" s="343">
        <v>0</v>
      </c>
      <c r="O112" s="344">
        <v>0</v>
      </c>
      <c r="P112" s="343">
        <v>0</v>
      </c>
      <c r="Q112" s="344">
        <f>+E112+G112+I112+K112+M112+O112</f>
        <v>0</v>
      </c>
      <c r="R112" s="326">
        <f t="shared" si="19"/>
        <v>0</v>
      </c>
      <c r="T112" s="326"/>
    </row>
    <row r="113" spans="2:20" ht="12">
      <c r="B113" s="333" t="s">
        <v>414</v>
      </c>
      <c r="C113" s="327"/>
      <c r="D113" s="343">
        <v>151</v>
      </c>
      <c r="E113" s="344">
        <v>138435</v>
      </c>
      <c r="F113" s="343">
        <v>0</v>
      </c>
      <c r="G113" s="344">
        <v>-137784</v>
      </c>
      <c r="H113" s="343">
        <v>0</v>
      </c>
      <c r="I113" s="344">
        <v>0</v>
      </c>
      <c r="J113" s="343">
        <v>0</v>
      </c>
      <c r="K113" s="344">
        <v>0</v>
      </c>
      <c r="L113" s="343">
        <v>0</v>
      </c>
      <c r="M113" s="344">
        <v>0</v>
      </c>
      <c r="N113" s="343">
        <v>0</v>
      </c>
      <c r="O113" s="344">
        <v>0</v>
      </c>
      <c r="P113" s="343">
        <v>151</v>
      </c>
      <c r="Q113" s="344">
        <f>+E113+G113+I113+K113+M113+O113</f>
        <v>651</v>
      </c>
      <c r="R113" s="326">
        <f t="shared" si="19"/>
        <v>0</v>
      </c>
      <c r="T113" s="326"/>
    </row>
    <row r="114" spans="2:20" ht="12">
      <c r="B114" s="333" t="s">
        <v>415</v>
      </c>
      <c r="C114" s="327"/>
      <c r="D114" s="343">
        <v>2532438</v>
      </c>
      <c r="E114" s="344">
        <v>0</v>
      </c>
      <c r="F114" s="343">
        <v>0</v>
      </c>
      <c r="G114" s="344">
        <v>0</v>
      </c>
      <c r="H114" s="343">
        <v>0</v>
      </c>
      <c r="I114" s="344">
        <v>0</v>
      </c>
      <c r="J114" s="343">
        <v>180281</v>
      </c>
      <c r="K114" s="344">
        <v>0</v>
      </c>
      <c r="L114" s="343">
        <v>-200451</v>
      </c>
      <c r="M114" s="344">
        <v>0</v>
      </c>
      <c r="N114" s="343">
        <v>0</v>
      </c>
      <c r="O114" s="344">
        <v>0</v>
      </c>
      <c r="P114" s="343">
        <v>2512268</v>
      </c>
      <c r="Q114" s="344">
        <f>+E114+G114+I114+K114+M114+O114</f>
        <v>0</v>
      </c>
      <c r="R114" s="326">
        <f t="shared" si="19"/>
        <v>0</v>
      </c>
      <c r="T114" s="326"/>
    </row>
    <row r="115" spans="2:20" ht="12">
      <c r="B115" s="333" t="s">
        <v>416</v>
      </c>
      <c r="C115" s="327"/>
      <c r="D115" s="343">
        <v>0</v>
      </c>
      <c r="E115" s="344">
        <v>0</v>
      </c>
      <c r="F115" s="343">
        <v>0</v>
      </c>
      <c r="G115" s="344">
        <v>0</v>
      </c>
      <c r="H115" s="343">
        <v>0</v>
      </c>
      <c r="I115" s="344">
        <v>0</v>
      </c>
      <c r="J115" s="343">
        <v>0</v>
      </c>
      <c r="K115" s="344">
        <v>0</v>
      </c>
      <c r="L115" s="343">
        <v>0</v>
      </c>
      <c r="M115" s="344">
        <v>0</v>
      </c>
      <c r="N115" s="343">
        <v>0</v>
      </c>
      <c r="O115" s="344">
        <v>0</v>
      </c>
      <c r="P115" s="343">
        <v>0</v>
      </c>
      <c r="Q115" s="344">
        <f>+E115+G115+I115+K115+M115+O115</f>
        <v>0</v>
      </c>
      <c r="R115" s="326">
        <f t="shared" si="19"/>
        <v>0</v>
      </c>
      <c r="T115" s="326"/>
    </row>
    <row r="116" spans="18:20" ht="6" customHeight="1">
      <c r="R116" s="326">
        <f t="shared" si="19"/>
        <v>0</v>
      </c>
      <c r="T116" s="326"/>
    </row>
    <row r="117" spans="2:20" ht="12">
      <c r="B117" s="333" t="s">
        <v>417</v>
      </c>
      <c r="C117" s="345"/>
      <c r="D117" s="330">
        <v>18951998</v>
      </c>
      <c r="E117" s="338">
        <f>+E100+E103+E111+E112+E113+E114+E115</f>
        <v>16552781</v>
      </c>
      <c r="F117" s="330">
        <v>-8260653</v>
      </c>
      <c r="G117" s="338">
        <f aca="true" t="shared" si="26" ref="G117:Q117">+G100+G103+G111+G112+G113+G114+G115</f>
        <v>-8252857</v>
      </c>
      <c r="H117" s="330">
        <v>36999374</v>
      </c>
      <c r="I117" s="338">
        <f t="shared" si="26"/>
        <v>41589524</v>
      </c>
      <c r="J117" s="330">
        <v>76489528</v>
      </c>
      <c r="K117" s="338">
        <f t="shared" si="26"/>
        <v>68428100</v>
      </c>
      <c r="L117" s="330">
        <v>28111957</v>
      </c>
      <c r="M117" s="338">
        <f t="shared" si="26"/>
        <v>19984566</v>
      </c>
      <c r="N117" s="330">
        <v>3863194</v>
      </c>
      <c r="O117" s="338">
        <f t="shared" si="26"/>
        <v>2537254</v>
      </c>
      <c r="P117" s="330">
        <v>156155398</v>
      </c>
      <c r="Q117" s="338">
        <f t="shared" si="26"/>
        <v>140839368</v>
      </c>
      <c r="R117" s="326">
        <f t="shared" si="19"/>
        <v>0</v>
      </c>
      <c r="T117" s="326"/>
    </row>
    <row r="118" spans="18:20" ht="3.75" customHeight="1">
      <c r="R118" s="326">
        <f t="shared" si="19"/>
        <v>0</v>
      </c>
      <c r="T118" s="326"/>
    </row>
    <row r="119" spans="2:20" ht="12">
      <c r="B119" s="340"/>
      <c r="C119" s="327" t="s">
        <v>418</v>
      </c>
      <c r="D119" s="343">
        <v>-1159555</v>
      </c>
      <c r="E119" s="344">
        <v>10168373</v>
      </c>
      <c r="F119" s="343">
        <v>-614740</v>
      </c>
      <c r="G119" s="344">
        <v>-1731997</v>
      </c>
      <c r="H119" s="343">
        <v>-3318585</v>
      </c>
      <c r="I119" s="344">
        <v>-5508976</v>
      </c>
      <c r="J119" s="343">
        <v>-24601952</v>
      </c>
      <c r="K119" s="344">
        <v>-18858033</v>
      </c>
      <c r="L119" s="343">
        <v>-7806648</v>
      </c>
      <c r="M119" s="344">
        <v>-9557519</v>
      </c>
      <c r="N119" s="343">
        <v>0</v>
      </c>
      <c r="O119" s="344">
        <v>0</v>
      </c>
      <c r="P119" s="343">
        <v>-37501480</v>
      </c>
      <c r="Q119" s="344">
        <f>+E119+G119+I119+K119+M119+O119</f>
        <v>-25488152</v>
      </c>
      <c r="R119" s="326">
        <f t="shared" si="19"/>
        <v>0</v>
      </c>
      <c r="T119" s="326"/>
    </row>
    <row r="120" spans="18:20" ht="4.5" customHeight="1">
      <c r="R120" s="326">
        <f t="shared" si="19"/>
        <v>0</v>
      </c>
      <c r="T120" s="326"/>
    </row>
    <row r="121" spans="2:20" ht="12">
      <c r="B121" s="364" t="s">
        <v>419</v>
      </c>
      <c r="C121" s="345"/>
      <c r="D121" s="330">
        <v>17792443</v>
      </c>
      <c r="E121" s="338">
        <f>+E117+E119</f>
        <v>26721154</v>
      </c>
      <c r="F121" s="330">
        <v>-8875393</v>
      </c>
      <c r="G121" s="338">
        <f aca="true" t="shared" si="27" ref="G121:Q121">+G117+G119</f>
        <v>-9984854</v>
      </c>
      <c r="H121" s="330">
        <v>33680789</v>
      </c>
      <c r="I121" s="338">
        <f t="shared" si="27"/>
        <v>36080548</v>
      </c>
      <c r="J121" s="330">
        <v>51887576</v>
      </c>
      <c r="K121" s="338">
        <f t="shared" si="27"/>
        <v>49570067</v>
      </c>
      <c r="L121" s="330">
        <v>20305309</v>
      </c>
      <c r="M121" s="338">
        <f t="shared" si="27"/>
        <v>10427047</v>
      </c>
      <c r="N121" s="330">
        <v>3863194</v>
      </c>
      <c r="O121" s="338">
        <f t="shared" si="27"/>
        <v>2537254</v>
      </c>
      <c r="P121" s="330">
        <v>118653918</v>
      </c>
      <c r="Q121" s="338">
        <f t="shared" si="27"/>
        <v>115351216</v>
      </c>
      <c r="R121" s="326">
        <f t="shared" si="19"/>
        <v>0</v>
      </c>
      <c r="T121" s="326"/>
    </row>
    <row r="122" spans="2:20" ht="24">
      <c r="B122" s="340"/>
      <c r="C122" s="327" t="s">
        <v>420</v>
      </c>
      <c r="D122" s="343">
        <v>0</v>
      </c>
      <c r="E122" s="344">
        <v>0</v>
      </c>
      <c r="F122" s="343">
        <v>0</v>
      </c>
      <c r="G122" s="344">
        <v>0</v>
      </c>
      <c r="H122" s="343">
        <v>0</v>
      </c>
      <c r="I122" s="344">
        <v>0</v>
      </c>
      <c r="J122" s="343">
        <v>0</v>
      </c>
      <c r="K122" s="344">
        <v>0</v>
      </c>
      <c r="L122" s="343">
        <v>0</v>
      </c>
      <c r="M122" s="344">
        <v>0</v>
      </c>
      <c r="N122" s="343">
        <v>0</v>
      </c>
      <c r="O122" s="344">
        <v>0</v>
      </c>
      <c r="P122" s="343">
        <v>0</v>
      </c>
      <c r="Q122" s="344">
        <v>0</v>
      </c>
      <c r="R122" s="326">
        <f t="shared" si="19"/>
        <v>0</v>
      </c>
      <c r="T122" s="326"/>
    </row>
    <row r="123" spans="2:20" ht="12">
      <c r="B123" s="347" t="s">
        <v>421</v>
      </c>
      <c r="C123" s="327"/>
      <c r="D123" s="330">
        <v>17792443</v>
      </c>
      <c r="E123" s="338">
        <f>+E121+E122</f>
        <v>26721154</v>
      </c>
      <c r="F123" s="330">
        <v>-8875393</v>
      </c>
      <c r="G123" s="338">
        <f aca="true" t="shared" si="28" ref="G123:Q123">+G121+G122</f>
        <v>-9984854</v>
      </c>
      <c r="H123" s="330">
        <v>33680789</v>
      </c>
      <c r="I123" s="338">
        <f t="shared" si="28"/>
        <v>36080548</v>
      </c>
      <c r="J123" s="330">
        <v>51887576</v>
      </c>
      <c r="K123" s="338">
        <f t="shared" si="28"/>
        <v>49570067</v>
      </c>
      <c r="L123" s="330">
        <v>20305309</v>
      </c>
      <c r="M123" s="338">
        <f t="shared" si="28"/>
        <v>10427047</v>
      </c>
      <c r="N123" s="330">
        <v>3863194</v>
      </c>
      <c r="O123" s="338">
        <f t="shared" si="28"/>
        <v>2537254</v>
      </c>
      <c r="P123" s="330">
        <v>118653918</v>
      </c>
      <c r="Q123" s="338">
        <f t="shared" si="28"/>
        <v>115351216</v>
      </c>
      <c r="R123" s="326">
        <f t="shared" si="19"/>
        <v>0</v>
      </c>
      <c r="T123" s="326"/>
    </row>
    <row r="124" spans="4:20" ht="6" customHeight="1">
      <c r="D124" s="326"/>
      <c r="F124" s="326"/>
      <c r="H124" s="326"/>
      <c r="J124" s="326"/>
      <c r="L124" s="326"/>
      <c r="N124" s="326"/>
      <c r="P124" s="326"/>
      <c r="R124" s="326">
        <f t="shared" si="19"/>
        <v>0</v>
      </c>
      <c r="T124" s="326"/>
    </row>
    <row r="125" spans="2:20" ht="12">
      <c r="B125" s="340"/>
      <c r="C125" s="345" t="s">
        <v>422</v>
      </c>
      <c r="D125" s="330">
        <v>17792443</v>
      </c>
      <c r="E125" s="338">
        <f>+E123</f>
        <v>26721154</v>
      </c>
      <c r="F125" s="330">
        <v>-8875393</v>
      </c>
      <c r="G125" s="338">
        <f>+G123</f>
        <v>-9984854</v>
      </c>
      <c r="H125" s="330">
        <v>33680789</v>
      </c>
      <c r="I125" s="338">
        <f>+I123</f>
        <v>36080548</v>
      </c>
      <c r="J125" s="330">
        <v>51887576</v>
      </c>
      <c r="K125" s="338">
        <f>+K123</f>
        <v>49570067</v>
      </c>
      <c r="L125" s="330">
        <v>20305309</v>
      </c>
      <c r="M125" s="338">
        <f>+M123</f>
        <v>10427047</v>
      </c>
      <c r="N125" s="330">
        <v>3863194</v>
      </c>
      <c r="O125" s="338">
        <f>+O123</f>
        <v>2537254</v>
      </c>
      <c r="P125" s="330">
        <v>118653918</v>
      </c>
      <c r="Q125" s="338">
        <f>+Q123</f>
        <v>115351216</v>
      </c>
      <c r="R125" s="326">
        <f t="shared" si="19"/>
        <v>0</v>
      </c>
      <c r="T125" s="326"/>
    </row>
    <row r="126" spans="2:20" ht="12">
      <c r="B126" s="340"/>
      <c r="C126" s="345" t="s">
        <v>423</v>
      </c>
      <c r="D126" s="330">
        <v>0</v>
      </c>
      <c r="E126" s="344">
        <v>0</v>
      </c>
      <c r="F126" s="330">
        <v>0</v>
      </c>
      <c r="G126" s="344">
        <v>0</v>
      </c>
      <c r="H126" s="330">
        <v>0</v>
      </c>
      <c r="I126" s="344">
        <v>0</v>
      </c>
      <c r="J126" s="330">
        <v>0</v>
      </c>
      <c r="K126" s="344">
        <v>0</v>
      </c>
      <c r="L126" s="330">
        <v>0</v>
      </c>
      <c r="M126" s="344">
        <v>0</v>
      </c>
      <c r="N126" s="330">
        <v>0</v>
      </c>
      <c r="O126" s="344">
        <v>0</v>
      </c>
      <c r="P126" s="330">
        <v>0</v>
      </c>
      <c r="Q126" s="344">
        <v>0</v>
      </c>
      <c r="R126" s="326">
        <f t="shared" si="19"/>
        <v>0</v>
      </c>
      <c r="T126" s="326"/>
    </row>
    <row r="127" spans="2:20" ht="12">
      <c r="B127" s="340"/>
      <c r="C127" s="345" t="s">
        <v>424</v>
      </c>
      <c r="D127" s="330">
        <v>0</v>
      </c>
      <c r="E127" s="344">
        <v>0</v>
      </c>
      <c r="F127" s="330">
        <v>0</v>
      </c>
      <c r="G127" s="344">
        <v>0</v>
      </c>
      <c r="H127" s="330">
        <v>0</v>
      </c>
      <c r="I127" s="344">
        <v>0</v>
      </c>
      <c r="J127" s="330">
        <v>0</v>
      </c>
      <c r="K127" s="344">
        <v>0</v>
      </c>
      <c r="L127" s="330">
        <v>0</v>
      </c>
      <c r="M127" s="344">
        <v>0</v>
      </c>
      <c r="N127" s="330">
        <v>0</v>
      </c>
      <c r="O127" s="344">
        <v>0</v>
      </c>
      <c r="P127" s="330">
        <v>0</v>
      </c>
      <c r="Q127" s="344">
        <v>0</v>
      </c>
      <c r="R127" s="326">
        <f t="shared" si="19"/>
        <v>0</v>
      </c>
      <c r="T127" s="326"/>
    </row>
    <row r="128" spans="18:20" ht="12">
      <c r="R128" s="326"/>
      <c r="T128" s="326"/>
    </row>
    <row r="129" spans="4:20" ht="12">
      <c r="D129" s="326"/>
      <c r="E129" s="326">
        <f>+E123-E125</f>
        <v>0</v>
      </c>
      <c r="F129" s="326"/>
      <c r="G129" s="326">
        <f aca="true" t="shared" si="29" ref="G129:Q129">+G123-G125</f>
        <v>0</v>
      </c>
      <c r="H129" s="326"/>
      <c r="I129" s="326">
        <f t="shared" si="29"/>
        <v>0</v>
      </c>
      <c r="J129" s="326"/>
      <c r="K129" s="326">
        <f t="shared" si="29"/>
        <v>0</v>
      </c>
      <c r="L129" s="326"/>
      <c r="M129" s="326">
        <f t="shared" si="29"/>
        <v>0</v>
      </c>
      <c r="N129" s="326"/>
      <c r="O129" s="326">
        <f t="shared" si="29"/>
        <v>0</v>
      </c>
      <c r="P129" s="326"/>
      <c r="Q129" s="326">
        <f t="shared" si="29"/>
        <v>0</v>
      </c>
      <c r="R129" s="326"/>
      <c r="T129" s="326"/>
    </row>
    <row r="130" ht="12">
      <c r="R130" s="326"/>
    </row>
  </sheetData>
  <sheetProtection/>
  <mergeCells count="34">
    <mergeCell ref="D72:Q72"/>
    <mergeCell ref="B2:C2"/>
    <mergeCell ref="D2:Q2"/>
    <mergeCell ref="B3:C3"/>
    <mergeCell ref="D3:E3"/>
    <mergeCell ref="F3:G3"/>
    <mergeCell ref="H3:I3"/>
    <mergeCell ref="J3:K3"/>
    <mergeCell ref="L3:M3"/>
    <mergeCell ref="N3:O3"/>
    <mergeCell ref="P3:Q3"/>
    <mergeCell ref="B4:C5"/>
    <mergeCell ref="B34:C34"/>
    <mergeCell ref="B35:C35"/>
    <mergeCell ref="D35:E35"/>
    <mergeCell ref="F35:G35"/>
    <mergeCell ref="H35:I35"/>
    <mergeCell ref="D34:Q34"/>
    <mergeCell ref="J35:K35"/>
    <mergeCell ref="L35:M35"/>
    <mergeCell ref="N35:O35"/>
    <mergeCell ref="P35:Q35"/>
    <mergeCell ref="B36:C37"/>
    <mergeCell ref="B60:C60"/>
    <mergeCell ref="L73:M73"/>
    <mergeCell ref="N73:O73"/>
    <mergeCell ref="P73:Q73"/>
    <mergeCell ref="B74:C75"/>
    <mergeCell ref="B72:C72"/>
    <mergeCell ref="B73:C73"/>
    <mergeCell ref="D73:E73"/>
    <mergeCell ref="F73:G73"/>
    <mergeCell ref="H73:I73"/>
    <mergeCell ref="J73:K7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3"/>
  <dimension ref="B2:T131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3.57421875" style="314" customWidth="1"/>
    <col min="2" max="2" width="2.8515625" style="314" customWidth="1"/>
    <col min="3" max="3" width="56.8515625" style="314" customWidth="1"/>
    <col min="4" max="4" width="16.7109375" style="314" bestFit="1" customWidth="1"/>
    <col min="5" max="5" width="15.8515625" style="314" bestFit="1" customWidth="1"/>
    <col min="6" max="6" width="16.7109375" style="314" bestFit="1" customWidth="1"/>
    <col min="7" max="7" width="15.8515625" style="314" bestFit="1" customWidth="1"/>
    <col min="8" max="8" width="16.7109375" style="314" bestFit="1" customWidth="1"/>
    <col min="9" max="9" width="15.8515625" style="314" bestFit="1" customWidth="1"/>
    <col min="10" max="10" width="16.7109375" style="314" bestFit="1" customWidth="1"/>
    <col min="11" max="11" width="15.8515625" style="314" bestFit="1" customWidth="1"/>
    <col min="12" max="12" width="16.7109375" style="314" bestFit="1" customWidth="1"/>
    <col min="13" max="13" width="15.8515625" style="314" bestFit="1" customWidth="1"/>
    <col min="14" max="14" width="16.7109375" style="314" bestFit="1" customWidth="1"/>
    <col min="15" max="15" width="15.8515625" style="314" bestFit="1" customWidth="1"/>
    <col min="16" max="16" width="16.7109375" style="314" bestFit="1" customWidth="1"/>
    <col min="17" max="17" width="15.8515625" style="314" bestFit="1" customWidth="1"/>
    <col min="18" max="18" width="13.421875" style="314" bestFit="1" customWidth="1"/>
    <col min="19" max="19" width="15.8515625" style="314" bestFit="1" customWidth="1"/>
    <col min="20" max="16384" width="11.421875" style="314" customWidth="1"/>
  </cols>
  <sheetData>
    <row r="2" spans="2:17" ht="21" customHeight="1">
      <c r="B2" s="408" t="s">
        <v>430</v>
      </c>
      <c r="C2" s="409"/>
      <c r="D2" s="431" t="s">
        <v>330</v>
      </c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3"/>
    </row>
    <row r="3" spans="2:17" ht="25.5" customHeight="1">
      <c r="B3" s="408" t="s">
        <v>425</v>
      </c>
      <c r="C3" s="409"/>
      <c r="D3" s="410" t="s">
        <v>1</v>
      </c>
      <c r="E3" s="411"/>
      <c r="F3" s="410" t="s">
        <v>2</v>
      </c>
      <c r="G3" s="411"/>
      <c r="H3" s="410" t="s">
        <v>426</v>
      </c>
      <c r="I3" s="411"/>
      <c r="J3" s="410" t="s">
        <v>3</v>
      </c>
      <c r="K3" s="411"/>
      <c r="L3" s="410" t="s">
        <v>427</v>
      </c>
      <c r="M3" s="411"/>
      <c r="N3" s="410" t="s">
        <v>428</v>
      </c>
      <c r="O3" s="411"/>
      <c r="P3" s="410" t="s">
        <v>332</v>
      </c>
      <c r="Q3" s="411"/>
    </row>
    <row r="4" spans="2:17" ht="12" customHeight="1">
      <c r="B4" s="412" t="s">
        <v>333</v>
      </c>
      <c r="C4" s="428"/>
      <c r="D4" s="315">
        <f>+'[2]Segmentos LN resumen'!D4</f>
        <v>41363</v>
      </c>
      <c r="E4" s="316">
        <f>+'[2]Segmentos pais'!E4</f>
        <v>41274</v>
      </c>
      <c r="F4" s="315">
        <f aca="true" t="shared" si="0" ref="F4:Q4">+D4</f>
        <v>41363</v>
      </c>
      <c r="G4" s="316">
        <f t="shared" si="0"/>
        <v>41274</v>
      </c>
      <c r="H4" s="315">
        <f t="shared" si="0"/>
        <v>41363</v>
      </c>
      <c r="I4" s="316">
        <f t="shared" si="0"/>
        <v>41274</v>
      </c>
      <c r="J4" s="315">
        <f t="shared" si="0"/>
        <v>41363</v>
      </c>
      <c r="K4" s="316">
        <f t="shared" si="0"/>
        <v>41274</v>
      </c>
      <c r="L4" s="315">
        <f t="shared" si="0"/>
        <v>41363</v>
      </c>
      <c r="M4" s="316">
        <f t="shared" si="0"/>
        <v>41274</v>
      </c>
      <c r="N4" s="315">
        <f t="shared" si="0"/>
        <v>41363</v>
      </c>
      <c r="O4" s="316">
        <f t="shared" si="0"/>
        <v>41274</v>
      </c>
      <c r="P4" s="315">
        <f t="shared" si="0"/>
        <v>41363</v>
      </c>
      <c r="Q4" s="316">
        <f t="shared" si="0"/>
        <v>41274</v>
      </c>
    </row>
    <row r="5" spans="2:17" ht="12">
      <c r="B5" s="429"/>
      <c r="C5" s="430"/>
      <c r="D5" s="317" t="str">
        <f>+'[2]Segmentos LN resumen'!D5</f>
        <v>M$</v>
      </c>
      <c r="E5" s="318" t="s">
        <v>334</v>
      </c>
      <c r="F5" s="317" t="str">
        <f>+D5</f>
        <v>M$</v>
      </c>
      <c r="G5" s="318" t="s">
        <v>334</v>
      </c>
      <c r="H5" s="317" t="str">
        <f>+F5</f>
        <v>M$</v>
      </c>
      <c r="I5" s="318" t="s">
        <v>334</v>
      </c>
      <c r="J5" s="317" t="str">
        <f>+H5</f>
        <v>M$</v>
      </c>
      <c r="K5" s="318" t="s">
        <v>334</v>
      </c>
      <c r="L5" s="317" t="str">
        <f>+J5</f>
        <v>M$</v>
      </c>
      <c r="M5" s="318" t="s">
        <v>334</v>
      </c>
      <c r="N5" s="317" t="str">
        <f>+L5</f>
        <v>M$</v>
      </c>
      <c r="O5" s="318" t="s">
        <v>334</v>
      </c>
      <c r="P5" s="317" t="str">
        <f>+N5</f>
        <v>M$</v>
      </c>
      <c r="Q5" s="318" t="s">
        <v>334</v>
      </c>
    </row>
    <row r="6" spans="2:19" ht="12">
      <c r="B6" s="319" t="s">
        <v>335</v>
      </c>
      <c r="D6" s="320">
        <f>SUM(D7:D13)</f>
        <v>165510244</v>
      </c>
      <c r="E6" s="321">
        <f>SUM(E7:E13)</f>
        <v>161687281</v>
      </c>
      <c r="F6" s="320">
        <f>SUM(F7:F13)</f>
        <v>73717808</v>
      </c>
      <c r="G6" s="321">
        <f aca="true" t="shared" si="1" ref="G6:Q6">SUM(G7:G13)</f>
        <v>75393801</v>
      </c>
      <c r="H6" s="320">
        <f>SUM(H7:H13)</f>
        <v>469062867</v>
      </c>
      <c r="I6" s="321">
        <f t="shared" si="1"/>
        <v>396065371</v>
      </c>
      <c r="J6" s="320">
        <f>SUM(J7:J13)</f>
        <v>206529704</v>
      </c>
      <c r="K6" s="321">
        <f t="shared" si="1"/>
        <v>248759159</v>
      </c>
      <c r="L6" s="320">
        <f>SUM(L7:L13)</f>
        <v>73407002</v>
      </c>
      <c r="M6" s="321">
        <f t="shared" si="1"/>
        <v>83158205</v>
      </c>
      <c r="N6" s="320">
        <f>SUM(N7:N13)</f>
        <v>-12609180</v>
      </c>
      <c r="O6" s="321">
        <f t="shared" si="1"/>
        <v>-3228460</v>
      </c>
      <c r="P6" s="320">
        <f>SUM(P7:P13)</f>
        <v>975618445</v>
      </c>
      <c r="Q6" s="321">
        <f t="shared" si="1"/>
        <v>961835357</v>
      </c>
      <c r="S6" s="359"/>
    </row>
    <row r="7" spans="2:19" ht="12">
      <c r="B7" s="323"/>
      <c r="C7" s="324" t="s">
        <v>337</v>
      </c>
      <c r="D7" s="320">
        <v>3030028</v>
      </c>
      <c r="E7" s="325">
        <v>6800784</v>
      </c>
      <c r="F7" s="320">
        <v>6848363</v>
      </c>
      <c r="G7" s="325">
        <v>13979227</v>
      </c>
      <c r="H7" s="320">
        <v>45481502</v>
      </c>
      <c r="I7" s="325">
        <v>46175000</v>
      </c>
      <c r="J7" s="320">
        <v>57321672</v>
      </c>
      <c r="K7" s="325">
        <v>132138584</v>
      </c>
      <c r="L7" s="320">
        <v>9199790</v>
      </c>
      <c r="M7" s="325">
        <v>27824497</v>
      </c>
      <c r="N7" s="320">
        <v>0</v>
      </c>
      <c r="O7" s="325">
        <v>0</v>
      </c>
      <c r="P7" s="320">
        <f>+N7+L7+J7+H7+F7+D7</f>
        <v>121881355</v>
      </c>
      <c r="Q7" s="325">
        <f aca="true" t="shared" si="2" ref="Q7:Q13">+E7+G7+I7+K7+M7+O7</f>
        <v>226918092</v>
      </c>
      <c r="R7" s="326"/>
      <c r="S7" s="359"/>
    </row>
    <row r="8" spans="2:19" ht="12">
      <c r="B8" s="323"/>
      <c r="C8" s="324" t="s">
        <v>338</v>
      </c>
      <c r="D8" s="320">
        <v>756366</v>
      </c>
      <c r="E8" s="325">
        <v>3</v>
      </c>
      <c r="F8" s="320">
        <v>0</v>
      </c>
      <c r="G8" s="325">
        <v>248730</v>
      </c>
      <c r="H8" s="320">
        <v>22467574</v>
      </c>
      <c r="I8" s="325">
        <v>21786059</v>
      </c>
      <c r="J8" s="320">
        <v>27750511</v>
      </c>
      <c r="K8" s="325">
        <v>25853350</v>
      </c>
      <c r="L8" s="320">
        <v>0</v>
      </c>
      <c r="M8" s="325">
        <v>0</v>
      </c>
      <c r="N8" s="320">
        <v>0</v>
      </c>
      <c r="O8" s="325">
        <v>0</v>
      </c>
      <c r="P8" s="320">
        <f aca="true" t="shared" si="3" ref="P8:P13">+N8+L8+J8+H8+F8+D8</f>
        <v>50974451</v>
      </c>
      <c r="Q8" s="325">
        <f t="shared" si="2"/>
        <v>47888142</v>
      </c>
      <c r="S8" s="359"/>
    </row>
    <row r="9" spans="2:19" ht="12">
      <c r="B9" s="323"/>
      <c r="C9" s="324" t="s">
        <v>339</v>
      </c>
      <c r="D9" s="320">
        <v>2471197</v>
      </c>
      <c r="E9" s="325">
        <v>2458642</v>
      </c>
      <c r="F9" s="320">
        <v>1463190</v>
      </c>
      <c r="G9" s="325">
        <v>982584</v>
      </c>
      <c r="H9" s="320">
        <v>64044663</v>
      </c>
      <c r="I9" s="325">
        <v>58667785</v>
      </c>
      <c r="J9" s="320">
        <v>5610416</v>
      </c>
      <c r="K9" s="325">
        <v>6465483</v>
      </c>
      <c r="L9" s="320">
        <v>2572112</v>
      </c>
      <c r="M9" s="325">
        <v>2667568</v>
      </c>
      <c r="N9" s="320">
        <v>0</v>
      </c>
      <c r="O9" s="325">
        <v>0</v>
      </c>
      <c r="P9" s="320">
        <f t="shared" si="3"/>
        <v>76161578</v>
      </c>
      <c r="Q9" s="325">
        <f t="shared" si="2"/>
        <v>71242062</v>
      </c>
      <c r="S9" s="359"/>
    </row>
    <row r="10" spans="2:19" ht="12">
      <c r="B10" s="323"/>
      <c r="C10" s="324" t="s">
        <v>340</v>
      </c>
      <c r="D10" s="320">
        <v>143580217</v>
      </c>
      <c r="E10" s="325">
        <v>146524961</v>
      </c>
      <c r="F10" s="320">
        <v>56488657</v>
      </c>
      <c r="G10" s="325">
        <v>50892193</v>
      </c>
      <c r="H10" s="320">
        <v>318339292</v>
      </c>
      <c r="I10" s="325">
        <v>256665873</v>
      </c>
      <c r="J10" s="320">
        <v>84001221</v>
      </c>
      <c r="K10" s="325">
        <v>78708428</v>
      </c>
      <c r="L10" s="320">
        <v>57016746</v>
      </c>
      <c r="M10" s="325">
        <v>48194935</v>
      </c>
      <c r="N10" s="320">
        <v>0</v>
      </c>
      <c r="O10" s="325">
        <v>0</v>
      </c>
      <c r="P10" s="320">
        <f t="shared" si="3"/>
        <v>659426133</v>
      </c>
      <c r="Q10" s="325">
        <f t="shared" si="2"/>
        <v>580986390</v>
      </c>
      <c r="S10" s="359"/>
    </row>
    <row r="11" spans="2:19" ht="12">
      <c r="B11" s="323"/>
      <c r="C11" s="324" t="s">
        <v>341</v>
      </c>
      <c r="D11" s="320">
        <v>13432311</v>
      </c>
      <c r="E11" s="325">
        <v>4002377</v>
      </c>
      <c r="F11" s="320">
        <v>828351</v>
      </c>
      <c r="G11" s="325">
        <v>910306</v>
      </c>
      <c r="H11" s="320">
        <v>0</v>
      </c>
      <c r="I11" s="325">
        <v>0</v>
      </c>
      <c r="J11" s="320">
        <v>28238482</v>
      </c>
      <c r="K11" s="325">
        <v>2444649</v>
      </c>
      <c r="L11" s="320">
        <v>157547</v>
      </c>
      <c r="M11" s="325">
        <v>54071</v>
      </c>
      <c r="N11" s="320">
        <v>-12609180</v>
      </c>
      <c r="O11" s="325">
        <v>-3228460</v>
      </c>
      <c r="P11" s="320">
        <f t="shared" si="3"/>
        <v>30047511</v>
      </c>
      <c r="Q11" s="325">
        <f t="shared" si="2"/>
        <v>4182943</v>
      </c>
      <c r="S11" s="359"/>
    </row>
    <row r="12" spans="2:19" ht="12">
      <c r="B12" s="323"/>
      <c r="C12" s="324" t="s">
        <v>342</v>
      </c>
      <c r="D12" s="320">
        <v>1860995</v>
      </c>
      <c r="E12" s="325">
        <v>1452916</v>
      </c>
      <c r="F12" s="320">
        <v>3186376</v>
      </c>
      <c r="G12" s="325">
        <v>3234106</v>
      </c>
      <c r="H12" s="320">
        <v>758804</v>
      </c>
      <c r="I12" s="325">
        <v>634171</v>
      </c>
      <c r="J12" s="320">
        <v>3607402</v>
      </c>
      <c r="K12" s="325">
        <v>3148665</v>
      </c>
      <c r="L12" s="320">
        <v>4425401</v>
      </c>
      <c r="M12" s="325">
        <v>4390026</v>
      </c>
      <c r="N12" s="320">
        <v>0</v>
      </c>
      <c r="O12" s="325">
        <v>0</v>
      </c>
      <c r="P12" s="320">
        <f t="shared" si="3"/>
        <v>13838978</v>
      </c>
      <c r="Q12" s="325">
        <f t="shared" si="2"/>
        <v>12859884</v>
      </c>
      <c r="S12" s="359"/>
    </row>
    <row r="13" spans="2:19" ht="12">
      <c r="B13" s="323"/>
      <c r="C13" s="324" t="s">
        <v>343</v>
      </c>
      <c r="D13" s="320">
        <v>379130</v>
      </c>
      <c r="E13" s="325">
        <v>447598</v>
      </c>
      <c r="F13" s="320">
        <v>4902871</v>
      </c>
      <c r="G13" s="325">
        <v>5146655</v>
      </c>
      <c r="H13" s="320">
        <v>17971032</v>
      </c>
      <c r="I13" s="325">
        <v>12136483</v>
      </c>
      <c r="J13" s="320">
        <v>0</v>
      </c>
      <c r="K13" s="325">
        <v>0</v>
      </c>
      <c r="L13" s="320">
        <v>35406</v>
      </c>
      <c r="M13" s="325">
        <v>27108</v>
      </c>
      <c r="N13" s="320">
        <v>0</v>
      </c>
      <c r="O13" s="325">
        <v>0</v>
      </c>
      <c r="P13" s="320">
        <f t="shared" si="3"/>
        <v>23288439</v>
      </c>
      <c r="Q13" s="325">
        <f t="shared" si="2"/>
        <v>17757844</v>
      </c>
      <c r="S13" s="359"/>
    </row>
    <row r="14" ht="7.5" customHeight="1">
      <c r="S14" s="359"/>
    </row>
    <row r="15" spans="2:19" ht="36">
      <c r="B15" s="323"/>
      <c r="C15" s="327" t="s">
        <v>429</v>
      </c>
      <c r="D15" s="320"/>
      <c r="E15" s="325">
        <v>0</v>
      </c>
      <c r="F15" s="320"/>
      <c r="G15" s="325">
        <v>0</v>
      </c>
      <c r="H15" s="320"/>
      <c r="I15" s="325">
        <v>0</v>
      </c>
      <c r="J15" s="320"/>
      <c r="K15" s="325">
        <v>0</v>
      </c>
      <c r="L15" s="320"/>
      <c r="M15" s="325">
        <v>0</v>
      </c>
      <c r="N15" s="320"/>
      <c r="O15" s="325">
        <v>0</v>
      </c>
      <c r="P15" s="320"/>
      <c r="Q15" s="325">
        <v>0</v>
      </c>
      <c r="S15" s="359"/>
    </row>
    <row r="16" ht="12">
      <c r="S16" s="359"/>
    </row>
    <row r="17" spans="2:19" ht="12">
      <c r="B17" s="322" t="s">
        <v>345</v>
      </c>
      <c r="D17" s="320">
        <f>SUM(D18:D27)</f>
        <v>1148636420</v>
      </c>
      <c r="E17" s="321">
        <f>SUM(E18:E27)</f>
        <v>1141771230</v>
      </c>
      <c r="F17" s="320">
        <f>SUM(F18:F27)</f>
        <v>247602310</v>
      </c>
      <c r="G17" s="321">
        <f aca="true" t="shared" si="4" ref="G17:Q17">SUM(G18:G27)</f>
        <v>249249898</v>
      </c>
      <c r="H17" s="320">
        <f>SUM(H18:H27)</f>
        <v>1861200177</v>
      </c>
      <c r="I17" s="321">
        <v>1813358782</v>
      </c>
      <c r="J17" s="320">
        <f>SUM(J18:J27)</f>
        <v>898366967</v>
      </c>
      <c r="K17" s="321">
        <f t="shared" si="4"/>
        <v>949733045</v>
      </c>
      <c r="L17" s="320">
        <f>SUM(L18:L27)</f>
        <v>447560410</v>
      </c>
      <c r="M17" s="321">
        <f t="shared" si="4"/>
        <v>456528437</v>
      </c>
      <c r="N17" s="320">
        <f>SUM(N18:N27)</f>
        <v>0</v>
      </c>
      <c r="O17" s="321">
        <f t="shared" si="4"/>
        <v>0</v>
      </c>
      <c r="P17" s="320">
        <f>SUM(P18:P27)</f>
        <v>4603366284</v>
      </c>
      <c r="Q17" s="321">
        <f t="shared" si="4"/>
        <v>4610641392</v>
      </c>
      <c r="S17" s="359"/>
    </row>
    <row r="18" spans="2:19" ht="12">
      <c r="B18" s="323"/>
      <c r="C18" s="324" t="s">
        <v>346</v>
      </c>
      <c r="D18" s="320">
        <v>27210</v>
      </c>
      <c r="E18" s="325">
        <v>25109</v>
      </c>
      <c r="F18" s="320">
        <v>75243</v>
      </c>
      <c r="G18" s="325">
        <v>86201</v>
      </c>
      <c r="H18" s="320">
        <v>399116297</v>
      </c>
      <c r="I18" s="325">
        <v>375227434</v>
      </c>
      <c r="J18" s="320">
        <v>6795</v>
      </c>
      <c r="K18" s="325">
        <v>7117</v>
      </c>
      <c r="L18" s="320">
        <v>2874508</v>
      </c>
      <c r="M18" s="325">
        <v>3183912</v>
      </c>
      <c r="N18" s="320"/>
      <c r="O18" s="325">
        <v>0</v>
      </c>
      <c r="P18" s="320">
        <f aca="true" t="shared" si="5" ref="P18:P27">+N18+L18+J18+H18+F18+D18</f>
        <v>402100053</v>
      </c>
      <c r="Q18" s="325">
        <f aca="true" t="shared" si="6" ref="Q18:Q27">+E18+G18+I18+K18+M18+O18</f>
        <v>378529773</v>
      </c>
      <c r="S18" s="359"/>
    </row>
    <row r="19" spans="2:19" ht="12">
      <c r="B19" s="323"/>
      <c r="C19" s="324" t="s">
        <v>347</v>
      </c>
      <c r="D19" s="320">
        <v>363268</v>
      </c>
      <c r="E19" s="325">
        <v>333644</v>
      </c>
      <c r="F19" s="320">
        <v>549709</v>
      </c>
      <c r="G19" s="325">
        <v>580733</v>
      </c>
      <c r="H19" s="320">
        <v>56128187</v>
      </c>
      <c r="I19" s="325">
        <v>59325193</v>
      </c>
      <c r="J19" s="320">
        <v>1026207</v>
      </c>
      <c r="K19" s="325">
        <v>1074740</v>
      </c>
      <c r="L19" s="320">
        <v>0</v>
      </c>
      <c r="M19" s="325">
        <v>0</v>
      </c>
      <c r="N19" s="320"/>
      <c r="O19" s="325">
        <v>0</v>
      </c>
      <c r="P19" s="320">
        <f t="shared" si="5"/>
        <v>58067371</v>
      </c>
      <c r="Q19" s="325">
        <f t="shared" si="6"/>
        <v>61314310</v>
      </c>
      <c r="S19" s="359"/>
    </row>
    <row r="20" spans="2:19" ht="12">
      <c r="B20" s="323"/>
      <c r="C20" s="324" t="s">
        <v>348</v>
      </c>
      <c r="D20" s="320">
        <v>6611959</v>
      </c>
      <c r="E20" s="325">
        <v>6863063</v>
      </c>
      <c r="F20" s="320">
        <v>1602341</v>
      </c>
      <c r="G20" s="325">
        <v>1666444</v>
      </c>
      <c r="H20" s="320">
        <v>32877178</v>
      </c>
      <c r="I20" s="325">
        <v>32901738</v>
      </c>
      <c r="J20" s="320">
        <v>9770705</v>
      </c>
      <c r="K20" s="325">
        <v>10300046</v>
      </c>
      <c r="L20" s="320">
        <v>0</v>
      </c>
      <c r="M20" s="325">
        <v>0</v>
      </c>
      <c r="N20" s="320"/>
      <c r="O20" s="325">
        <v>0</v>
      </c>
      <c r="P20" s="320">
        <f t="shared" si="5"/>
        <v>50862183</v>
      </c>
      <c r="Q20" s="325">
        <f t="shared" si="6"/>
        <v>51731291</v>
      </c>
      <c r="S20" s="359"/>
    </row>
    <row r="21" spans="2:19" ht="12">
      <c r="B21" s="323"/>
      <c r="C21" s="324" t="s">
        <v>349</v>
      </c>
      <c r="D21" s="320">
        <v>0</v>
      </c>
      <c r="E21" s="325">
        <v>0</v>
      </c>
      <c r="F21" s="320">
        <v>0</v>
      </c>
      <c r="G21" s="325">
        <v>0</v>
      </c>
      <c r="H21" s="320">
        <v>99709</v>
      </c>
      <c r="I21" s="325">
        <v>99044</v>
      </c>
      <c r="J21" s="320">
        <v>0</v>
      </c>
      <c r="K21" s="325">
        <v>0</v>
      </c>
      <c r="L21" s="320">
        <v>0</v>
      </c>
      <c r="M21" s="325">
        <v>0</v>
      </c>
      <c r="N21" s="320"/>
      <c r="O21" s="325">
        <v>0</v>
      </c>
      <c r="P21" s="320">
        <f t="shared" si="5"/>
        <v>99709</v>
      </c>
      <c r="Q21" s="325">
        <f t="shared" si="6"/>
        <v>99044</v>
      </c>
      <c r="S21" s="359"/>
    </row>
    <row r="22" spans="2:19" ht="12">
      <c r="B22" s="323"/>
      <c r="C22" s="324" t="s">
        <v>350</v>
      </c>
      <c r="D22" s="320">
        <v>517892280</v>
      </c>
      <c r="E22" s="325">
        <v>510734951</v>
      </c>
      <c r="F22" s="320">
        <v>24312</v>
      </c>
      <c r="G22" s="325">
        <v>25684</v>
      </c>
      <c r="H22" s="320">
        <v>0</v>
      </c>
      <c r="I22" s="325">
        <v>0</v>
      </c>
      <c r="J22" s="320">
        <v>31534115</v>
      </c>
      <c r="K22" s="325">
        <v>33528901</v>
      </c>
      <c r="L22" s="320">
        <v>0</v>
      </c>
      <c r="M22" s="325">
        <v>0</v>
      </c>
      <c r="N22" s="320"/>
      <c r="O22" s="325">
        <v>0</v>
      </c>
      <c r="P22" s="320">
        <f t="shared" si="5"/>
        <v>549450707</v>
      </c>
      <c r="Q22" s="325">
        <f t="shared" si="6"/>
        <v>544289536</v>
      </c>
      <c r="S22" s="359"/>
    </row>
    <row r="23" spans="2:19" ht="12">
      <c r="B23" s="323"/>
      <c r="C23" s="324" t="s">
        <v>351</v>
      </c>
      <c r="D23" s="320">
        <v>12674652</v>
      </c>
      <c r="E23" s="325">
        <v>13233744</v>
      </c>
      <c r="F23" s="320">
        <v>3200330</v>
      </c>
      <c r="G23" s="325">
        <v>3334273</v>
      </c>
      <c r="H23" s="320">
        <v>1119742291</v>
      </c>
      <c r="I23" s="325">
        <v>1098619633</v>
      </c>
      <c r="J23" s="320">
        <v>18310173</v>
      </c>
      <c r="K23" s="325">
        <v>19929984</v>
      </c>
      <c r="L23" s="320">
        <v>2702407</v>
      </c>
      <c r="M23" s="325">
        <v>2929542</v>
      </c>
      <c r="N23" s="320"/>
      <c r="O23" s="325">
        <v>0</v>
      </c>
      <c r="P23" s="320">
        <f t="shared" si="5"/>
        <v>1156629853</v>
      </c>
      <c r="Q23" s="325">
        <f t="shared" si="6"/>
        <v>1138047176</v>
      </c>
      <c r="S23" s="359"/>
    </row>
    <row r="24" spans="2:19" ht="12">
      <c r="B24" s="323"/>
      <c r="C24" s="324" t="s">
        <v>352</v>
      </c>
      <c r="D24" s="320">
        <v>2240479</v>
      </c>
      <c r="E24" s="325">
        <v>2240478</v>
      </c>
      <c r="F24" s="320">
        <v>0</v>
      </c>
      <c r="G24" s="325">
        <v>0</v>
      </c>
      <c r="H24" s="320">
        <v>100675744</v>
      </c>
      <c r="I24" s="325">
        <v>100004647</v>
      </c>
      <c r="J24" s="320"/>
      <c r="K24" s="325">
        <v>0</v>
      </c>
      <c r="L24" s="320">
        <v>0</v>
      </c>
      <c r="M24" s="325">
        <v>0</v>
      </c>
      <c r="N24" s="320"/>
      <c r="O24" s="325">
        <v>0</v>
      </c>
      <c r="P24" s="320">
        <f t="shared" si="5"/>
        <v>102916223</v>
      </c>
      <c r="Q24" s="325">
        <f t="shared" si="6"/>
        <v>102245125</v>
      </c>
      <c r="S24" s="359"/>
    </row>
    <row r="25" spans="2:19" ht="12">
      <c r="B25" s="323"/>
      <c r="C25" s="324" t="s">
        <v>353</v>
      </c>
      <c r="D25" s="320">
        <v>608724942</v>
      </c>
      <c r="E25" s="325">
        <v>608238795</v>
      </c>
      <c r="F25" s="320">
        <v>242150375</v>
      </c>
      <c r="G25" s="325">
        <v>243556563</v>
      </c>
      <c r="H25" s="320">
        <v>20235899</v>
      </c>
      <c r="I25" s="325">
        <v>18163438</v>
      </c>
      <c r="J25" s="320">
        <v>803365607</v>
      </c>
      <c r="K25" s="325">
        <v>847581454</v>
      </c>
      <c r="L25" s="320">
        <v>441983495</v>
      </c>
      <c r="M25" s="325">
        <v>450414983</v>
      </c>
      <c r="N25" s="320"/>
      <c r="O25" s="325">
        <v>0</v>
      </c>
      <c r="P25" s="320">
        <f t="shared" si="5"/>
        <v>2116460318</v>
      </c>
      <c r="Q25" s="325">
        <f t="shared" si="6"/>
        <v>2167955233</v>
      </c>
      <c r="S25" s="359"/>
    </row>
    <row r="26" spans="2:19" ht="12">
      <c r="B26" s="323"/>
      <c r="C26" s="324" t="s">
        <v>354</v>
      </c>
      <c r="D26" s="320">
        <v>0</v>
      </c>
      <c r="E26" s="325">
        <v>0</v>
      </c>
      <c r="F26" s="320">
        <v>0</v>
      </c>
      <c r="G26" s="325">
        <v>0</v>
      </c>
      <c r="H26" s="320">
        <v>0</v>
      </c>
      <c r="I26" s="325">
        <v>0</v>
      </c>
      <c r="J26" s="320">
        <v>0</v>
      </c>
      <c r="K26" s="325">
        <v>0</v>
      </c>
      <c r="L26" s="320">
        <v>0</v>
      </c>
      <c r="M26" s="325">
        <v>0</v>
      </c>
      <c r="N26" s="320"/>
      <c r="O26" s="325">
        <v>0</v>
      </c>
      <c r="P26" s="320">
        <f t="shared" si="5"/>
        <v>0</v>
      </c>
      <c r="Q26" s="325">
        <f t="shared" si="6"/>
        <v>0</v>
      </c>
      <c r="S26" s="359"/>
    </row>
    <row r="27" spans="2:19" ht="12">
      <c r="B27" s="323"/>
      <c r="C27" s="324" t="s">
        <v>355</v>
      </c>
      <c r="D27" s="320">
        <v>101630</v>
      </c>
      <c r="E27" s="325">
        <v>101446</v>
      </c>
      <c r="F27" s="320">
        <v>0</v>
      </c>
      <c r="G27" s="325">
        <v>0</v>
      </c>
      <c r="H27" s="320">
        <v>132324872</v>
      </c>
      <c r="I27" s="325">
        <v>129017655</v>
      </c>
      <c r="J27" s="320">
        <v>34353365</v>
      </c>
      <c r="K27" s="325">
        <v>37310803</v>
      </c>
      <c r="L27" s="320">
        <v>0</v>
      </c>
      <c r="M27" s="325">
        <v>0</v>
      </c>
      <c r="N27" s="320"/>
      <c r="O27" s="325">
        <v>0</v>
      </c>
      <c r="P27" s="320">
        <f t="shared" si="5"/>
        <v>166779867</v>
      </c>
      <c r="Q27" s="325">
        <f t="shared" si="6"/>
        <v>166429904</v>
      </c>
      <c r="S27" s="359"/>
    </row>
    <row r="28" ht="12">
      <c r="S28" s="359"/>
    </row>
    <row r="29" spans="2:19" ht="12">
      <c r="B29" s="328" t="s">
        <v>356</v>
      </c>
      <c r="C29" s="329"/>
      <c r="D29" s="330">
        <f aca="true" t="shared" si="7" ref="D29:Q29">+D6+D17</f>
        <v>1314146664</v>
      </c>
      <c r="E29" s="331">
        <f t="shared" si="7"/>
        <v>1303458511</v>
      </c>
      <c r="F29" s="330">
        <f t="shared" si="7"/>
        <v>321320118</v>
      </c>
      <c r="G29" s="331">
        <f t="shared" si="7"/>
        <v>324643699</v>
      </c>
      <c r="H29" s="330">
        <f t="shared" si="7"/>
        <v>2330263044</v>
      </c>
      <c r="I29" s="331">
        <f t="shared" si="7"/>
        <v>2209424153</v>
      </c>
      <c r="J29" s="330">
        <f t="shared" si="7"/>
        <v>1104896671</v>
      </c>
      <c r="K29" s="331">
        <f t="shared" si="7"/>
        <v>1198492204</v>
      </c>
      <c r="L29" s="330">
        <f t="shared" si="7"/>
        <v>520967412</v>
      </c>
      <c r="M29" s="331">
        <f t="shared" si="7"/>
        <v>539686642</v>
      </c>
      <c r="N29" s="330">
        <f t="shared" si="7"/>
        <v>-12609180</v>
      </c>
      <c r="O29" s="331">
        <f t="shared" si="7"/>
        <v>-3228460</v>
      </c>
      <c r="P29" s="330">
        <f t="shared" si="7"/>
        <v>5578984729</v>
      </c>
      <c r="Q29" s="331">
        <f t="shared" si="7"/>
        <v>5572476749</v>
      </c>
      <c r="S29" s="359"/>
    </row>
    <row r="30" ht="12">
      <c r="S30" s="359"/>
    </row>
    <row r="31" ht="12">
      <c r="S31" s="359"/>
    </row>
    <row r="32" ht="12">
      <c r="S32" s="359"/>
    </row>
    <row r="33" spans="2:19" ht="24.75" customHeight="1">
      <c r="B33" s="408" t="s">
        <v>430</v>
      </c>
      <c r="C33" s="409"/>
      <c r="D33" s="431" t="s">
        <v>330</v>
      </c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3"/>
      <c r="S33" s="359"/>
    </row>
    <row r="34" spans="2:19" ht="30" customHeight="1">
      <c r="B34" s="408" t="s">
        <v>425</v>
      </c>
      <c r="C34" s="409"/>
      <c r="D34" s="410" t="s">
        <v>1</v>
      </c>
      <c r="E34" s="411"/>
      <c r="F34" s="410" t="s">
        <v>2</v>
      </c>
      <c r="G34" s="411"/>
      <c r="H34" s="410" t="s">
        <v>426</v>
      </c>
      <c r="I34" s="411"/>
      <c r="J34" s="410" t="s">
        <v>3</v>
      </c>
      <c r="K34" s="411"/>
      <c r="L34" s="410" t="s">
        <v>427</v>
      </c>
      <c r="M34" s="411"/>
      <c r="N34" s="410" t="s">
        <v>428</v>
      </c>
      <c r="O34" s="411"/>
      <c r="P34" s="410" t="s">
        <v>332</v>
      </c>
      <c r="Q34" s="411"/>
      <c r="S34" s="359"/>
    </row>
    <row r="35" spans="2:19" ht="12">
      <c r="B35" s="416" t="s">
        <v>357</v>
      </c>
      <c r="C35" s="424"/>
      <c r="D35" s="315">
        <f aca="true" t="shared" si="8" ref="D35:Q35">+D4</f>
        <v>41363</v>
      </c>
      <c r="E35" s="316">
        <f t="shared" si="8"/>
        <v>41274</v>
      </c>
      <c r="F35" s="315">
        <f t="shared" si="8"/>
        <v>41363</v>
      </c>
      <c r="G35" s="316">
        <f t="shared" si="8"/>
        <v>41274</v>
      </c>
      <c r="H35" s="315">
        <f t="shared" si="8"/>
        <v>41363</v>
      </c>
      <c r="I35" s="316">
        <f t="shared" si="8"/>
        <v>41274</v>
      </c>
      <c r="J35" s="315">
        <f t="shared" si="8"/>
        <v>41363</v>
      </c>
      <c r="K35" s="316">
        <f t="shared" si="8"/>
        <v>41274</v>
      </c>
      <c r="L35" s="315">
        <f t="shared" si="8"/>
        <v>41363</v>
      </c>
      <c r="M35" s="316">
        <f t="shared" si="8"/>
        <v>41274</v>
      </c>
      <c r="N35" s="315">
        <f t="shared" si="8"/>
        <v>41363</v>
      </c>
      <c r="O35" s="316">
        <f t="shared" si="8"/>
        <v>41274</v>
      </c>
      <c r="P35" s="315">
        <f t="shared" si="8"/>
        <v>41363</v>
      </c>
      <c r="Q35" s="316">
        <f t="shared" si="8"/>
        <v>41274</v>
      </c>
      <c r="S35" s="359"/>
    </row>
    <row r="36" spans="2:19" ht="12">
      <c r="B36" s="425"/>
      <c r="C36" s="426"/>
      <c r="D36" s="317" t="str">
        <f>+D5</f>
        <v>M$</v>
      </c>
      <c r="E36" s="318" t="s">
        <v>334</v>
      </c>
      <c r="F36" s="317" t="str">
        <f>+F5</f>
        <v>M$</v>
      </c>
      <c r="G36" s="318" t="s">
        <v>334</v>
      </c>
      <c r="H36" s="317" t="str">
        <f>+H5</f>
        <v>M$</v>
      </c>
      <c r="I36" s="318" t="s">
        <v>334</v>
      </c>
      <c r="J36" s="317" t="str">
        <f>+J5</f>
        <v>M$</v>
      </c>
      <c r="K36" s="318" t="s">
        <v>334</v>
      </c>
      <c r="L36" s="317" t="str">
        <f>+L5</f>
        <v>M$</v>
      </c>
      <c r="M36" s="318" t="s">
        <v>334</v>
      </c>
      <c r="N36" s="317" t="str">
        <f>+N5</f>
        <v>M$</v>
      </c>
      <c r="O36" s="318" t="s">
        <v>334</v>
      </c>
      <c r="P36" s="317" t="str">
        <f>+P5</f>
        <v>M$</v>
      </c>
      <c r="Q36" s="318" t="s">
        <v>334</v>
      </c>
      <c r="S36" s="359"/>
    </row>
    <row r="37" spans="2:19" ht="12">
      <c r="B37" s="332" t="s">
        <v>358</v>
      </c>
      <c r="D37" s="320">
        <f>SUM(D39:D45)</f>
        <v>168624312</v>
      </c>
      <c r="E37" s="321">
        <f>SUM(E39:E45)</f>
        <v>195903833</v>
      </c>
      <c r="F37" s="320">
        <f>SUM(F39:F45)</f>
        <v>405247111</v>
      </c>
      <c r="G37" s="321">
        <f aca="true" t="shared" si="9" ref="G37:Q37">SUM(G39:G45)</f>
        <v>376427290</v>
      </c>
      <c r="H37" s="320">
        <f>SUM(H39:H45)</f>
        <v>424293293</v>
      </c>
      <c r="I37" s="321">
        <f t="shared" si="9"/>
        <v>366781235</v>
      </c>
      <c r="J37" s="320">
        <f>SUM(J39:J45)</f>
        <v>394033052</v>
      </c>
      <c r="K37" s="321">
        <f t="shared" si="9"/>
        <v>279593205</v>
      </c>
      <c r="L37" s="320">
        <f>SUM(L39:L45)</f>
        <v>93525329</v>
      </c>
      <c r="M37" s="321">
        <f t="shared" si="9"/>
        <v>121210186</v>
      </c>
      <c r="N37" s="320">
        <f>SUM(N39:N45)</f>
        <v>-12609180</v>
      </c>
      <c r="O37" s="321">
        <f t="shared" si="9"/>
        <v>-3228460</v>
      </c>
      <c r="P37" s="320">
        <f>SUM(P39:P45)</f>
        <v>1473113917</v>
      </c>
      <c r="Q37" s="321">
        <f t="shared" si="9"/>
        <v>1336687289</v>
      </c>
      <c r="S37" s="359"/>
    </row>
    <row r="38" spans="2:19" ht="12" customHeight="1" hidden="1">
      <c r="B38" s="332" t="s">
        <v>359</v>
      </c>
      <c r="D38" s="320"/>
      <c r="E38" s="321">
        <v>547329170.4498789</v>
      </c>
      <c r="F38" s="320"/>
      <c r="G38" s="321">
        <v>162607335.67514423</v>
      </c>
      <c r="H38" s="320"/>
      <c r="I38" s="321">
        <v>213285041.52348503</v>
      </c>
      <c r="J38" s="320"/>
      <c r="K38" s="321">
        <v>357346932.5264939</v>
      </c>
      <c r="L38" s="320"/>
      <c r="M38" s="321">
        <v>75196017.32176504</v>
      </c>
      <c r="N38" s="320"/>
      <c r="O38" s="321">
        <v>-92263452.91317804</v>
      </c>
      <c r="P38" s="320"/>
      <c r="Q38" s="321">
        <v>1263501044.5835888</v>
      </c>
      <c r="S38" s="359"/>
    </row>
    <row r="39" spans="2:19" ht="12">
      <c r="B39" s="323"/>
      <c r="C39" s="324" t="s">
        <v>360</v>
      </c>
      <c r="D39" s="320">
        <v>3495</v>
      </c>
      <c r="E39" s="321">
        <v>47</v>
      </c>
      <c r="F39" s="320">
        <v>22712521</v>
      </c>
      <c r="G39" s="321">
        <v>27634365</v>
      </c>
      <c r="H39" s="320">
        <v>116550035</v>
      </c>
      <c r="I39" s="321">
        <v>104776985</v>
      </c>
      <c r="J39" s="320">
        <v>107505240</v>
      </c>
      <c r="K39" s="321">
        <v>66840051</v>
      </c>
      <c r="L39" s="320">
        <v>17478048</v>
      </c>
      <c r="M39" s="321">
        <v>33719936</v>
      </c>
      <c r="N39" s="320">
        <v>0</v>
      </c>
      <c r="O39" s="321">
        <v>0</v>
      </c>
      <c r="P39" s="320">
        <f aca="true" t="shared" si="10" ref="P39:P45">+N39+L39+J39+H39+F39+D39</f>
        <v>264249339</v>
      </c>
      <c r="Q39" s="321">
        <f aca="true" t="shared" si="11" ref="Q39:Q45">+E39+G39+I39+K39+M39+O39</f>
        <v>232971384</v>
      </c>
      <c r="S39" s="359"/>
    </row>
    <row r="40" spans="2:19" ht="12">
      <c r="B40" s="323"/>
      <c r="C40" s="324" t="s">
        <v>361</v>
      </c>
      <c r="D40" s="320">
        <v>76644295</v>
      </c>
      <c r="E40" s="321">
        <v>100344207</v>
      </c>
      <c r="F40" s="320">
        <v>324082839</v>
      </c>
      <c r="G40" s="321">
        <v>290202271</v>
      </c>
      <c r="H40" s="320">
        <v>252546436</v>
      </c>
      <c r="I40" s="321">
        <v>203340459</v>
      </c>
      <c r="J40" s="320">
        <v>153839202</v>
      </c>
      <c r="K40" s="321">
        <v>134401488</v>
      </c>
      <c r="L40" s="320">
        <v>42077596</v>
      </c>
      <c r="M40" s="321">
        <v>43394348</v>
      </c>
      <c r="N40" s="320">
        <v>0</v>
      </c>
      <c r="O40" s="321">
        <v>0</v>
      </c>
      <c r="P40" s="320">
        <f t="shared" si="10"/>
        <v>849190368</v>
      </c>
      <c r="Q40" s="321">
        <f t="shared" si="11"/>
        <v>771682773</v>
      </c>
      <c r="S40" s="359"/>
    </row>
    <row r="41" spans="2:19" ht="12">
      <c r="B41" s="323"/>
      <c r="C41" s="324" t="s">
        <v>362</v>
      </c>
      <c r="D41" s="320">
        <v>73664009</v>
      </c>
      <c r="E41" s="321">
        <v>80044605</v>
      </c>
      <c r="F41" s="320">
        <v>1737520</v>
      </c>
      <c r="G41" s="321">
        <v>1837109</v>
      </c>
      <c r="H41" s="320">
        <v>21971631</v>
      </c>
      <c r="I41" s="321">
        <v>20985919</v>
      </c>
      <c r="J41" s="320">
        <v>88213222</v>
      </c>
      <c r="K41" s="321">
        <v>31019825</v>
      </c>
      <c r="L41" s="320">
        <v>9906700</v>
      </c>
      <c r="M41" s="321">
        <v>9418449</v>
      </c>
      <c r="N41" s="320">
        <v>-12609180</v>
      </c>
      <c r="O41" s="321">
        <v>-3228460</v>
      </c>
      <c r="P41" s="320">
        <f t="shared" si="10"/>
        <v>182883902</v>
      </c>
      <c r="Q41" s="321">
        <f t="shared" si="11"/>
        <v>140077447</v>
      </c>
      <c r="S41" s="359"/>
    </row>
    <row r="42" spans="2:19" ht="12">
      <c r="B42" s="323"/>
      <c r="C42" s="324" t="s">
        <v>363</v>
      </c>
      <c r="D42" s="320">
        <v>5687155</v>
      </c>
      <c r="E42" s="321">
        <v>9182725</v>
      </c>
      <c r="F42" s="320">
        <v>27801344</v>
      </c>
      <c r="G42" s="321">
        <v>28531366</v>
      </c>
      <c r="H42" s="320">
        <v>1570062</v>
      </c>
      <c r="I42" s="321">
        <v>1559596</v>
      </c>
      <c r="J42" s="320">
        <v>0</v>
      </c>
      <c r="K42" s="321">
        <v>0</v>
      </c>
      <c r="L42" s="320">
        <v>4552393</v>
      </c>
      <c r="M42" s="321">
        <v>5042674</v>
      </c>
      <c r="N42" s="320">
        <v>0</v>
      </c>
      <c r="O42" s="321">
        <v>0</v>
      </c>
      <c r="P42" s="320">
        <f t="shared" si="10"/>
        <v>39610954</v>
      </c>
      <c r="Q42" s="321">
        <f t="shared" si="11"/>
        <v>44316361</v>
      </c>
      <c r="S42" s="359"/>
    </row>
    <row r="43" spans="2:19" ht="12">
      <c r="B43" s="323"/>
      <c r="C43" s="324" t="s">
        <v>364</v>
      </c>
      <c r="D43" s="320">
        <v>11367594</v>
      </c>
      <c r="E43" s="321">
        <v>4814657</v>
      </c>
      <c r="F43" s="320">
        <v>4634974</v>
      </c>
      <c r="G43" s="321">
        <v>2831011</v>
      </c>
      <c r="H43" s="320">
        <v>17636568</v>
      </c>
      <c r="I43" s="321">
        <v>20926914</v>
      </c>
      <c r="J43" s="320">
        <v>39346353</v>
      </c>
      <c r="K43" s="321">
        <v>40775096</v>
      </c>
      <c r="L43" s="320">
        <v>6386243</v>
      </c>
      <c r="M43" s="321">
        <v>4870431</v>
      </c>
      <c r="N43" s="320">
        <v>0</v>
      </c>
      <c r="O43" s="321">
        <v>0</v>
      </c>
      <c r="P43" s="320">
        <f t="shared" si="10"/>
        <v>79371732</v>
      </c>
      <c r="Q43" s="321">
        <f t="shared" si="11"/>
        <v>74218109</v>
      </c>
      <c r="S43" s="359"/>
    </row>
    <row r="44" spans="2:19" ht="12">
      <c r="B44" s="323"/>
      <c r="C44" s="324" t="s">
        <v>365</v>
      </c>
      <c r="D44" s="320">
        <v>0</v>
      </c>
      <c r="E44" s="321">
        <v>0</v>
      </c>
      <c r="F44" s="320">
        <v>0</v>
      </c>
      <c r="G44" s="321">
        <v>0</v>
      </c>
      <c r="H44" s="320">
        <v>0</v>
      </c>
      <c r="I44" s="321">
        <v>0</v>
      </c>
      <c r="J44" s="320">
        <v>0</v>
      </c>
      <c r="K44" s="321">
        <v>0</v>
      </c>
      <c r="L44" s="320">
        <v>0</v>
      </c>
      <c r="M44" s="321">
        <v>0</v>
      </c>
      <c r="N44" s="320">
        <v>0</v>
      </c>
      <c r="O44" s="321">
        <v>0</v>
      </c>
      <c r="P44" s="320">
        <f t="shared" si="10"/>
        <v>0</v>
      </c>
      <c r="Q44" s="321">
        <f t="shared" si="11"/>
        <v>0</v>
      </c>
      <c r="S44" s="359"/>
    </row>
    <row r="45" spans="2:19" ht="12">
      <c r="B45" s="323"/>
      <c r="C45" s="324" t="s">
        <v>366</v>
      </c>
      <c r="D45" s="320">
        <v>1257764</v>
      </c>
      <c r="E45" s="321">
        <v>1517592</v>
      </c>
      <c r="F45" s="320">
        <v>24277913</v>
      </c>
      <c r="G45" s="321">
        <v>25391168</v>
      </c>
      <c r="H45" s="320">
        <v>14018561</v>
      </c>
      <c r="I45" s="321">
        <v>15191362</v>
      </c>
      <c r="J45" s="320">
        <v>5129035</v>
      </c>
      <c r="K45" s="321">
        <v>6556745</v>
      </c>
      <c r="L45" s="320">
        <v>13124349</v>
      </c>
      <c r="M45" s="321">
        <v>24764348</v>
      </c>
      <c r="N45" s="320">
        <v>0</v>
      </c>
      <c r="O45" s="321">
        <v>0</v>
      </c>
      <c r="P45" s="320">
        <f t="shared" si="10"/>
        <v>57807622</v>
      </c>
      <c r="Q45" s="321">
        <f t="shared" si="11"/>
        <v>73421215</v>
      </c>
      <c r="S45" s="359"/>
    </row>
    <row r="46" ht="12">
      <c r="S46" s="359"/>
    </row>
    <row r="47" spans="2:19" ht="36">
      <c r="B47" s="323"/>
      <c r="C47" s="327" t="s">
        <v>367</v>
      </c>
      <c r="D47" s="320"/>
      <c r="E47" s="321">
        <v>0</v>
      </c>
      <c r="F47" s="320"/>
      <c r="G47" s="321">
        <v>0</v>
      </c>
      <c r="H47" s="320"/>
      <c r="I47" s="321">
        <v>0</v>
      </c>
      <c r="J47" s="320"/>
      <c r="K47" s="321">
        <v>0</v>
      </c>
      <c r="L47" s="320"/>
      <c r="M47" s="321">
        <v>0</v>
      </c>
      <c r="N47" s="320"/>
      <c r="O47" s="321">
        <v>0</v>
      </c>
      <c r="P47" s="320"/>
      <c r="Q47" s="321">
        <v>0</v>
      </c>
      <c r="S47" s="359"/>
    </row>
    <row r="48" ht="12">
      <c r="S48" s="359"/>
    </row>
    <row r="49" spans="2:19" ht="12">
      <c r="B49" s="322" t="s">
        <v>368</v>
      </c>
      <c r="D49" s="320">
        <f aca="true" t="shared" si="12" ref="D49:Q49">SUM(D50:D56)</f>
        <v>82997773</v>
      </c>
      <c r="E49" s="321">
        <f t="shared" si="12"/>
        <v>70857008</v>
      </c>
      <c r="F49" s="320">
        <f t="shared" si="12"/>
        <v>17265491</v>
      </c>
      <c r="G49" s="321">
        <f t="shared" si="12"/>
        <v>17990925</v>
      </c>
      <c r="H49" s="320">
        <f t="shared" si="12"/>
        <v>828150117</v>
      </c>
      <c r="I49" s="321">
        <f t="shared" si="12"/>
        <v>815506536</v>
      </c>
      <c r="J49" s="320">
        <f t="shared" si="12"/>
        <v>232564314</v>
      </c>
      <c r="K49" s="321">
        <f t="shared" si="12"/>
        <v>311739452</v>
      </c>
      <c r="L49" s="320">
        <f t="shared" si="12"/>
        <v>212774023</v>
      </c>
      <c r="M49" s="321">
        <f t="shared" si="12"/>
        <v>202239407</v>
      </c>
      <c r="N49" s="320">
        <f t="shared" si="12"/>
        <v>0</v>
      </c>
      <c r="O49" s="321">
        <f t="shared" si="12"/>
        <v>0</v>
      </c>
      <c r="P49" s="320">
        <f t="shared" si="12"/>
        <v>1373751718</v>
      </c>
      <c r="Q49" s="321">
        <f t="shared" si="12"/>
        <v>1418333328</v>
      </c>
      <c r="S49" s="359"/>
    </row>
    <row r="50" spans="2:19" ht="12">
      <c r="B50" s="323"/>
      <c r="C50" s="324" t="s">
        <v>369</v>
      </c>
      <c r="D50" s="320">
        <v>0</v>
      </c>
      <c r="E50" s="321">
        <v>0</v>
      </c>
      <c r="F50" s="320">
        <v>2496312</v>
      </c>
      <c r="G50" s="321">
        <v>2929147</v>
      </c>
      <c r="H50" s="320">
        <v>435542402</v>
      </c>
      <c r="I50" s="321">
        <v>439191002</v>
      </c>
      <c r="J50" s="320">
        <v>159158276</v>
      </c>
      <c r="K50" s="321">
        <v>234412181</v>
      </c>
      <c r="L50" s="320">
        <v>152057793</v>
      </c>
      <c r="M50" s="321">
        <v>147679985</v>
      </c>
      <c r="N50" s="320"/>
      <c r="O50" s="321">
        <v>0</v>
      </c>
      <c r="P50" s="320">
        <f aca="true" t="shared" si="13" ref="P50:P56">+N50+L50+J50+H50+F50+D50</f>
        <v>749254783</v>
      </c>
      <c r="Q50" s="321">
        <f aca="true" t="shared" si="14" ref="Q50:Q56">+E50+G50+I50+K50+M50+O50</f>
        <v>824212315</v>
      </c>
      <c r="S50" s="359"/>
    </row>
    <row r="51" spans="2:19" ht="12">
      <c r="B51" s="323"/>
      <c r="C51" s="324" t="s">
        <v>370</v>
      </c>
      <c r="D51" s="320">
        <v>0</v>
      </c>
      <c r="E51" s="321">
        <v>0</v>
      </c>
      <c r="F51" s="320">
        <v>0</v>
      </c>
      <c r="G51" s="321">
        <v>0</v>
      </c>
      <c r="H51" s="320">
        <v>16639069</v>
      </c>
      <c r="I51" s="321">
        <v>14081540</v>
      </c>
      <c r="J51" s="320">
        <v>0</v>
      </c>
      <c r="K51" s="321">
        <v>0</v>
      </c>
      <c r="L51" s="320">
        <v>0</v>
      </c>
      <c r="M51" s="321">
        <v>0</v>
      </c>
      <c r="N51" s="320"/>
      <c r="O51" s="321">
        <v>0</v>
      </c>
      <c r="P51" s="320">
        <f t="shared" si="13"/>
        <v>16639069</v>
      </c>
      <c r="Q51" s="321">
        <f t="shared" si="14"/>
        <v>14081540</v>
      </c>
      <c r="S51" s="359"/>
    </row>
    <row r="52" spans="2:19" ht="12">
      <c r="B52" s="323"/>
      <c r="C52" s="324" t="s">
        <v>371</v>
      </c>
      <c r="D52" s="320">
        <v>0</v>
      </c>
      <c r="E52" s="321">
        <v>0</v>
      </c>
      <c r="F52" s="320">
        <v>0</v>
      </c>
      <c r="G52" s="321">
        <v>0</v>
      </c>
      <c r="H52" s="320">
        <v>0</v>
      </c>
      <c r="I52" s="321">
        <v>0</v>
      </c>
      <c r="J52" s="320">
        <v>0</v>
      </c>
      <c r="K52" s="321">
        <v>0</v>
      </c>
      <c r="L52" s="320">
        <v>0</v>
      </c>
      <c r="M52" s="321">
        <v>0</v>
      </c>
      <c r="N52" s="320"/>
      <c r="O52" s="321">
        <v>0</v>
      </c>
      <c r="P52" s="320">
        <f t="shared" si="13"/>
        <v>0</v>
      </c>
      <c r="Q52" s="321">
        <f t="shared" si="14"/>
        <v>0</v>
      </c>
      <c r="S52" s="359"/>
    </row>
    <row r="53" spans="2:19" ht="12">
      <c r="B53" s="323"/>
      <c r="C53" s="324" t="s">
        <v>372</v>
      </c>
      <c r="D53" s="320">
        <v>9092623</v>
      </c>
      <c r="E53" s="321">
        <v>8738743</v>
      </c>
      <c r="F53" s="320">
        <v>7573162</v>
      </c>
      <c r="G53" s="321">
        <v>7830746</v>
      </c>
      <c r="H53" s="320">
        <v>129946219</v>
      </c>
      <c r="I53" s="321">
        <v>124438070</v>
      </c>
      <c r="J53" s="320">
        <v>2759158</v>
      </c>
      <c r="K53" s="321">
        <v>2672924</v>
      </c>
      <c r="L53" s="320">
        <v>199151</v>
      </c>
      <c r="M53" s="321">
        <v>201947</v>
      </c>
      <c r="N53" s="320"/>
      <c r="O53" s="321">
        <v>0</v>
      </c>
      <c r="P53" s="320">
        <f t="shared" si="13"/>
        <v>149570313</v>
      </c>
      <c r="Q53" s="321">
        <f t="shared" si="14"/>
        <v>143882430</v>
      </c>
      <c r="S53" s="359"/>
    </row>
    <row r="54" spans="2:19" ht="12">
      <c r="B54" s="323"/>
      <c r="C54" s="324" t="s">
        <v>373</v>
      </c>
      <c r="D54" s="320">
        <v>17359465</v>
      </c>
      <c r="E54" s="321">
        <v>16134410</v>
      </c>
      <c r="F54" s="320">
        <v>0</v>
      </c>
      <c r="G54" s="321">
        <v>0</v>
      </c>
      <c r="H54" s="320">
        <v>117321180</v>
      </c>
      <c r="I54" s="321">
        <v>110169354</v>
      </c>
      <c r="J54" s="320">
        <v>9427272</v>
      </c>
      <c r="K54" s="321">
        <v>9873115</v>
      </c>
      <c r="L54" s="320">
        <v>44727902</v>
      </c>
      <c r="M54" s="321">
        <v>51244001</v>
      </c>
      <c r="N54" s="320"/>
      <c r="O54" s="321">
        <v>0</v>
      </c>
      <c r="P54" s="320">
        <f t="shared" si="13"/>
        <v>188835819</v>
      </c>
      <c r="Q54" s="321">
        <f t="shared" si="14"/>
        <v>187420880</v>
      </c>
      <c r="S54" s="359"/>
    </row>
    <row r="55" spans="2:19" ht="12">
      <c r="B55" s="323"/>
      <c r="C55" s="324" t="s">
        <v>374</v>
      </c>
      <c r="D55" s="320">
        <v>18761745</v>
      </c>
      <c r="E55" s="321">
        <v>18784699</v>
      </c>
      <c r="F55" s="320">
        <v>4205942</v>
      </c>
      <c r="G55" s="321">
        <v>4631912</v>
      </c>
      <c r="H55" s="320">
        <v>128480209</v>
      </c>
      <c r="I55" s="321">
        <v>127516473</v>
      </c>
      <c r="J55" s="320">
        <v>53867126</v>
      </c>
      <c r="K55" s="321">
        <v>57242246</v>
      </c>
      <c r="L55" s="320">
        <v>1538678</v>
      </c>
      <c r="M55" s="321">
        <v>1564125</v>
      </c>
      <c r="N55" s="320"/>
      <c r="O55" s="321">
        <v>0</v>
      </c>
      <c r="P55" s="320">
        <f t="shared" si="13"/>
        <v>206853700</v>
      </c>
      <c r="Q55" s="321">
        <f t="shared" si="14"/>
        <v>209739455</v>
      </c>
      <c r="S55" s="359"/>
    </row>
    <row r="56" spans="2:19" ht="12">
      <c r="B56" s="323"/>
      <c r="C56" s="324" t="s">
        <v>375</v>
      </c>
      <c r="D56" s="320">
        <v>37783940</v>
      </c>
      <c r="E56" s="321">
        <v>27199156</v>
      </c>
      <c r="F56" s="320">
        <v>2990075</v>
      </c>
      <c r="G56" s="321">
        <v>2599120</v>
      </c>
      <c r="H56" s="320">
        <v>221038</v>
      </c>
      <c r="I56" s="321">
        <v>110097</v>
      </c>
      <c r="J56" s="320">
        <v>7352482</v>
      </c>
      <c r="K56" s="321">
        <v>7538986</v>
      </c>
      <c r="L56" s="320">
        <v>14250499</v>
      </c>
      <c r="M56" s="321">
        <v>1549349</v>
      </c>
      <c r="N56" s="320"/>
      <c r="O56" s="321">
        <v>0</v>
      </c>
      <c r="P56" s="320">
        <f t="shared" si="13"/>
        <v>62598034</v>
      </c>
      <c r="Q56" s="321">
        <f t="shared" si="14"/>
        <v>38996708</v>
      </c>
      <c r="S56" s="359"/>
    </row>
    <row r="57" ht="12">
      <c r="S57" s="359"/>
    </row>
    <row r="58" spans="2:19" ht="12">
      <c r="B58" s="322" t="s">
        <v>376</v>
      </c>
      <c r="D58" s="320">
        <f>+D59+D67</f>
        <v>1062524579</v>
      </c>
      <c r="E58" s="321">
        <f>+E59</f>
        <v>1036697670</v>
      </c>
      <c r="F58" s="320">
        <f>+F59+F67</f>
        <v>-101192484</v>
      </c>
      <c r="G58" s="321">
        <f aca="true" t="shared" si="15" ref="G58:Q58">+G59</f>
        <v>-69774516</v>
      </c>
      <c r="H58" s="320">
        <f>+H59+H67</f>
        <v>1077819634</v>
      </c>
      <c r="I58" s="321">
        <f t="shared" si="15"/>
        <v>1027136382</v>
      </c>
      <c r="J58" s="320">
        <f>+J59+J67</f>
        <v>478299305</v>
      </c>
      <c r="K58" s="321">
        <f t="shared" si="15"/>
        <v>607159547</v>
      </c>
      <c r="L58" s="320">
        <f>+L59+L67</f>
        <v>214668060</v>
      </c>
      <c r="M58" s="321">
        <f t="shared" si="15"/>
        <v>216237049</v>
      </c>
      <c r="N58" s="320">
        <f>+N59+N67</f>
        <v>0</v>
      </c>
      <c r="O58" s="321">
        <f t="shared" si="15"/>
        <v>0</v>
      </c>
      <c r="P58" s="320">
        <f>+P59+P67</f>
        <v>2732119094</v>
      </c>
      <c r="Q58" s="321">
        <f t="shared" si="15"/>
        <v>2817456132</v>
      </c>
      <c r="S58" s="359"/>
    </row>
    <row r="59" spans="2:19" ht="12" customHeight="1">
      <c r="B59" s="420" t="s">
        <v>377</v>
      </c>
      <c r="C59" s="427"/>
      <c r="D59" s="320">
        <f>SUM(D60:D65)</f>
        <v>1062524579</v>
      </c>
      <c r="E59" s="321">
        <f aca="true" t="shared" si="16" ref="E59:P59">SUM(E60:E65)</f>
        <v>1036697670</v>
      </c>
      <c r="F59" s="320">
        <f>SUM(F60:F65)</f>
        <v>-101192484</v>
      </c>
      <c r="G59" s="321">
        <f t="shared" si="16"/>
        <v>-69774516</v>
      </c>
      <c r="H59" s="320">
        <f t="shared" si="16"/>
        <v>1077819634</v>
      </c>
      <c r="I59" s="321">
        <f t="shared" si="16"/>
        <v>1027136382</v>
      </c>
      <c r="J59" s="320">
        <f t="shared" si="16"/>
        <v>478299305</v>
      </c>
      <c r="K59" s="321">
        <f t="shared" si="16"/>
        <v>607159547</v>
      </c>
      <c r="L59" s="320">
        <f t="shared" si="16"/>
        <v>214668060</v>
      </c>
      <c r="M59" s="321">
        <f t="shared" si="16"/>
        <v>216237049</v>
      </c>
      <c r="N59" s="320">
        <f t="shared" si="16"/>
        <v>0</v>
      </c>
      <c r="O59" s="321">
        <f t="shared" si="16"/>
        <v>0</v>
      </c>
      <c r="P59" s="320">
        <f t="shared" si="16"/>
        <v>2732119094</v>
      </c>
      <c r="Q59" s="321">
        <f aca="true" t="shared" si="17" ref="Q59:Q65">+E59+G59+I59+K59+M59+O59</f>
        <v>2817456132</v>
      </c>
      <c r="S59" s="359"/>
    </row>
    <row r="60" spans="2:19" ht="12">
      <c r="B60" s="323"/>
      <c r="C60" s="324" t="s">
        <v>378</v>
      </c>
      <c r="D60" s="320">
        <v>367928681</v>
      </c>
      <c r="E60" s="321">
        <v>367928682</v>
      </c>
      <c r="F60" s="320">
        <v>79149649</v>
      </c>
      <c r="G60" s="321">
        <v>83616788</v>
      </c>
      <c r="H60" s="320">
        <v>338999051</v>
      </c>
      <c r="I60" s="321">
        <v>336739309</v>
      </c>
      <c r="J60" s="320">
        <v>3418133</v>
      </c>
      <c r="K60" s="321">
        <v>3579786</v>
      </c>
      <c r="L60" s="320">
        <v>36596089</v>
      </c>
      <c r="M60" s="321">
        <v>37643914</v>
      </c>
      <c r="N60" s="320"/>
      <c r="O60" s="321">
        <v>0</v>
      </c>
      <c r="P60" s="320">
        <f aca="true" t="shared" si="18" ref="P60:P65">+N60+L60+J60+H60+F60+D60</f>
        <v>826091603</v>
      </c>
      <c r="Q60" s="321">
        <f t="shared" si="17"/>
        <v>829508479</v>
      </c>
      <c r="S60" s="359"/>
    </row>
    <row r="61" spans="2:19" ht="12">
      <c r="B61" s="323"/>
      <c r="C61" s="324" t="s">
        <v>379</v>
      </c>
      <c r="D61" s="320">
        <v>1053996477</v>
      </c>
      <c r="E61" s="321">
        <v>1027496557</v>
      </c>
      <c r="F61" s="320">
        <v>-183526017</v>
      </c>
      <c r="G61" s="321">
        <v>-156754885</v>
      </c>
      <c r="H61" s="320">
        <v>288622148</v>
      </c>
      <c r="I61" s="321">
        <v>244654424</v>
      </c>
      <c r="J61" s="320">
        <v>3389130</v>
      </c>
      <c r="K61" s="321">
        <v>107753937</v>
      </c>
      <c r="L61" s="320">
        <v>63535360</v>
      </c>
      <c r="M61" s="321">
        <v>60254433</v>
      </c>
      <c r="N61" s="320"/>
      <c r="O61" s="321">
        <v>0</v>
      </c>
      <c r="P61" s="320">
        <f t="shared" si="18"/>
        <v>1226017098</v>
      </c>
      <c r="Q61" s="321">
        <f t="shared" si="17"/>
        <v>1283404466</v>
      </c>
      <c r="S61" s="359"/>
    </row>
    <row r="62" spans="2:19" ht="12">
      <c r="B62" s="323"/>
      <c r="C62" s="324" t="s">
        <v>380</v>
      </c>
      <c r="D62" s="320">
        <v>566302</v>
      </c>
      <c r="E62" s="321">
        <v>566302</v>
      </c>
      <c r="F62" s="320">
        <v>0</v>
      </c>
      <c r="G62" s="321">
        <v>0</v>
      </c>
      <c r="H62" s="320">
        <v>0</v>
      </c>
      <c r="I62" s="321">
        <v>0</v>
      </c>
      <c r="J62" s="320">
        <v>3450980</v>
      </c>
      <c r="K62" s="321">
        <v>3614187</v>
      </c>
      <c r="L62" s="320">
        <v>0</v>
      </c>
      <c r="M62" s="321">
        <v>0</v>
      </c>
      <c r="N62" s="320"/>
      <c r="O62" s="321">
        <v>0</v>
      </c>
      <c r="P62" s="320">
        <f t="shared" si="18"/>
        <v>4017282</v>
      </c>
      <c r="Q62" s="321">
        <f t="shared" si="17"/>
        <v>4180489</v>
      </c>
      <c r="S62" s="359"/>
    </row>
    <row r="63" spans="2:19" ht="12" customHeight="1" hidden="1">
      <c r="B63" s="323"/>
      <c r="C63" s="324" t="s">
        <v>381</v>
      </c>
      <c r="D63" s="320">
        <v>0</v>
      </c>
      <c r="E63" s="321">
        <v>0</v>
      </c>
      <c r="F63" s="320">
        <v>0</v>
      </c>
      <c r="G63" s="321">
        <v>0</v>
      </c>
      <c r="H63" s="320">
        <v>0</v>
      </c>
      <c r="I63" s="321">
        <v>0</v>
      </c>
      <c r="J63" s="320">
        <v>0</v>
      </c>
      <c r="K63" s="321">
        <v>0</v>
      </c>
      <c r="L63" s="320">
        <v>0</v>
      </c>
      <c r="M63" s="321">
        <v>0</v>
      </c>
      <c r="N63" s="320"/>
      <c r="O63" s="321">
        <v>0</v>
      </c>
      <c r="P63" s="320">
        <f t="shared" si="18"/>
        <v>0</v>
      </c>
      <c r="Q63" s="321">
        <f t="shared" si="17"/>
        <v>0</v>
      </c>
      <c r="S63" s="359"/>
    </row>
    <row r="64" spans="2:19" ht="12" customHeight="1" hidden="1">
      <c r="B64" s="323"/>
      <c r="C64" s="324" t="s">
        <v>382</v>
      </c>
      <c r="D64" s="320">
        <v>0</v>
      </c>
      <c r="E64" s="321">
        <v>0</v>
      </c>
      <c r="F64" s="320">
        <v>0</v>
      </c>
      <c r="G64" s="321">
        <v>0</v>
      </c>
      <c r="H64" s="320">
        <v>0</v>
      </c>
      <c r="I64" s="321">
        <v>0</v>
      </c>
      <c r="J64" s="320">
        <v>0</v>
      </c>
      <c r="K64" s="321">
        <v>0</v>
      </c>
      <c r="L64" s="320">
        <v>0</v>
      </c>
      <c r="M64" s="321">
        <v>0</v>
      </c>
      <c r="N64" s="320"/>
      <c r="O64" s="321">
        <v>0</v>
      </c>
      <c r="P64" s="320">
        <f t="shared" si="18"/>
        <v>0</v>
      </c>
      <c r="Q64" s="321">
        <f t="shared" si="17"/>
        <v>0</v>
      </c>
      <c r="S64" s="359"/>
    </row>
    <row r="65" spans="2:19" ht="12">
      <c r="B65" s="323"/>
      <c r="C65" s="324" t="s">
        <v>383</v>
      </c>
      <c r="D65" s="320">
        <v>-359966881</v>
      </c>
      <c r="E65" s="321">
        <v>-359293871</v>
      </c>
      <c r="F65" s="320">
        <v>3183884</v>
      </c>
      <c r="G65" s="321">
        <v>3363581</v>
      </c>
      <c r="H65" s="320">
        <v>450198435</v>
      </c>
      <c r="I65" s="321">
        <v>445742649</v>
      </c>
      <c r="J65" s="320">
        <v>468041062</v>
      </c>
      <c r="K65" s="321">
        <v>492211637</v>
      </c>
      <c r="L65" s="320">
        <v>114536611</v>
      </c>
      <c r="M65" s="321">
        <v>118338702</v>
      </c>
      <c r="N65" s="320"/>
      <c r="O65" s="321">
        <v>0</v>
      </c>
      <c r="P65" s="320">
        <f t="shared" si="18"/>
        <v>675993111</v>
      </c>
      <c r="Q65" s="321">
        <f t="shared" si="17"/>
        <v>700362698</v>
      </c>
      <c r="S65" s="359"/>
    </row>
    <row r="66" ht="12">
      <c r="S66" s="359"/>
    </row>
    <row r="67" spans="2:19" ht="12">
      <c r="B67" s="328" t="s">
        <v>384</v>
      </c>
      <c r="C67" s="324"/>
      <c r="D67" s="320"/>
      <c r="E67" s="321">
        <v>0</v>
      </c>
      <c r="F67" s="320"/>
      <c r="G67" s="321">
        <v>0</v>
      </c>
      <c r="H67" s="320"/>
      <c r="I67" s="321">
        <v>0</v>
      </c>
      <c r="J67" s="320"/>
      <c r="K67" s="321">
        <v>0</v>
      </c>
      <c r="L67" s="320"/>
      <c r="M67" s="321">
        <v>0</v>
      </c>
      <c r="N67" s="320"/>
      <c r="O67" s="321">
        <v>0</v>
      </c>
      <c r="P67" s="320"/>
      <c r="Q67" s="321">
        <v>0</v>
      </c>
      <c r="S67" s="359"/>
    </row>
    <row r="68" ht="12">
      <c r="S68" s="359"/>
    </row>
    <row r="69" spans="2:19" ht="12">
      <c r="B69" s="333" t="s">
        <v>385</v>
      </c>
      <c r="C69" s="329"/>
      <c r="D69" s="330">
        <f>+D58+D49+D37</f>
        <v>1314146664</v>
      </c>
      <c r="E69" s="334">
        <f>+E58+E49+E37</f>
        <v>1303458511</v>
      </c>
      <c r="F69" s="330">
        <f>+F58+F49+F37</f>
        <v>321320118</v>
      </c>
      <c r="G69" s="334">
        <f aca="true" t="shared" si="19" ref="G69:Q69">+G58+G49+G37</f>
        <v>324643699</v>
      </c>
      <c r="H69" s="330">
        <f>+H58+H49+H37</f>
        <v>2330263044</v>
      </c>
      <c r="I69" s="334">
        <f t="shared" si="19"/>
        <v>2209424153</v>
      </c>
      <c r="J69" s="330">
        <f>+J58+J49+J37</f>
        <v>1104896671</v>
      </c>
      <c r="K69" s="334">
        <f t="shared" si="19"/>
        <v>1198492204</v>
      </c>
      <c r="L69" s="330">
        <f>+L58+L49+L37</f>
        <v>520967412</v>
      </c>
      <c r="M69" s="334">
        <f t="shared" si="19"/>
        <v>539686642</v>
      </c>
      <c r="N69" s="330">
        <f>+N58+N49+N37</f>
        <v>-12609180</v>
      </c>
      <c r="O69" s="334">
        <f t="shared" si="19"/>
        <v>-3228460</v>
      </c>
      <c r="P69" s="330">
        <f>+P58+P49+P37</f>
        <v>5578984729</v>
      </c>
      <c r="Q69" s="334">
        <f t="shared" si="19"/>
        <v>5572476749</v>
      </c>
      <c r="S69" s="359"/>
    </row>
    <row r="70" spans="4:19" ht="12"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S70" s="359"/>
    </row>
    <row r="71" spans="2:17" ht="22.5" customHeight="1">
      <c r="B71" s="408" t="s">
        <v>430</v>
      </c>
      <c r="C71" s="409"/>
      <c r="D71" s="431" t="s">
        <v>330</v>
      </c>
      <c r="E71" s="432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32"/>
      <c r="Q71" s="433"/>
    </row>
    <row r="72" spans="2:17" ht="30.75" customHeight="1">
      <c r="B72" s="408" t="s">
        <v>425</v>
      </c>
      <c r="C72" s="409"/>
      <c r="D72" s="410" t="s">
        <v>1</v>
      </c>
      <c r="E72" s="411"/>
      <c r="F72" s="410" t="s">
        <v>2</v>
      </c>
      <c r="G72" s="411"/>
      <c r="H72" s="410" t="s">
        <v>426</v>
      </c>
      <c r="I72" s="411"/>
      <c r="J72" s="410" t="s">
        <v>3</v>
      </c>
      <c r="K72" s="411"/>
      <c r="L72" s="410" t="s">
        <v>427</v>
      </c>
      <c r="M72" s="411"/>
      <c r="N72" s="410" t="s">
        <v>428</v>
      </c>
      <c r="O72" s="411"/>
      <c r="P72" s="410" t="s">
        <v>332</v>
      </c>
      <c r="Q72" s="411"/>
    </row>
    <row r="73" spans="2:17" ht="12">
      <c r="B73" s="416" t="s">
        <v>386</v>
      </c>
      <c r="C73" s="424"/>
      <c r="D73" s="315">
        <f>+'[2]Segmentos LN resumen'!D4</f>
        <v>41363</v>
      </c>
      <c r="E73" s="316">
        <f>+'[2]Segmentos LN resumen'!E74</f>
        <v>40998</v>
      </c>
      <c r="F73" s="315">
        <f aca="true" t="shared" si="20" ref="F73:Q74">+D73</f>
        <v>41363</v>
      </c>
      <c r="G73" s="316">
        <f t="shared" si="20"/>
        <v>40998</v>
      </c>
      <c r="H73" s="315">
        <f t="shared" si="20"/>
        <v>41363</v>
      </c>
      <c r="I73" s="316">
        <f t="shared" si="20"/>
        <v>40998</v>
      </c>
      <c r="J73" s="315">
        <f t="shared" si="20"/>
        <v>41363</v>
      </c>
      <c r="K73" s="316">
        <f t="shared" si="20"/>
        <v>40998</v>
      </c>
      <c r="L73" s="315">
        <f t="shared" si="20"/>
        <v>41363</v>
      </c>
      <c r="M73" s="316">
        <f t="shared" si="20"/>
        <v>40998</v>
      </c>
      <c r="N73" s="315">
        <f t="shared" si="20"/>
        <v>41363</v>
      </c>
      <c r="O73" s="316">
        <f t="shared" si="20"/>
        <v>40998</v>
      </c>
      <c r="P73" s="315">
        <f t="shared" si="20"/>
        <v>41363</v>
      </c>
      <c r="Q73" s="316">
        <f t="shared" si="20"/>
        <v>40998</v>
      </c>
    </row>
    <row r="74" spans="2:17" ht="12">
      <c r="B74" s="425"/>
      <c r="C74" s="426"/>
      <c r="D74" s="335" t="str">
        <f>+'[2]Segmentos LN Generacion'!D5</f>
        <v>M$</v>
      </c>
      <c r="E74" s="336" t="str">
        <f>+'[2]Segmentos LN resumen'!E75</f>
        <v>M$</v>
      </c>
      <c r="F74" s="335" t="str">
        <f t="shared" si="20"/>
        <v>M$</v>
      </c>
      <c r="G74" s="336" t="str">
        <f t="shared" si="20"/>
        <v>M$</v>
      </c>
      <c r="H74" s="335" t="str">
        <f t="shared" si="20"/>
        <v>M$</v>
      </c>
      <c r="I74" s="336" t="str">
        <f t="shared" si="20"/>
        <v>M$</v>
      </c>
      <c r="J74" s="335" t="str">
        <f t="shared" si="20"/>
        <v>M$</v>
      </c>
      <c r="K74" s="336" t="str">
        <f t="shared" si="20"/>
        <v>M$</v>
      </c>
      <c r="L74" s="335" t="str">
        <f t="shared" si="20"/>
        <v>M$</v>
      </c>
      <c r="M74" s="336" t="str">
        <f t="shared" si="20"/>
        <v>M$</v>
      </c>
      <c r="N74" s="335" t="str">
        <f t="shared" si="20"/>
        <v>M$</v>
      </c>
      <c r="O74" s="336" t="str">
        <f t="shared" si="20"/>
        <v>M$</v>
      </c>
      <c r="P74" s="335" t="s">
        <v>334</v>
      </c>
      <c r="Q74" s="336" t="str">
        <f t="shared" si="20"/>
        <v>M$</v>
      </c>
    </row>
    <row r="75" spans="2:18" ht="12">
      <c r="B75" s="333" t="s">
        <v>387</v>
      </c>
      <c r="C75" s="337"/>
      <c r="D75" s="330">
        <v>233411748</v>
      </c>
      <c r="E75" s="334">
        <f>+E76+E81</f>
        <v>255066871</v>
      </c>
      <c r="F75" s="330">
        <v>78557341</v>
      </c>
      <c r="G75" s="334">
        <f aca="true" t="shared" si="21" ref="G75:Q75">+G76+G81</f>
        <v>85020243</v>
      </c>
      <c r="H75" s="330">
        <v>408402071</v>
      </c>
      <c r="I75" s="334">
        <f t="shared" si="21"/>
        <v>507317674</v>
      </c>
      <c r="J75" s="330">
        <v>201017577</v>
      </c>
      <c r="K75" s="334">
        <f t="shared" si="21"/>
        <v>211546557</v>
      </c>
      <c r="L75" s="330">
        <v>96653160</v>
      </c>
      <c r="M75" s="334">
        <f t="shared" si="21"/>
        <v>94768902</v>
      </c>
      <c r="N75" s="330">
        <v>0</v>
      </c>
      <c r="O75" s="334">
        <f t="shared" si="21"/>
        <v>0</v>
      </c>
      <c r="P75" s="330">
        <v>1018041897</v>
      </c>
      <c r="Q75" s="334">
        <f t="shared" si="21"/>
        <v>1153720247</v>
      </c>
      <c r="R75" s="326"/>
    </row>
    <row r="76" spans="2:18" ht="12">
      <c r="B76" s="340"/>
      <c r="C76" s="341" t="s">
        <v>388</v>
      </c>
      <c r="D76" s="330">
        <v>230721609</v>
      </c>
      <c r="E76" s="334">
        <f>SUM(E77:E79)</f>
        <v>252987057</v>
      </c>
      <c r="F76" s="330">
        <v>75827145</v>
      </c>
      <c r="G76" s="334">
        <f aca="true" t="shared" si="22" ref="G76:Q76">SUM(G77:G79)</f>
        <v>82314281</v>
      </c>
      <c r="H76" s="330">
        <v>373894659</v>
      </c>
      <c r="I76" s="334">
        <f t="shared" si="22"/>
        <v>472230325</v>
      </c>
      <c r="J76" s="330">
        <v>192820495</v>
      </c>
      <c r="K76" s="334">
        <f t="shared" si="22"/>
        <v>203909101</v>
      </c>
      <c r="L76" s="330">
        <v>93943890</v>
      </c>
      <c r="M76" s="334">
        <f t="shared" si="22"/>
        <v>90678244</v>
      </c>
      <c r="N76" s="330">
        <v>0</v>
      </c>
      <c r="O76" s="334">
        <f t="shared" si="22"/>
        <v>0</v>
      </c>
      <c r="P76" s="330">
        <v>967207798</v>
      </c>
      <c r="Q76" s="334">
        <f t="shared" si="22"/>
        <v>1102119008</v>
      </c>
      <c r="R76" s="326"/>
    </row>
    <row r="77" spans="2:20" ht="12">
      <c r="B77" s="340"/>
      <c r="C77" s="342" t="s">
        <v>389</v>
      </c>
      <c r="D77" s="343">
        <v>203524079</v>
      </c>
      <c r="E77" s="321">
        <v>229816242</v>
      </c>
      <c r="F77" s="343">
        <v>71378945</v>
      </c>
      <c r="G77" s="321">
        <v>76795990</v>
      </c>
      <c r="H77" s="343">
        <v>352828013</v>
      </c>
      <c r="I77" s="321">
        <v>441389533</v>
      </c>
      <c r="J77" s="343">
        <v>164672304</v>
      </c>
      <c r="K77" s="321">
        <v>175433414</v>
      </c>
      <c r="L77" s="343">
        <v>91659383</v>
      </c>
      <c r="M77" s="321">
        <v>88413426</v>
      </c>
      <c r="N77" s="343">
        <v>0</v>
      </c>
      <c r="O77" s="321">
        <v>0</v>
      </c>
      <c r="P77" s="343">
        <v>884062724</v>
      </c>
      <c r="Q77" s="321">
        <f>+E77+G77+I77+K77+M77+O77</f>
        <v>1011848605</v>
      </c>
      <c r="R77" s="326">
        <f>+D77+F77+H77+J77+L77++N77-P77</f>
        <v>0</v>
      </c>
      <c r="T77" s="326"/>
    </row>
    <row r="78" spans="2:20" ht="12">
      <c r="B78" s="340"/>
      <c r="C78" s="342" t="s">
        <v>390</v>
      </c>
      <c r="D78" s="343">
        <v>1784525</v>
      </c>
      <c r="E78" s="321">
        <v>1302397</v>
      </c>
      <c r="F78" s="343">
        <v>69485</v>
      </c>
      <c r="G78" s="321">
        <v>52073</v>
      </c>
      <c r="H78" s="343">
        <v>0</v>
      </c>
      <c r="I78" s="321">
        <v>0</v>
      </c>
      <c r="J78" s="343">
        <v>775060</v>
      </c>
      <c r="K78" s="321">
        <v>617178</v>
      </c>
      <c r="L78" s="343">
        <v>-6105</v>
      </c>
      <c r="M78" s="321">
        <v>6210</v>
      </c>
      <c r="N78" s="343">
        <v>0</v>
      </c>
      <c r="O78" s="321">
        <v>0</v>
      </c>
      <c r="P78" s="343">
        <v>2622965</v>
      </c>
      <c r="Q78" s="321">
        <f>+E78+G78+I78+K78+M78+O78</f>
        <v>1977858</v>
      </c>
      <c r="R78" s="326">
        <f aca="true" t="shared" si="23" ref="R78:R125">+D78+F78+H78+J78+L78++N78-P78</f>
        <v>0</v>
      </c>
      <c r="T78" s="326"/>
    </row>
    <row r="79" spans="2:20" ht="12">
      <c r="B79" s="340"/>
      <c r="C79" s="342" t="s">
        <v>391</v>
      </c>
      <c r="D79" s="343">
        <v>25413005</v>
      </c>
      <c r="E79" s="321">
        <v>21868418</v>
      </c>
      <c r="F79" s="343">
        <v>4378715</v>
      </c>
      <c r="G79" s="321">
        <v>5466218</v>
      </c>
      <c r="H79" s="343">
        <v>21066646</v>
      </c>
      <c r="I79" s="321">
        <v>30840792</v>
      </c>
      <c r="J79" s="343">
        <v>27373131</v>
      </c>
      <c r="K79" s="321">
        <v>27858509</v>
      </c>
      <c r="L79" s="343">
        <v>2290612</v>
      </c>
      <c r="M79" s="321">
        <v>2258608</v>
      </c>
      <c r="N79" s="343">
        <v>0</v>
      </c>
      <c r="O79" s="321">
        <v>0</v>
      </c>
      <c r="P79" s="343">
        <v>80522109</v>
      </c>
      <c r="Q79" s="321">
        <f>+E79+G79+I79+K79+M79+O79</f>
        <v>88292545</v>
      </c>
      <c r="R79" s="326">
        <f t="shared" si="23"/>
        <v>0</v>
      </c>
      <c r="T79" s="326"/>
    </row>
    <row r="80" spans="5:20" ht="12">
      <c r="E80" s="321"/>
      <c r="G80" s="321"/>
      <c r="I80" s="321"/>
      <c r="K80" s="321"/>
      <c r="M80" s="321"/>
      <c r="O80" s="321"/>
      <c r="Q80" s="321"/>
      <c r="R80" s="326">
        <f t="shared" si="23"/>
        <v>0</v>
      </c>
      <c r="T80" s="326"/>
    </row>
    <row r="81" spans="2:20" ht="12">
      <c r="B81" s="340"/>
      <c r="C81" s="341" t="s">
        <v>392</v>
      </c>
      <c r="D81" s="343">
        <v>2690139</v>
      </c>
      <c r="E81" s="326">
        <v>2079814</v>
      </c>
      <c r="F81" s="343">
        <v>2730196</v>
      </c>
      <c r="G81" s="326">
        <v>2705962</v>
      </c>
      <c r="H81" s="343">
        <v>34507412</v>
      </c>
      <c r="I81" s="326">
        <v>35087349</v>
      </c>
      <c r="J81" s="343">
        <v>8197082</v>
      </c>
      <c r="K81" s="326">
        <v>7637456</v>
      </c>
      <c r="L81" s="343">
        <v>2709270</v>
      </c>
      <c r="M81" s="326">
        <v>4090658</v>
      </c>
      <c r="N81" s="343">
        <v>0</v>
      </c>
      <c r="O81" s="326">
        <v>0</v>
      </c>
      <c r="P81" s="343">
        <v>50834099</v>
      </c>
      <c r="Q81" s="326">
        <f>+E81+G81+I81+K81+M81+O81</f>
        <v>51601239</v>
      </c>
      <c r="R81" s="326">
        <f t="shared" si="23"/>
        <v>0</v>
      </c>
      <c r="T81" s="326"/>
    </row>
    <row r="82" spans="5:20" ht="12">
      <c r="E82" s="334"/>
      <c r="G82" s="334"/>
      <c r="I82" s="334"/>
      <c r="K82" s="334"/>
      <c r="M82" s="334"/>
      <c r="O82" s="334"/>
      <c r="Q82" s="334"/>
      <c r="R82" s="326">
        <f t="shared" si="23"/>
        <v>0</v>
      </c>
      <c r="T82" s="326"/>
    </row>
    <row r="83" spans="2:20" ht="12">
      <c r="B83" s="333" t="s">
        <v>393</v>
      </c>
      <c r="C83" s="345"/>
      <c r="D83" s="346">
        <v>-170658721</v>
      </c>
      <c r="E83" s="334">
        <f>SUM(E84:E87)</f>
        <v>-193768692</v>
      </c>
      <c r="F83" s="346">
        <v>-43380686</v>
      </c>
      <c r="G83" s="334">
        <f aca="true" t="shared" si="24" ref="G83:Q83">SUM(G84:G87)</f>
        <v>-47017820</v>
      </c>
      <c r="H83" s="346">
        <v>-263323709</v>
      </c>
      <c r="I83" s="334">
        <f t="shared" si="24"/>
        <v>-317689510</v>
      </c>
      <c r="J83" s="346">
        <v>-113535965</v>
      </c>
      <c r="K83" s="334">
        <f t="shared" si="24"/>
        <v>-115789027</v>
      </c>
      <c r="L83" s="346">
        <v>-64047268</v>
      </c>
      <c r="M83" s="334">
        <f t="shared" si="24"/>
        <v>-61629271</v>
      </c>
      <c r="N83" s="346">
        <v>0</v>
      </c>
      <c r="O83" s="334">
        <f t="shared" si="24"/>
        <v>0</v>
      </c>
      <c r="P83" s="346">
        <v>-654946349</v>
      </c>
      <c r="Q83" s="334">
        <f t="shared" si="24"/>
        <v>-735894320</v>
      </c>
      <c r="R83" s="326">
        <f t="shared" si="23"/>
        <v>0</v>
      </c>
      <c r="T83" s="326"/>
    </row>
    <row r="84" spans="2:20" ht="12">
      <c r="B84" s="340"/>
      <c r="C84" s="341" t="s">
        <v>394</v>
      </c>
      <c r="D84" s="343">
        <v>-151478418</v>
      </c>
      <c r="E84" s="321">
        <v>-174151176</v>
      </c>
      <c r="F84" s="343">
        <v>-43102471</v>
      </c>
      <c r="G84" s="321">
        <v>-47253404</v>
      </c>
      <c r="H84" s="343">
        <v>-168859038</v>
      </c>
      <c r="I84" s="321">
        <v>-175672610</v>
      </c>
      <c r="J84" s="343">
        <v>-85523670</v>
      </c>
      <c r="K84" s="321">
        <v>-87307020</v>
      </c>
      <c r="L84" s="343">
        <v>-59501649</v>
      </c>
      <c r="M84" s="321">
        <v>-56854556</v>
      </c>
      <c r="N84" s="343">
        <v>0</v>
      </c>
      <c r="O84" s="321">
        <v>0</v>
      </c>
      <c r="P84" s="343">
        <v>-508465246</v>
      </c>
      <c r="Q84" s="321">
        <f>+E84+G84+I84+K84+M84+O84</f>
        <v>-541238766</v>
      </c>
      <c r="R84" s="326">
        <f t="shared" si="23"/>
        <v>0</v>
      </c>
      <c r="T84" s="326"/>
    </row>
    <row r="85" spans="2:20" ht="12">
      <c r="B85" s="340"/>
      <c r="C85" s="341" t="s">
        <v>395</v>
      </c>
      <c r="D85" s="343">
        <v>0</v>
      </c>
      <c r="E85" s="321">
        <v>0</v>
      </c>
      <c r="F85" s="343">
        <v>0</v>
      </c>
      <c r="G85" s="321">
        <v>0</v>
      </c>
      <c r="H85" s="343">
        <v>0</v>
      </c>
      <c r="I85" s="321">
        <v>0</v>
      </c>
      <c r="J85" s="343">
        <v>0</v>
      </c>
      <c r="K85" s="321">
        <v>0</v>
      </c>
      <c r="L85" s="343">
        <v>0</v>
      </c>
      <c r="M85" s="321">
        <v>0</v>
      </c>
      <c r="N85" s="343">
        <v>0</v>
      </c>
      <c r="O85" s="321">
        <v>0</v>
      </c>
      <c r="P85" s="343">
        <v>0</v>
      </c>
      <c r="Q85" s="321">
        <f>+E85+G85+I85+K85+M85+O85</f>
        <v>0</v>
      </c>
      <c r="R85" s="326">
        <f t="shared" si="23"/>
        <v>0</v>
      </c>
      <c r="T85" s="326"/>
    </row>
    <row r="86" spans="2:20" ht="12">
      <c r="B86" s="340"/>
      <c r="C86" s="341" t="s">
        <v>396</v>
      </c>
      <c r="D86" s="343">
        <v>-13408202</v>
      </c>
      <c r="E86" s="321">
        <v>-14569922</v>
      </c>
      <c r="F86" s="343">
        <v>-246548</v>
      </c>
      <c r="G86" s="321">
        <v>319802</v>
      </c>
      <c r="H86" s="343">
        <v>-16895501</v>
      </c>
      <c r="I86" s="321">
        <v>-23762321</v>
      </c>
      <c r="J86" s="343">
        <v>-19534856</v>
      </c>
      <c r="K86" s="321">
        <v>-20945110</v>
      </c>
      <c r="L86" s="343">
        <v>0</v>
      </c>
      <c r="M86" s="321">
        <v>0</v>
      </c>
      <c r="N86" s="343">
        <v>0</v>
      </c>
      <c r="O86" s="321">
        <v>0</v>
      </c>
      <c r="P86" s="343">
        <v>-50085107</v>
      </c>
      <c r="Q86" s="321">
        <f>+E86+G86+I86+K86+M86+O86</f>
        <v>-58957551</v>
      </c>
      <c r="R86" s="326">
        <f t="shared" si="23"/>
        <v>0</v>
      </c>
      <c r="T86" s="326"/>
    </row>
    <row r="87" spans="2:20" ht="12">
      <c r="B87" s="340"/>
      <c r="C87" s="341" t="s">
        <v>397</v>
      </c>
      <c r="D87" s="343">
        <v>-5772101</v>
      </c>
      <c r="E87" s="321">
        <v>-5047594</v>
      </c>
      <c r="F87" s="343">
        <v>-31667</v>
      </c>
      <c r="G87" s="321">
        <v>-84218</v>
      </c>
      <c r="H87" s="343">
        <v>-77569170</v>
      </c>
      <c r="I87" s="321">
        <v>-118254579</v>
      </c>
      <c r="J87" s="343">
        <v>-8477439</v>
      </c>
      <c r="K87" s="321">
        <v>-7536897</v>
      </c>
      <c r="L87" s="343">
        <v>-4545619</v>
      </c>
      <c r="M87" s="321">
        <v>-4774715</v>
      </c>
      <c r="N87" s="343">
        <v>0</v>
      </c>
      <c r="O87" s="321">
        <v>0</v>
      </c>
      <c r="P87" s="343">
        <v>-96395996</v>
      </c>
      <c r="Q87" s="321">
        <f>+E87+G87+I87+K87+M87+O87</f>
        <v>-135698003</v>
      </c>
      <c r="R87" s="326">
        <f t="shared" si="23"/>
        <v>0</v>
      </c>
      <c r="T87" s="326"/>
    </row>
    <row r="88" spans="5:20" ht="12">
      <c r="E88" s="326"/>
      <c r="G88" s="326"/>
      <c r="I88" s="326"/>
      <c r="K88" s="326"/>
      <c r="M88" s="326"/>
      <c r="O88" s="326"/>
      <c r="Q88" s="326"/>
      <c r="R88" s="326">
        <f t="shared" si="23"/>
        <v>0</v>
      </c>
      <c r="T88" s="326"/>
    </row>
    <row r="89" spans="2:20" ht="12">
      <c r="B89" s="333" t="s">
        <v>398</v>
      </c>
      <c r="C89" s="345"/>
      <c r="D89" s="330">
        <v>62753027</v>
      </c>
      <c r="E89" s="334">
        <f>+E83+E75</f>
        <v>61298179</v>
      </c>
      <c r="F89" s="330">
        <v>35176655</v>
      </c>
      <c r="G89" s="334">
        <f aca="true" t="shared" si="25" ref="G89:Q89">+G83+G75</f>
        <v>38002423</v>
      </c>
      <c r="H89" s="330">
        <v>145078362</v>
      </c>
      <c r="I89" s="334">
        <f t="shared" si="25"/>
        <v>189628164</v>
      </c>
      <c r="J89" s="330">
        <v>87481612</v>
      </c>
      <c r="K89" s="334">
        <f t="shared" si="25"/>
        <v>95757530</v>
      </c>
      <c r="L89" s="330">
        <v>32605892</v>
      </c>
      <c r="M89" s="334">
        <f>+M83+M75</f>
        <v>33139631</v>
      </c>
      <c r="N89" s="330">
        <v>0</v>
      </c>
      <c r="O89" s="334">
        <f t="shared" si="25"/>
        <v>0</v>
      </c>
      <c r="P89" s="330">
        <v>363095548</v>
      </c>
      <c r="Q89" s="334">
        <f t="shared" si="25"/>
        <v>417825927</v>
      </c>
      <c r="R89" s="326">
        <f t="shared" si="23"/>
        <v>0</v>
      </c>
      <c r="T89" s="326"/>
    </row>
    <row r="90" spans="5:20" ht="12">
      <c r="E90" s="326"/>
      <c r="G90" s="326"/>
      <c r="I90" s="326"/>
      <c r="K90" s="326"/>
      <c r="M90" s="326"/>
      <c r="O90" s="326"/>
      <c r="Q90" s="326"/>
      <c r="R90" s="326">
        <f t="shared" si="23"/>
        <v>0</v>
      </c>
      <c r="T90" s="326"/>
    </row>
    <row r="91" spans="2:20" ht="12">
      <c r="B91" s="333" t="s">
        <v>399</v>
      </c>
      <c r="C91" s="327"/>
      <c r="D91" s="343">
        <v>637400</v>
      </c>
      <c r="E91" s="321">
        <v>546191</v>
      </c>
      <c r="F91" s="343">
        <v>4835464</v>
      </c>
      <c r="G91" s="321">
        <v>3082385</v>
      </c>
      <c r="H91" s="343">
        <v>3370997</v>
      </c>
      <c r="I91" s="321">
        <v>2130807</v>
      </c>
      <c r="J91" s="343">
        <v>603378</v>
      </c>
      <c r="K91" s="321">
        <v>267699</v>
      </c>
      <c r="L91" s="343">
        <v>597485</v>
      </c>
      <c r="M91" s="321">
        <v>526342</v>
      </c>
      <c r="N91" s="343">
        <v>0</v>
      </c>
      <c r="O91" s="321">
        <v>0</v>
      </c>
      <c r="P91" s="343">
        <v>10044724</v>
      </c>
      <c r="Q91" s="321">
        <f>+E91+G91+I91+K91+M91+O91</f>
        <v>6553424</v>
      </c>
      <c r="R91" s="326">
        <f t="shared" si="23"/>
        <v>0</v>
      </c>
      <c r="T91" s="326"/>
    </row>
    <row r="92" spans="2:20" ht="12">
      <c r="B92" s="333" t="s">
        <v>400</v>
      </c>
      <c r="C92" s="327"/>
      <c r="D92" s="343">
        <v>-7111977</v>
      </c>
      <c r="E92" s="321">
        <v>-5916528</v>
      </c>
      <c r="F92" s="343">
        <v>-30854867</v>
      </c>
      <c r="G92" s="321">
        <v>-22432211</v>
      </c>
      <c r="H92" s="343">
        <v>-20032023</v>
      </c>
      <c r="I92" s="321">
        <v>-24068462</v>
      </c>
      <c r="J92" s="343">
        <v>-7915311</v>
      </c>
      <c r="K92" s="321">
        <v>-7764715</v>
      </c>
      <c r="L92" s="343">
        <v>-5003956</v>
      </c>
      <c r="M92" s="321">
        <v>-4096744</v>
      </c>
      <c r="N92" s="343">
        <v>0</v>
      </c>
      <c r="O92" s="321">
        <v>0</v>
      </c>
      <c r="P92" s="343">
        <v>-70918134</v>
      </c>
      <c r="Q92" s="321">
        <f>+E92+G92+I92+K92+M92+O92</f>
        <v>-64278660</v>
      </c>
      <c r="R92" s="326">
        <f t="shared" si="23"/>
        <v>0</v>
      </c>
      <c r="T92" s="326"/>
    </row>
    <row r="93" spans="2:20" ht="12">
      <c r="B93" s="333" t="s">
        <v>401</v>
      </c>
      <c r="C93" s="327"/>
      <c r="D93" s="343">
        <v>-14706569</v>
      </c>
      <c r="E93" s="321">
        <v>-13329672</v>
      </c>
      <c r="F93" s="343">
        <v>-27787071</v>
      </c>
      <c r="G93" s="321">
        <v>-24070592</v>
      </c>
      <c r="H93" s="343">
        <v>-40689812</v>
      </c>
      <c r="I93" s="321">
        <v>-38486442</v>
      </c>
      <c r="J93" s="343">
        <v>-11807416</v>
      </c>
      <c r="K93" s="321">
        <v>-12337586</v>
      </c>
      <c r="L93" s="343">
        <v>-5709174</v>
      </c>
      <c r="M93" s="321">
        <v>-7041973</v>
      </c>
      <c r="N93" s="343">
        <v>0</v>
      </c>
      <c r="O93" s="321">
        <v>0</v>
      </c>
      <c r="P93" s="343">
        <v>-100700042</v>
      </c>
      <c r="Q93" s="321">
        <f>+E93+G93+I93+K93+M93+O93</f>
        <v>-95266265</v>
      </c>
      <c r="R93" s="326">
        <f t="shared" si="23"/>
        <v>0</v>
      </c>
      <c r="T93" s="326"/>
    </row>
    <row r="94" spans="5:20" ht="12">
      <c r="E94" s="326"/>
      <c r="G94" s="326"/>
      <c r="I94" s="326"/>
      <c r="K94" s="326"/>
      <c r="M94" s="326"/>
      <c r="O94" s="326"/>
      <c r="Q94" s="326"/>
      <c r="R94" s="326">
        <f t="shared" si="23"/>
        <v>0</v>
      </c>
      <c r="T94" s="326"/>
    </row>
    <row r="95" spans="2:20" ht="12">
      <c r="B95" s="333" t="s">
        <v>402</v>
      </c>
      <c r="C95" s="345"/>
      <c r="D95" s="330">
        <v>41571881</v>
      </c>
      <c r="E95" s="334">
        <f>+E89+E91+E92+E93</f>
        <v>42598170</v>
      </c>
      <c r="F95" s="330">
        <v>-18629819</v>
      </c>
      <c r="G95" s="334">
        <f aca="true" t="shared" si="26" ref="G95:Q95">+G89+G91+G92+G93</f>
        <v>-5417995</v>
      </c>
      <c r="H95" s="330">
        <v>87727524</v>
      </c>
      <c r="I95" s="334">
        <f t="shared" si="26"/>
        <v>129204067</v>
      </c>
      <c r="J95" s="330">
        <v>68362263</v>
      </c>
      <c r="K95" s="334">
        <f t="shared" si="26"/>
        <v>75922928</v>
      </c>
      <c r="L95" s="330">
        <v>22490247</v>
      </c>
      <c r="M95" s="334">
        <f>+M89+M91+M92+M93</f>
        <v>22527256</v>
      </c>
      <c r="N95" s="330">
        <v>0</v>
      </c>
      <c r="O95" s="334">
        <f t="shared" si="26"/>
        <v>0</v>
      </c>
      <c r="P95" s="330">
        <v>201522096</v>
      </c>
      <c r="Q95" s="334">
        <f t="shared" si="26"/>
        <v>264834426</v>
      </c>
      <c r="R95" s="326">
        <f t="shared" si="23"/>
        <v>0</v>
      </c>
      <c r="T95" s="326"/>
    </row>
    <row r="96" spans="5:20" ht="12">
      <c r="E96" s="326"/>
      <c r="G96" s="326"/>
      <c r="I96" s="326"/>
      <c r="K96" s="326"/>
      <c r="M96" s="326"/>
      <c r="O96" s="326"/>
      <c r="Q96" s="326"/>
      <c r="R96" s="326">
        <f t="shared" si="23"/>
        <v>0</v>
      </c>
      <c r="T96" s="326"/>
    </row>
    <row r="97" spans="2:20" ht="12">
      <c r="B97" s="340"/>
      <c r="C97" s="327" t="s">
        <v>403</v>
      </c>
      <c r="D97" s="343">
        <v>-7458517</v>
      </c>
      <c r="E97" s="321">
        <v>-7582091</v>
      </c>
      <c r="F97" s="343">
        <v>-3484658</v>
      </c>
      <c r="G97" s="321">
        <v>-3783283</v>
      </c>
      <c r="H97" s="343">
        <v>-21395186</v>
      </c>
      <c r="I97" s="321">
        <v>-32364750</v>
      </c>
      <c r="J97" s="343">
        <v>-15530756</v>
      </c>
      <c r="K97" s="321">
        <v>-16932100</v>
      </c>
      <c r="L97" s="343">
        <v>-6077680</v>
      </c>
      <c r="M97" s="321">
        <v>-5766405</v>
      </c>
      <c r="N97" s="343">
        <v>0</v>
      </c>
      <c r="O97" s="321">
        <v>0</v>
      </c>
      <c r="P97" s="343">
        <v>-53946797</v>
      </c>
      <c r="Q97" s="321">
        <f>+E97+G97+I97+K97+M97+O97</f>
        <v>-66428629</v>
      </c>
      <c r="R97" s="326">
        <f t="shared" si="23"/>
        <v>0</v>
      </c>
      <c r="T97" s="326"/>
    </row>
    <row r="98" spans="5:20" ht="12">
      <c r="E98" s="326"/>
      <c r="G98" s="326"/>
      <c r="I98" s="326"/>
      <c r="K98" s="326"/>
      <c r="M98" s="326"/>
      <c r="O98" s="326"/>
      <c r="Q98" s="326"/>
      <c r="R98" s="326">
        <f t="shared" si="23"/>
        <v>0</v>
      </c>
      <c r="T98" s="326"/>
    </row>
    <row r="99" spans="2:20" ht="12">
      <c r="B99" s="333" t="s">
        <v>404</v>
      </c>
      <c r="C99" s="345"/>
      <c r="D99" s="330">
        <v>34113364</v>
      </c>
      <c r="E99" s="334">
        <f>+E95+E97</f>
        <v>35016079</v>
      </c>
      <c r="F99" s="330">
        <v>-22114477</v>
      </c>
      <c r="G99" s="334">
        <f aca="true" t="shared" si="27" ref="G99:Q99">+G95+G97</f>
        <v>-9201278</v>
      </c>
      <c r="H99" s="330">
        <v>66332338</v>
      </c>
      <c r="I99" s="334">
        <f t="shared" si="27"/>
        <v>96839317</v>
      </c>
      <c r="J99" s="330">
        <v>52831507</v>
      </c>
      <c r="K99" s="334">
        <f t="shared" si="27"/>
        <v>58990828</v>
      </c>
      <c r="L99" s="330">
        <v>16412567</v>
      </c>
      <c r="M99" s="334">
        <f>+M95+M97</f>
        <v>16760851</v>
      </c>
      <c r="N99" s="330">
        <v>0</v>
      </c>
      <c r="O99" s="334">
        <f t="shared" si="27"/>
        <v>0</v>
      </c>
      <c r="P99" s="330">
        <v>147575299</v>
      </c>
      <c r="Q99" s="334">
        <f t="shared" si="27"/>
        <v>198405797</v>
      </c>
      <c r="R99" s="326">
        <f t="shared" si="23"/>
        <v>0</v>
      </c>
      <c r="T99" s="326"/>
    </row>
    <row r="100" spans="5:20" ht="6" customHeight="1">
      <c r="E100" s="326"/>
      <c r="G100" s="326"/>
      <c r="I100" s="326"/>
      <c r="K100" s="326"/>
      <c r="M100" s="326"/>
      <c r="O100" s="326"/>
      <c r="Q100" s="326"/>
      <c r="R100" s="326">
        <f t="shared" si="23"/>
        <v>0</v>
      </c>
      <c r="T100" s="326"/>
    </row>
    <row r="101" spans="5:20" ht="5.25" customHeight="1">
      <c r="E101" s="326"/>
      <c r="G101" s="326"/>
      <c r="I101" s="326"/>
      <c r="K101" s="326"/>
      <c r="M101" s="326"/>
      <c r="O101" s="326"/>
      <c r="Q101" s="326"/>
      <c r="R101" s="326">
        <f t="shared" si="23"/>
        <v>0</v>
      </c>
      <c r="T101" s="326"/>
    </row>
    <row r="102" spans="2:20" ht="12">
      <c r="B102" s="333" t="s">
        <v>405</v>
      </c>
      <c r="C102" s="345"/>
      <c r="D102" s="330">
        <v>895357</v>
      </c>
      <c r="E102" s="334">
        <f>SUM(E103:E106)</f>
        <v>3637960</v>
      </c>
      <c r="F102" s="330">
        <v>-13833095</v>
      </c>
      <c r="G102" s="334">
        <f aca="true" t="shared" si="28" ref="G102:Q102">SUM(G103:G106)</f>
        <v>-4380284</v>
      </c>
      <c r="H102" s="330">
        <v>-4204233</v>
      </c>
      <c r="I102" s="334">
        <f t="shared" si="28"/>
        <v>-22359275</v>
      </c>
      <c r="J102" s="330">
        <v>-5163397</v>
      </c>
      <c r="K102" s="334">
        <f t="shared" si="28"/>
        <v>-6637271</v>
      </c>
      <c r="L102" s="330">
        <v>-2648106</v>
      </c>
      <c r="M102" s="334">
        <f t="shared" si="28"/>
        <v>-936894</v>
      </c>
      <c r="N102" s="330">
        <v>28273</v>
      </c>
      <c r="O102" s="334">
        <f t="shared" si="28"/>
        <v>0</v>
      </c>
      <c r="P102" s="330">
        <v>-24925201</v>
      </c>
      <c r="Q102" s="334">
        <f t="shared" si="28"/>
        <v>-30675764</v>
      </c>
      <c r="R102" s="326">
        <f t="shared" si="23"/>
        <v>0</v>
      </c>
      <c r="T102" s="326"/>
    </row>
    <row r="103" spans="2:20" ht="12.75" customHeight="1">
      <c r="B103" s="340"/>
      <c r="C103" s="341" t="s">
        <v>406</v>
      </c>
      <c r="D103" s="343">
        <v>2086944</v>
      </c>
      <c r="E103" s="321">
        <v>3089077</v>
      </c>
      <c r="F103" s="343">
        <v>1560623</v>
      </c>
      <c r="G103" s="321">
        <v>1287356</v>
      </c>
      <c r="H103" s="343">
        <v>35078032</v>
      </c>
      <c r="I103" s="321">
        <v>21330403</v>
      </c>
      <c r="J103" s="343">
        <v>2261567</v>
      </c>
      <c r="K103" s="321">
        <v>2362879</v>
      </c>
      <c r="L103" s="343">
        <v>503882</v>
      </c>
      <c r="M103" s="321">
        <v>2022947</v>
      </c>
      <c r="N103" s="343">
        <v>0</v>
      </c>
      <c r="O103" s="321">
        <v>0</v>
      </c>
      <c r="P103" s="343">
        <v>41491048</v>
      </c>
      <c r="Q103" s="321">
        <f>+E103+G103+I103+K103+M103+O103</f>
        <v>30092662</v>
      </c>
      <c r="R103" s="326">
        <f t="shared" si="23"/>
        <v>0</v>
      </c>
      <c r="T103" s="326"/>
    </row>
    <row r="104" spans="2:20" ht="12">
      <c r="B104" s="340"/>
      <c r="C104" s="341" t="s">
        <v>407</v>
      </c>
      <c r="D104" s="343">
        <v>-2013186</v>
      </c>
      <c r="E104" s="321">
        <v>-374763</v>
      </c>
      <c r="F104" s="343">
        <v>-15505233</v>
      </c>
      <c r="G104" s="321">
        <v>-5770540</v>
      </c>
      <c r="H104" s="343">
        <v>-39277270</v>
      </c>
      <c r="I104" s="321">
        <v>-43940824</v>
      </c>
      <c r="J104" s="343">
        <v>-7378428</v>
      </c>
      <c r="K104" s="321">
        <v>-9039493</v>
      </c>
      <c r="L104" s="343">
        <v>-3147618</v>
      </c>
      <c r="M104" s="321">
        <v>-2997565</v>
      </c>
      <c r="N104" s="343">
        <v>0</v>
      </c>
      <c r="O104" s="321">
        <v>0</v>
      </c>
      <c r="P104" s="343">
        <v>-67321735</v>
      </c>
      <c r="Q104" s="321">
        <f>+E104+G104+I104+K104+M104+O104</f>
        <v>-62123185</v>
      </c>
      <c r="R104" s="326">
        <f t="shared" si="23"/>
        <v>0</v>
      </c>
      <c r="T104" s="326"/>
    </row>
    <row r="105" spans="2:20" ht="12">
      <c r="B105" s="340"/>
      <c r="C105" s="341" t="s">
        <v>408</v>
      </c>
      <c r="D105" s="343">
        <v>116002</v>
      </c>
      <c r="E105" s="321">
        <v>809659</v>
      </c>
      <c r="F105" s="343">
        <v>0</v>
      </c>
      <c r="G105" s="321">
        <v>0</v>
      </c>
      <c r="H105" s="343">
        <v>0</v>
      </c>
      <c r="I105" s="321">
        <v>0</v>
      </c>
      <c r="J105" s="343">
        <v>0</v>
      </c>
      <c r="K105" s="321">
        <v>0</v>
      </c>
      <c r="L105" s="343">
        <v>0</v>
      </c>
      <c r="M105" s="321">
        <v>0</v>
      </c>
      <c r="N105" s="343">
        <v>0</v>
      </c>
      <c r="O105" s="321">
        <v>0</v>
      </c>
      <c r="P105" s="343">
        <v>116002</v>
      </c>
      <c r="Q105" s="321">
        <f>+E105+G105+I105+K105+M105+O105</f>
        <v>809659</v>
      </c>
      <c r="R105" s="326">
        <f t="shared" si="23"/>
        <v>0</v>
      </c>
      <c r="T105" s="326"/>
    </row>
    <row r="106" spans="2:20" ht="12">
      <c r="B106" s="340"/>
      <c r="C106" s="341" t="s">
        <v>409</v>
      </c>
      <c r="D106" s="330">
        <v>705597</v>
      </c>
      <c r="E106" s="334">
        <f>+E107+E108</f>
        <v>113987</v>
      </c>
      <c r="F106" s="330">
        <v>111515</v>
      </c>
      <c r="G106" s="334">
        <f aca="true" t="shared" si="29" ref="G106:Q106">+G107+G108</f>
        <v>102900</v>
      </c>
      <c r="H106" s="330">
        <v>-4995</v>
      </c>
      <c r="I106" s="334">
        <f t="shared" si="29"/>
        <v>251146</v>
      </c>
      <c r="J106" s="330">
        <v>-46536</v>
      </c>
      <c r="K106" s="334">
        <f t="shared" si="29"/>
        <v>39343</v>
      </c>
      <c r="L106" s="330">
        <v>-4370</v>
      </c>
      <c r="M106" s="334">
        <f t="shared" si="29"/>
        <v>37724</v>
      </c>
      <c r="N106" s="330">
        <v>28273</v>
      </c>
      <c r="O106" s="334">
        <f t="shared" si="29"/>
        <v>0</v>
      </c>
      <c r="P106" s="330">
        <v>789484</v>
      </c>
      <c r="Q106" s="334">
        <f t="shared" si="29"/>
        <v>545100</v>
      </c>
      <c r="R106" s="326">
        <f t="shared" si="23"/>
        <v>0</v>
      </c>
      <c r="T106" s="326"/>
    </row>
    <row r="107" spans="2:20" ht="12">
      <c r="B107" s="340"/>
      <c r="C107" s="342" t="s">
        <v>410</v>
      </c>
      <c r="D107" s="343">
        <v>760248</v>
      </c>
      <c r="E107" s="321">
        <v>243429</v>
      </c>
      <c r="F107" s="343">
        <v>214560</v>
      </c>
      <c r="G107" s="321">
        <v>185975</v>
      </c>
      <c r="H107" s="343">
        <v>58098</v>
      </c>
      <c r="I107" s="321">
        <v>738042</v>
      </c>
      <c r="J107" s="343">
        <v>10762</v>
      </c>
      <c r="K107" s="321">
        <v>166283</v>
      </c>
      <c r="L107" s="343">
        <v>124805</v>
      </c>
      <c r="M107" s="321">
        <v>71314</v>
      </c>
      <c r="N107" s="343">
        <v>-9189</v>
      </c>
      <c r="O107" s="321">
        <v>0</v>
      </c>
      <c r="P107" s="343">
        <v>1159284</v>
      </c>
      <c r="Q107" s="321">
        <f>+E107+G107+I107+K107+M107+O107</f>
        <v>1405043</v>
      </c>
      <c r="R107" s="326">
        <f t="shared" si="23"/>
        <v>0</v>
      </c>
      <c r="T107" s="326"/>
    </row>
    <row r="108" spans="2:20" ht="12">
      <c r="B108" s="340"/>
      <c r="C108" s="342" t="s">
        <v>411</v>
      </c>
      <c r="D108" s="343">
        <v>-54651</v>
      </c>
      <c r="E108" s="321">
        <v>-129442</v>
      </c>
      <c r="F108" s="343">
        <v>-103045</v>
      </c>
      <c r="G108" s="321">
        <v>-83075</v>
      </c>
      <c r="H108" s="343">
        <v>-63093</v>
      </c>
      <c r="I108" s="321">
        <v>-486896</v>
      </c>
      <c r="J108" s="343">
        <v>-57298</v>
      </c>
      <c r="K108" s="321">
        <v>-126940</v>
      </c>
      <c r="L108" s="343">
        <v>-129175</v>
      </c>
      <c r="M108" s="321">
        <v>-33590</v>
      </c>
      <c r="N108" s="343">
        <v>37462</v>
      </c>
      <c r="O108" s="321">
        <v>0</v>
      </c>
      <c r="P108" s="343">
        <v>-369800</v>
      </c>
      <c r="Q108" s="321">
        <f>+E108+G108+I108+K108+M108+O108</f>
        <v>-859943</v>
      </c>
      <c r="R108" s="326">
        <f t="shared" si="23"/>
        <v>0</v>
      </c>
      <c r="T108" s="326"/>
    </row>
    <row r="109" spans="5:20" ht="6.75" customHeight="1">
      <c r="E109" s="326"/>
      <c r="G109" s="326"/>
      <c r="I109" s="326"/>
      <c r="K109" s="326"/>
      <c r="M109" s="326"/>
      <c r="O109" s="326"/>
      <c r="Q109" s="326"/>
      <c r="R109" s="326">
        <f t="shared" si="23"/>
        <v>0</v>
      </c>
      <c r="T109" s="326"/>
    </row>
    <row r="110" spans="2:20" ht="12">
      <c r="B110" s="347" t="s">
        <v>412</v>
      </c>
      <c r="C110" s="327"/>
      <c r="D110" s="343">
        <v>0</v>
      </c>
      <c r="E110" s="321">
        <v>0</v>
      </c>
      <c r="F110" s="343">
        <v>0</v>
      </c>
      <c r="G110" s="321">
        <v>0</v>
      </c>
      <c r="H110" s="343">
        <v>0</v>
      </c>
      <c r="I110" s="321">
        <v>0</v>
      </c>
      <c r="J110" s="343">
        <v>660030</v>
      </c>
      <c r="K110" s="321">
        <v>849631</v>
      </c>
      <c r="L110" s="343">
        <v>0</v>
      </c>
      <c r="M110" s="321">
        <v>0</v>
      </c>
      <c r="N110" s="343">
        <v>0</v>
      </c>
      <c r="O110" s="321">
        <v>0</v>
      </c>
      <c r="P110" s="343">
        <v>660030</v>
      </c>
      <c r="Q110" s="321">
        <f>+E110+G110+I110+K110+M110+O110</f>
        <v>849631</v>
      </c>
      <c r="R110" s="326">
        <f t="shared" si="23"/>
        <v>0</v>
      </c>
      <c r="T110" s="326"/>
    </row>
    <row r="111" spans="2:20" ht="12">
      <c r="B111" s="333" t="s">
        <v>413</v>
      </c>
      <c r="C111" s="327"/>
      <c r="D111" s="343">
        <v>0</v>
      </c>
      <c r="E111" s="321">
        <v>0</v>
      </c>
      <c r="F111" s="343">
        <v>0</v>
      </c>
      <c r="G111" s="321">
        <v>0</v>
      </c>
      <c r="H111" s="343">
        <v>0</v>
      </c>
      <c r="I111" s="321">
        <v>0</v>
      </c>
      <c r="J111" s="343">
        <v>0</v>
      </c>
      <c r="K111" s="321">
        <v>0</v>
      </c>
      <c r="L111" s="343">
        <v>0</v>
      </c>
      <c r="M111" s="321">
        <v>0</v>
      </c>
      <c r="N111" s="343">
        <v>0</v>
      </c>
      <c r="O111" s="321">
        <v>0</v>
      </c>
      <c r="P111" s="343">
        <v>0</v>
      </c>
      <c r="Q111" s="321">
        <f>+E111+G111+I111+K111+M111+O111</f>
        <v>0</v>
      </c>
      <c r="R111" s="326">
        <f t="shared" si="23"/>
        <v>0</v>
      </c>
      <c r="T111" s="326"/>
    </row>
    <row r="112" spans="2:20" ht="12">
      <c r="B112" s="333" t="s">
        <v>414</v>
      </c>
      <c r="C112" s="327"/>
      <c r="D112" s="343">
        <v>0</v>
      </c>
      <c r="E112" s="321">
        <v>0</v>
      </c>
      <c r="F112" s="343">
        <v>0</v>
      </c>
      <c r="G112" s="321">
        <v>137784</v>
      </c>
      <c r="H112" s="343">
        <v>0</v>
      </c>
      <c r="I112" s="321">
        <v>0</v>
      </c>
      <c r="J112" s="343">
        <v>0</v>
      </c>
      <c r="K112" s="321">
        <v>2</v>
      </c>
      <c r="L112" s="343">
        <v>0</v>
      </c>
      <c r="M112" s="321">
        <v>0</v>
      </c>
      <c r="N112" s="343">
        <v>0</v>
      </c>
      <c r="O112" s="321">
        <v>0</v>
      </c>
      <c r="P112" s="343">
        <v>0</v>
      </c>
      <c r="Q112" s="321">
        <f>+E112+G112+I112+K112+M112+O112</f>
        <v>137786</v>
      </c>
      <c r="R112" s="326">
        <f t="shared" si="23"/>
        <v>0</v>
      </c>
      <c r="T112" s="326"/>
    </row>
    <row r="113" spans="2:20" ht="12">
      <c r="B113" s="333" t="s">
        <v>415</v>
      </c>
      <c r="C113" s="327"/>
      <c r="D113" s="343">
        <v>0</v>
      </c>
      <c r="E113" s="321">
        <v>-75312</v>
      </c>
      <c r="F113" s="343">
        <v>0</v>
      </c>
      <c r="G113" s="321">
        <v>0</v>
      </c>
      <c r="H113" s="343">
        <v>0</v>
      </c>
      <c r="I113" s="321">
        <v>0</v>
      </c>
      <c r="J113" s="343">
        <v>-45277</v>
      </c>
      <c r="K113" s="321">
        <v>11604</v>
      </c>
      <c r="L113" s="343">
        <v>0</v>
      </c>
      <c r="M113" s="321">
        <v>-1743</v>
      </c>
      <c r="N113" s="343">
        <v>0</v>
      </c>
      <c r="O113" s="321">
        <v>0</v>
      </c>
      <c r="P113" s="343">
        <v>-45277</v>
      </c>
      <c r="Q113" s="321">
        <f>+E113+G113+I113+K113+M113+O113</f>
        <v>-65451</v>
      </c>
      <c r="R113" s="326">
        <f t="shared" si="23"/>
        <v>0</v>
      </c>
      <c r="T113" s="326"/>
    </row>
    <row r="114" spans="2:20" ht="12">
      <c r="B114" s="333" t="s">
        <v>416</v>
      </c>
      <c r="C114" s="327"/>
      <c r="D114" s="343">
        <v>0</v>
      </c>
      <c r="E114" s="321">
        <v>0</v>
      </c>
      <c r="F114" s="343">
        <v>0</v>
      </c>
      <c r="G114" s="321">
        <v>0</v>
      </c>
      <c r="H114" s="343">
        <v>0</v>
      </c>
      <c r="I114" s="321">
        <v>0</v>
      </c>
      <c r="J114" s="343">
        <v>0</v>
      </c>
      <c r="K114" s="321">
        <v>0</v>
      </c>
      <c r="L114" s="343">
        <v>0</v>
      </c>
      <c r="M114" s="321">
        <v>0</v>
      </c>
      <c r="N114" s="343">
        <v>0</v>
      </c>
      <c r="O114" s="321">
        <v>0</v>
      </c>
      <c r="P114" s="343">
        <v>0</v>
      </c>
      <c r="Q114" s="321">
        <f>+E114+G114+I114+K114+M114+O114</f>
        <v>0</v>
      </c>
      <c r="R114" s="326">
        <f t="shared" si="23"/>
        <v>0</v>
      </c>
      <c r="T114" s="326"/>
    </row>
    <row r="115" spans="5:20" ht="6" customHeight="1">
      <c r="E115" s="326"/>
      <c r="G115" s="326"/>
      <c r="I115" s="326"/>
      <c r="K115" s="326"/>
      <c r="M115" s="326"/>
      <c r="O115" s="326"/>
      <c r="Q115" s="326"/>
      <c r="R115" s="326">
        <f t="shared" si="23"/>
        <v>0</v>
      </c>
      <c r="T115" s="326"/>
    </row>
    <row r="116" spans="2:20" ht="12">
      <c r="B116" s="333" t="s">
        <v>417</v>
      </c>
      <c r="C116" s="345"/>
      <c r="D116" s="330">
        <v>35008721</v>
      </c>
      <c r="E116" s="334">
        <f>+E99+E102+E110+E111+E112+E113+E114</f>
        <v>38578727</v>
      </c>
      <c r="F116" s="330">
        <v>-35947572</v>
      </c>
      <c r="G116" s="334">
        <f aca="true" t="shared" si="30" ref="G116:Q116">+G99+G102+G110+G111+G112+G113+G114</f>
        <v>-13443778</v>
      </c>
      <c r="H116" s="330">
        <v>62128105</v>
      </c>
      <c r="I116" s="334">
        <f t="shared" si="30"/>
        <v>74480042</v>
      </c>
      <c r="J116" s="330">
        <v>48282863</v>
      </c>
      <c r="K116" s="334">
        <f t="shared" si="30"/>
        <v>53214794</v>
      </c>
      <c r="L116" s="330">
        <v>13764461</v>
      </c>
      <c r="M116" s="334">
        <f>+M99+M102+M110+M111+M112+M113+M114</f>
        <v>15822214</v>
      </c>
      <c r="N116" s="330">
        <v>28273</v>
      </c>
      <c r="O116" s="334">
        <f t="shared" si="30"/>
        <v>0</v>
      </c>
      <c r="P116" s="330">
        <v>123264851</v>
      </c>
      <c r="Q116" s="334">
        <f t="shared" si="30"/>
        <v>168651999</v>
      </c>
      <c r="R116" s="326">
        <f t="shared" si="23"/>
        <v>0</v>
      </c>
      <c r="T116" s="326"/>
    </row>
    <row r="117" spans="5:20" ht="3.75" customHeight="1">
      <c r="E117" s="326"/>
      <c r="G117" s="326"/>
      <c r="I117" s="326"/>
      <c r="K117" s="326"/>
      <c r="M117" s="326"/>
      <c r="O117" s="326"/>
      <c r="Q117" s="326"/>
      <c r="R117" s="326">
        <f t="shared" si="23"/>
        <v>0</v>
      </c>
      <c r="T117" s="326"/>
    </row>
    <row r="118" spans="2:20" ht="12">
      <c r="B118" s="340"/>
      <c r="C118" s="327" t="s">
        <v>418</v>
      </c>
      <c r="D118" s="343">
        <v>-5614739</v>
      </c>
      <c r="E118" s="321">
        <v>-4177553</v>
      </c>
      <c r="F118" s="343">
        <v>0</v>
      </c>
      <c r="G118" s="321">
        <v>-836565</v>
      </c>
      <c r="H118" s="343">
        <v>-19055679</v>
      </c>
      <c r="I118" s="321">
        <v>-21183883</v>
      </c>
      <c r="J118" s="343">
        <v>-16889537</v>
      </c>
      <c r="K118" s="321">
        <v>-16836455</v>
      </c>
      <c r="L118" s="343">
        <v>-4103115</v>
      </c>
      <c r="M118" s="321">
        <v>-3597530</v>
      </c>
      <c r="N118" s="343">
        <v>0</v>
      </c>
      <c r="O118" s="321">
        <v>0</v>
      </c>
      <c r="P118" s="343">
        <v>-45663070</v>
      </c>
      <c r="Q118" s="321">
        <f>+E118+G118+I118+K118+M118+O118</f>
        <v>-46631986</v>
      </c>
      <c r="R118" s="326">
        <f t="shared" si="23"/>
        <v>0</v>
      </c>
      <c r="T118" s="326"/>
    </row>
    <row r="119" spans="5:20" ht="4.5" customHeight="1">
      <c r="E119" s="326"/>
      <c r="G119" s="326"/>
      <c r="I119" s="326"/>
      <c r="K119" s="326"/>
      <c r="M119" s="326"/>
      <c r="O119" s="326"/>
      <c r="Q119" s="326"/>
      <c r="R119" s="326">
        <f t="shared" si="23"/>
        <v>0</v>
      </c>
      <c r="T119" s="326"/>
    </row>
    <row r="120" spans="2:20" ht="12">
      <c r="B120" s="364" t="s">
        <v>419</v>
      </c>
      <c r="C120" s="345"/>
      <c r="D120" s="330">
        <v>29393982</v>
      </c>
      <c r="E120" s="334">
        <f>+E116+E118</f>
        <v>34401174</v>
      </c>
      <c r="F120" s="330">
        <v>-35947572</v>
      </c>
      <c r="G120" s="334">
        <f aca="true" t="shared" si="31" ref="G120:Q120">+G116+G118</f>
        <v>-14280343</v>
      </c>
      <c r="H120" s="330">
        <v>43072426</v>
      </c>
      <c r="I120" s="334">
        <f t="shared" si="31"/>
        <v>53296159</v>
      </c>
      <c r="J120" s="330">
        <v>31393326</v>
      </c>
      <c r="K120" s="334">
        <f t="shared" si="31"/>
        <v>36378339</v>
      </c>
      <c r="L120" s="330">
        <v>9661346</v>
      </c>
      <c r="M120" s="334">
        <f>+M116+M118</f>
        <v>12224684</v>
      </c>
      <c r="N120" s="330">
        <v>28273</v>
      </c>
      <c r="O120" s="334">
        <f t="shared" si="31"/>
        <v>0</v>
      </c>
      <c r="P120" s="330">
        <v>77601781</v>
      </c>
      <c r="Q120" s="334">
        <f t="shared" si="31"/>
        <v>122020013</v>
      </c>
      <c r="R120" s="326">
        <f t="shared" si="23"/>
        <v>0</v>
      </c>
      <c r="T120" s="326"/>
    </row>
    <row r="121" spans="2:20" ht="24">
      <c r="B121" s="340"/>
      <c r="C121" s="327" t="s">
        <v>420</v>
      </c>
      <c r="D121" s="343">
        <v>0</v>
      </c>
      <c r="E121" s="321">
        <v>0</v>
      </c>
      <c r="F121" s="343">
        <v>0</v>
      </c>
      <c r="G121" s="321">
        <v>0</v>
      </c>
      <c r="H121" s="343">
        <v>0</v>
      </c>
      <c r="I121" s="321">
        <v>0</v>
      </c>
      <c r="J121" s="343">
        <v>0</v>
      </c>
      <c r="K121" s="321">
        <v>0</v>
      </c>
      <c r="L121" s="343">
        <v>0</v>
      </c>
      <c r="M121" s="321">
        <v>0</v>
      </c>
      <c r="N121" s="343">
        <v>0</v>
      </c>
      <c r="O121" s="321">
        <v>0</v>
      </c>
      <c r="P121" s="343">
        <v>0</v>
      </c>
      <c r="Q121" s="321">
        <v>0</v>
      </c>
      <c r="R121" s="326">
        <f t="shared" si="23"/>
        <v>0</v>
      </c>
      <c r="T121" s="326"/>
    </row>
    <row r="122" spans="2:20" ht="12">
      <c r="B122" s="347" t="s">
        <v>421</v>
      </c>
      <c r="C122" s="327"/>
      <c r="D122" s="330">
        <v>29393982</v>
      </c>
      <c r="E122" s="334">
        <f>+E120+E121</f>
        <v>34401174</v>
      </c>
      <c r="F122" s="330">
        <v>-35947572</v>
      </c>
      <c r="G122" s="334">
        <f>+G120+G121</f>
        <v>-14280343</v>
      </c>
      <c r="H122" s="330">
        <v>43072426</v>
      </c>
      <c r="I122" s="334">
        <f>+I120+I121</f>
        <v>53296159</v>
      </c>
      <c r="J122" s="330">
        <v>31393326</v>
      </c>
      <c r="K122" s="334">
        <f>+K120+K121</f>
        <v>36378339</v>
      </c>
      <c r="L122" s="330">
        <v>9661346</v>
      </c>
      <c r="M122" s="334">
        <f>+M120+M121</f>
        <v>12224684</v>
      </c>
      <c r="N122" s="330">
        <v>28273</v>
      </c>
      <c r="O122" s="334">
        <f>+O120+O121</f>
        <v>0</v>
      </c>
      <c r="P122" s="330">
        <v>77601781</v>
      </c>
      <c r="Q122" s="334">
        <f>+Q120+Q121</f>
        <v>122020013</v>
      </c>
      <c r="R122" s="326">
        <f t="shared" si="23"/>
        <v>0</v>
      </c>
      <c r="T122" s="326"/>
    </row>
    <row r="123" spans="4:20" ht="6" customHeight="1"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>
        <f t="shared" si="23"/>
        <v>0</v>
      </c>
      <c r="T123" s="326"/>
    </row>
    <row r="124" spans="2:20" ht="12">
      <c r="B124" s="340"/>
      <c r="C124" s="345" t="s">
        <v>422</v>
      </c>
      <c r="D124" s="330">
        <v>29393982</v>
      </c>
      <c r="E124" s="334">
        <f>+E122</f>
        <v>34401174</v>
      </c>
      <c r="F124" s="330">
        <v>-35947572</v>
      </c>
      <c r="G124" s="334">
        <f>+G122</f>
        <v>-14280343</v>
      </c>
      <c r="H124" s="330">
        <v>43072426</v>
      </c>
      <c r="I124" s="334">
        <f>+I122</f>
        <v>53296159</v>
      </c>
      <c r="J124" s="330">
        <v>31393326</v>
      </c>
      <c r="K124" s="334">
        <f>+K122</f>
        <v>36378339</v>
      </c>
      <c r="L124" s="330">
        <v>9661346</v>
      </c>
      <c r="M124" s="334">
        <f>+M122</f>
        <v>12224684</v>
      </c>
      <c r="N124" s="330">
        <v>28273</v>
      </c>
      <c r="O124" s="334">
        <f>+O122</f>
        <v>0</v>
      </c>
      <c r="P124" s="330">
        <v>77601781</v>
      </c>
      <c r="Q124" s="334">
        <f>+Q122</f>
        <v>122020013</v>
      </c>
      <c r="R124" s="326">
        <f t="shared" si="23"/>
        <v>0</v>
      </c>
      <c r="T124" s="326"/>
    </row>
    <row r="125" spans="2:20" ht="12">
      <c r="B125" s="340"/>
      <c r="C125" s="345" t="s">
        <v>423</v>
      </c>
      <c r="D125" s="330">
        <v>0</v>
      </c>
      <c r="E125" s="334">
        <v>0</v>
      </c>
      <c r="F125" s="330">
        <v>0</v>
      </c>
      <c r="G125" s="334">
        <v>0</v>
      </c>
      <c r="H125" s="330">
        <v>0</v>
      </c>
      <c r="I125" s="334">
        <v>0</v>
      </c>
      <c r="J125" s="330">
        <v>0</v>
      </c>
      <c r="K125" s="334">
        <v>0</v>
      </c>
      <c r="L125" s="330">
        <v>0</v>
      </c>
      <c r="M125" s="334">
        <v>0</v>
      </c>
      <c r="N125" s="330">
        <v>0</v>
      </c>
      <c r="O125" s="334">
        <v>0</v>
      </c>
      <c r="P125" s="330">
        <v>0</v>
      </c>
      <c r="Q125" s="334">
        <v>0</v>
      </c>
      <c r="R125" s="326">
        <f t="shared" si="23"/>
        <v>0</v>
      </c>
      <c r="T125" s="326"/>
    </row>
    <row r="126" spans="2:20" ht="12">
      <c r="B126" s="340"/>
      <c r="C126" s="345" t="s">
        <v>424</v>
      </c>
      <c r="D126" s="330">
        <v>0</v>
      </c>
      <c r="E126" s="334">
        <v>0</v>
      </c>
      <c r="F126" s="330">
        <v>0</v>
      </c>
      <c r="G126" s="334">
        <v>0</v>
      </c>
      <c r="H126" s="330">
        <v>0</v>
      </c>
      <c r="I126" s="334">
        <v>0</v>
      </c>
      <c r="J126" s="330">
        <v>0</v>
      </c>
      <c r="K126" s="334">
        <v>0</v>
      </c>
      <c r="L126" s="330">
        <v>0</v>
      </c>
      <c r="M126" s="334">
        <v>0</v>
      </c>
      <c r="N126" s="330">
        <v>0</v>
      </c>
      <c r="O126" s="334">
        <v>0</v>
      </c>
      <c r="P126" s="330">
        <v>0</v>
      </c>
      <c r="Q126" s="334">
        <v>0</v>
      </c>
      <c r="R126" s="326"/>
      <c r="T126" s="326"/>
    </row>
    <row r="127" spans="18:20" ht="12">
      <c r="R127" s="326"/>
      <c r="T127" s="326"/>
    </row>
    <row r="128" spans="4:20" ht="12">
      <c r="D128" s="326"/>
      <c r="E128" s="326">
        <f>+E122-E124</f>
        <v>0</v>
      </c>
      <c r="F128" s="326"/>
      <c r="G128" s="326">
        <f aca="true" t="shared" si="32" ref="G128:Q128">+G122-G124</f>
        <v>0</v>
      </c>
      <c r="H128" s="326"/>
      <c r="I128" s="326">
        <f t="shared" si="32"/>
        <v>0</v>
      </c>
      <c r="J128" s="326"/>
      <c r="K128" s="326">
        <f t="shared" si="32"/>
        <v>0</v>
      </c>
      <c r="L128" s="326"/>
      <c r="M128" s="326">
        <f t="shared" si="32"/>
        <v>0</v>
      </c>
      <c r="N128" s="326"/>
      <c r="O128" s="326">
        <f t="shared" si="32"/>
        <v>0</v>
      </c>
      <c r="P128" s="326"/>
      <c r="Q128" s="326">
        <f t="shared" si="32"/>
        <v>0</v>
      </c>
      <c r="R128" s="326"/>
      <c r="T128" s="326"/>
    </row>
    <row r="129" ht="12">
      <c r="T129" s="326"/>
    </row>
    <row r="130" ht="12">
      <c r="T130" s="326"/>
    </row>
    <row r="131" ht="12">
      <c r="T131" s="326"/>
    </row>
  </sheetData>
  <sheetProtection/>
  <mergeCells count="34">
    <mergeCell ref="L72:M72"/>
    <mergeCell ref="N72:O72"/>
    <mergeCell ref="P72:Q72"/>
    <mergeCell ref="B2:C2"/>
    <mergeCell ref="D2:Q2"/>
    <mergeCell ref="B3:C3"/>
    <mergeCell ref="D3:E3"/>
    <mergeCell ref="F3:G3"/>
    <mergeCell ref="H3:I3"/>
    <mergeCell ref="D71:Q71"/>
    <mergeCell ref="L34:M34"/>
    <mergeCell ref="J3:K3"/>
    <mergeCell ref="L3:M3"/>
    <mergeCell ref="N3:O3"/>
    <mergeCell ref="P3:Q3"/>
    <mergeCell ref="B4:C5"/>
    <mergeCell ref="B33:C33"/>
    <mergeCell ref="D33:Q33"/>
    <mergeCell ref="F72:G72"/>
    <mergeCell ref="B34:C34"/>
    <mergeCell ref="D34:E34"/>
    <mergeCell ref="F34:G34"/>
    <mergeCell ref="H34:I34"/>
    <mergeCell ref="J34:K34"/>
    <mergeCell ref="J72:K72"/>
    <mergeCell ref="H72:I72"/>
    <mergeCell ref="N34:O34"/>
    <mergeCell ref="B73:C74"/>
    <mergeCell ref="P34:Q34"/>
    <mergeCell ref="B35:C36"/>
    <mergeCell ref="B59:C59"/>
    <mergeCell ref="B71:C71"/>
    <mergeCell ref="B72:C72"/>
    <mergeCell ref="D72:E7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U2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5.00390625" style="0" bestFit="1" customWidth="1"/>
    <col min="2" max="2" width="8.421875" style="0" bestFit="1" customWidth="1"/>
    <col min="3" max="3" width="7.7109375" style="0" bestFit="1" customWidth="1"/>
    <col min="4" max="4" width="1.421875" style="0" customWidth="1"/>
    <col min="5" max="5" width="5.8515625" style="0" bestFit="1" customWidth="1"/>
    <col min="6" max="6" width="1.421875" style="0" customWidth="1"/>
    <col min="7" max="7" width="9.00390625" style="0" bestFit="1" customWidth="1"/>
    <col min="8" max="8" width="1.421875" style="0" customWidth="1"/>
    <col min="9" max="10" width="7.7109375" style="0" bestFit="1" customWidth="1"/>
    <col min="11" max="11" width="1.421875" style="0" customWidth="1"/>
    <col min="12" max="12" width="6.7109375" style="0" bestFit="1" customWidth="1"/>
    <col min="13" max="13" width="1.421875" style="0" customWidth="1"/>
    <col min="14" max="14" width="9.00390625" style="0" bestFit="1" customWidth="1"/>
    <col min="15" max="15" width="1.1484375" style="0" customWidth="1"/>
    <col min="16" max="17" width="9.00390625" style="0" bestFit="1" customWidth="1"/>
    <col min="18" max="18" width="1.421875" style="0" customWidth="1"/>
    <col min="19" max="19" width="6.421875" style="0" bestFit="1" customWidth="1"/>
    <col min="20" max="20" width="1.421875" style="0" customWidth="1"/>
    <col min="21" max="21" width="9.00390625" style="0" bestFit="1" customWidth="1"/>
  </cols>
  <sheetData>
    <row r="1" spans="1:21" ht="15">
      <c r="A1" s="92" t="s">
        <v>112</v>
      </c>
      <c r="B1" s="353">
        <v>4</v>
      </c>
      <c r="C1" s="357">
        <v>3</v>
      </c>
      <c r="D1" s="357"/>
      <c r="E1" s="357"/>
      <c r="F1" s="357"/>
      <c r="G1" s="357"/>
      <c r="H1" s="357"/>
      <c r="I1" s="357">
        <v>6</v>
      </c>
      <c r="J1" s="357">
        <v>5</v>
      </c>
      <c r="K1" s="357"/>
      <c r="L1" s="357"/>
      <c r="M1" s="357"/>
      <c r="N1" s="357"/>
      <c r="O1" s="357"/>
      <c r="P1" s="357">
        <v>8</v>
      </c>
      <c r="Q1" s="357">
        <v>7</v>
      </c>
      <c r="R1" s="358"/>
      <c r="S1" s="358"/>
      <c r="T1" s="352"/>
      <c r="U1" s="352"/>
    </row>
    <row r="2" spans="1:21" ht="15">
      <c r="A2" s="389" t="s">
        <v>101</v>
      </c>
      <c r="B2" s="394" t="s">
        <v>1</v>
      </c>
      <c r="C2" s="394"/>
      <c r="D2" s="394"/>
      <c r="E2" s="394"/>
      <c r="F2" s="394"/>
      <c r="G2" s="394"/>
      <c r="H2" s="6"/>
      <c r="I2" s="393" t="s">
        <v>2</v>
      </c>
      <c r="J2" s="393"/>
      <c r="K2" s="393"/>
      <c r="L2" s="393"/>
      <c r="M2" s="393"/>
      <c r="N2" s="393"/>
      <c r="O2" s="301"/>
      <c r="P2" s="393" t="s">
        <v>34</v>
      </c>
      <c r="Q2" s="393"/>
      <c r="R2" s="393"/>
      <c r="S2" s="393"/>
      <c r="T2" s="393"/>
      <c r="U2" s="393"/>
    </row>
    <row r="3" spans="1:21" ht="15">
      <c r="A3" s="390"/>
      <c r="B3" s="392" t="s">
        <v>102</v>
      </c>
      <c r="C3" s="392"/>
      <c r="D3" s="7"/>
      <c r="E3" s="8" t="s">
        <v>103</v>
      </c>
      <c r="F3" s="9"/>
      <c r="G3" s="8" t="s">
        <v>104</v>
      </c>
      <c r="H3" s="9"/>
      <c r="I3" s="392" t="s">
        <v>102</v>
      </c>
      <c r="J3" s="392"/>
      <c r="K3" s="7"/>
      <c r="L3" s="8" t="s">
        <v>103</v>
      </c>
      <c r="M3" s="9"/>
      <c r="N3" s="8" t="s">
        <v>104</v>
      </c>
      <c r="O3" s="304"/>
      <c r="P3" s="392" t="s">
        <v>102</v>
      </c>
      <c r="Q3" s="392"/>
      <c r="R3" s="7"/>
      <c r="S3" s="8" t="s">
        <v>103</v>
      </c>
      <c r="T3" s="9"/>
      <c r="U3" s="8" t="s">
        <v>104</v>
      </c>
    </row>
    <row r="4" spans="1:21" ht="15">
      <c r="A4" s="391"/>
      <c r="B4" s="302" t="s">
        <v>50</v>
      </c>
      <c r="C4" s="302" t="s">
        <v>51</v>
      </c>
      <c r="D4" s="302"/>
      <c r="E4" s="302"/>
      <c r="F4" s="302"/>
      <c r="G4" s="302" t="s">
        <v>51</v>
      </c>
      <c r="H4" s="302"/>
      <c r="I4" s="302" t="s">
        <v>50</v>
      </c>
      <c r="J4" s="302" t="s">
        <v>51</v>
      </c>
      <c r="K4" s="302"/>
      <c r="L4" s="302"/>
      <c r="M4" s="302"/>
      <c r="N4" s="302" t="s">
        <v>51</v>
      </c>
      <c r="O4" s="302"/>
      <c r="P4" s="302" t="s">
        <v>50</v>
      </c>
      <c r="Q4" s="302" t="s">
        <v>51</v>
      </c>
      <c r="R4" s="302"/>
      <c r="S4" s="302"/>
      <c r="T4" s="302"/>
      <c r="U4" s="302" t="s">
        <v>51</v>
      </c>
    </row>
    <row r="5" spans="1:21" ht="15">
      <c r="A5" s="14" t="s">
        <v>105</v>
      </c>
      <c r="B5" s="142">
        <v>255066.871</v>
      </c>
      <c r="C5" s="142">
        <v>233411.748</v>
      </c>
      <c r="D5" s="72"/>
      <c r="E5" s="47">
        <v>-0.08489978692685661</v>
      </c>
      <c r="F5" s="72"/>
      <c r="G5" s="143">
        <v>494118.60790041916</v>
      </c>
      <c r="H5" s="143"/>
      <c r="I5" s="142">
        <v>85020.243</v>
      </c>
      <c r="J5" s="142">
        <v>78557.341</v>
      </c>
      <c r="K5" s="72"/>
      <c r="L5" s="47">
        <v>-0.07601603773350779</v>
      </c>
      <c r="M5" s="72"/>
      <c r="N5" s="143">
        <v>166301.1579660443</v>
      </c>
      <c r="O5" s="72"/>
      <c r="P5" s="142">
        <v>507317.674</v>
      </c>
      <c r="Q5" s="142">
        <v>408402.071</v>
      </c>
      <c r="R5" s="72"/>
      <c r="S5" s="47">
        <v>-0.19497764038080803</v>
      </c>
      <c r="T5" s="72"/>
      <c r="U5" s="72">
        <v>864562.5788560058</v>
      </c>
    </row>
    <row r="6" spans="1:21" ht="15">
      <c r="A6" s="15" t="s">
        <v>111</v>
      </c>
      <c r="B6" s="16">
        <v>0.22108207918102005</v>
      </c>
      <c r="C6" s="16">
        <v>0.2292751886615134</v>
      </c>
      <c r="D6" s="16"/>
      <c r="E6" s="71"/>
      <c r="F6" s="16"/>
      <c r="G6" s="16">
        <v>0.22927518866151342</v>
      </c>
      <c r="H6" s="16"/>
      <c r="I6" s="16">
        <v>0.07369225184448029</v>
      </c>
      <c r="J6" s="16">
        <v>0.07716513557201861</v>
      </c>
      <c r="K6" s="16"/>
      <c r="L6" s="71"/>
      <c r="M6" s="16"/>
      <c r="N6" s="16">
        <v>0.07716513557201861</v>
      </c>
      <c r="O6" s="16"/>
      <c r="P6" s="16">
        <v>0.4397232997506717</v>
      </c>
      <c r="Q6" s="16">
        <v>0.4011643059126475</v>
      </c>
      <c r="R6" s="16"/>
      <c r="S6" s="71"/>
      <c r="T6" s="16"/>
      <c r="U6" s="16">
        <v>0.40116430591264757</v>
      </c>
    </row>
    <row r="7" spans="1:21" ht="15">
      <c r="A7" s="14" t="s">
        <v>106</v>
      </c>
      <c r="B7" s="142">
        <v>-220050.792</v>
      </c>
      <c r="C7" s="142">
        <v>-199298.384</v>
      </c>
      <c r="D7" s="72"/>
      <c r="E7" s="47">
        <v>-0.09430735427664354</v>
      </c>
      <c r="F7" s="72"/>
      <c r="G7" s="143">
        <v>-421902.6715779669</v>
      </c>
      <c r="H7" s="143"/>
      <c r="I7" s="142">
        <v>-94221.521</v>
      </c>
      <c r="J7" s="142">
        <v>-100671.818</v>
      </c>
      <c r="K7" s="72"/>
      <c r="L7" s="47">
        <v>0.06845885028750498</v>
      </c>
      <c r="M7" s="72"/>
      <c r="N7" s="143">
        <v>-213116.1734197045</v>
      </c>
      <c r="O7" s="72"/>
      <c r="P7" s="142">
        <v>-410478.357</v>
      </c>
      <c r="Q7" s="142">
        <v>-342069.733</v>
      </c>
      <c r="R7" s="72"/>
      <c r="S7" s="47">
        <v>-0.1666558609812405</v>
      </c>
      <c r="T7" s="72"/>
      <c r="U7" s="72">
        <v>-724141.015707693</v>
      </c>
    </row>
    <row r="8" spans="1:21" ht="15">
      <c r="A8" s="15" t="s">
        <v>111</v>
      </c>
      <c r="B8" s="16">
        <v>0.23034383286047855</v>
      </c>
      <c r="C8" s="16">
        <v>0.22895580882472877</v>
      </c>
      <c r="D8" s="16"/>
      <c r="E8" s="71"/>
      <c r="F8" s="16"/>
      <c r="G8" s="16">
        <v>0.22895580882472877</v>
      </c>
      <c r="H8" s="16"/>
      <c r="I8" s="16">
        <v>0.09862880332229874</v>
      </c>
      <c r="J8" s="16">
        <v>0.11565270652694247</v>
      </c>
      <c r="K8" s="16"/>
      <c r="L8" s="71"/>
      <c r="M8" s="16"/>
      <c r="N8" s="16">
        <v>0.11565270652694248</v>
      </c>
      <c r="O8" s="16"/>
      <c r="P8" s="16">
        <v>0.4296787900570331</v>
      </c>
      <c r="Q8" s="16">
        <v>0.39297284213540845</v>
      </c>
      <c r="R8" s="16"/>
      <c r="S8" s="71"/>
      <c r="T8" s="16"/>
      <c r="U8" s="16">
        <v>0.39297284213540845</v>
      </c>
    </row>
    <row r="9" spans="1:21" ht="15">
      <c r="A9" s="17"/>
      <c r="B9" s="18"/>
      <c r="C9" s="18"/>
      <c r="D9" s="18"/>
      <c r="E9" s="48"/>
      <c r="F9" s="18"/>
      <c r="G9" s="18"/>
      <c r="H9" s="18"/>
      <c r="I9" s="18"/>
      <c r="J9" s="18"/>
      <c r="K9" s="18"/>
      <c r="L9" s="48"/>
      <c r="M9" s="18"/>
      <c r="N9" s="18"/>
      <c r="O9" s="18"/>
      <c r="P9" s="18"/>
      <c r="Q9" s="18"/>
      <c r="R9" s="18"/>
      <c r="S9" s="48"/>
      <c r="T9" s="18"/>
      <c r="U9" s="18"/>
    </row>
    <row r="10" spans="1:21" ht="15">
      <c r="A10" s="19" t="s">
        <v>81</v>
      </c>
      <c r="B10" s="144">
        <v>35016.07900000003</v>
      </c>
      <c r="C10" s="144">
        <v>34113.364</v>
      </c>
      <c r="D10" s="20"/>
      <c r="E10" s="49">
        <v>-0.02578001380451606</v>
      </c>
      <c r="F10" s="20"/>
      <c r="G10" s="144">
        <v>72215.93632245227</v>
      </c>
      <c r="H10" s="144"/>
      <c r="I10" s="144">
        <v>-9201.277999999991</v>
      </c>
      <c r="J10" s="144">
        <v>-22114.477</v>
      </c>
      <c r="K10" s="20"/>
      <c r="L10" s="49">
        <v>1.403413634497297</v>
      </c>
      <c r="M10" s="20"/>
      <c r="N10" s="144">
        <v>-46815.01545366019</v>
      </c>
      <c r="O10" s="20"/>
      <c r="P10" s="144">
        <v>96839.31699999998</v>
      </c>
      <c r="Q10" s="144">
        <v>66332.33799999999</v>
      </c>
      <c r="R10" s="20"/>
      <c r="S10" s="49">
        <v>-0.3150267881381278</v>
      </c>
      <c r="T10" s="20"/>
      <c r="U10" s="20">
        <v>140421.56314831285</v>
      </c>
    </row>
    <row r="11" spans="1:21" ht="15">
      <c r="A11" s="5"/>
      <c r="B11" s="353">
        <v>12</v>
      </c>
      <c r="C11" s="353">
        <v>11</v>
      </c>
      <c r="D11" s="353"/>
      <c r="E11" s="353"/>
      <c r="F11" s="353"/>
      <c r="G11" s="353"/>
      <c r="H11" s="353"/>
      <c r="I11" s="353">
        <v>10</v>
      </c>
      <c r="J11" s="353">
        <v>9</v>
      </c>
      <c r="K11" s="353"/>
      <c r="L11" s="355"/>
      <c r="M11" s="355"/>
      <c r="N11" s="355"/>
      <c r="O11" s="355"/>
      <c r="P11" s="355"/>
      <c r="Q11" s="355"/>
      <c r="R11" s="355"/>
      <c r="S11" s="352"/>
      <c r="T11" s="352"/>
      <c r="U11" s="352"/>
    </row>
    <row r="12" spans="1:21" ht="15">
      <c r="A12" s="389" t="s">
        <v>101</v>
      </c>
      <c r="B12" s="394" t="s">
        <v>35</v>
      </c>
      <c r="C12" s="394"/>
      <c r="D12" s="394"/>
      <c r="E12" s="394"/>
      <c r="F12" s="394"/>
      <c r="G12" s="394"/>
      <c r="H12" s="6"/>
      <c r="I12" s="393" t="s">
        <v>3</v>
      </c>
      <c r="J12" s="393"/>
      <c r="K12" s="393"/>
      <c r="L12" s="393"/>
      <c r="M12" s="393"/>
      <c r="N12" s="393"/>
      <c r="O12" s="301"/>
      <c r="P12" s="393" t="s">
        <v>108</v>
      </c>
      <c r="Q12" s="393"/>
      <c r="R12" s="393"/>
      <c r="S12" s="393"/>
      <c r="T12" s="393"/>
      <c r="U12" s="393"/>
    </row>
    <row r="13" spans="1:21" ht="15">
      <c r="A13" s="390"/>
      <c r="B13" s="392" t="s">
        <v>102</v>
      </c>
      <c r="C13" s="392"/>
      <c r="D13" s="7"/>
      <c r="E13" s="8" t="s">
        <v>103</v>
      </c>
      <c r="F13" s="9"/>
      <c r="G13" s="8" t="s">
        <v>104</v>
      </c>
      <c r="H13" s="9"/>
      <c r="I13" s="392" t="s">
        <v>102</v>
      </c>
      <c r="J13" s="392"/>
      <c r="K13" s="7"/>
      <c r="L13" s="8" t="s">
        <v>103</v>
      </c>
      <c r="M13" s="9"/>
      <c r="N13" s="8" t="s">
        <v>104</v>
      </c>
      <c r="O13" s="304"/>
      <c r="P13" s="392" t="s">
        <v>102</v>
      </c>
      <c r="Q13" s="392"/>
      <c r="R13" s="7"/>
      <c r="S13" s="8" t="s">
        <v>103</v>
      </c>
      <c r="T13" s="9"/>
      <c r="U13" s="8" t="s">
        <v>104</v>
      </c>
    </row>
    <row r="14" spans="1:21" ht="15">
      <c r="A14" s="391"/>
      <c r="B14" s="302" t="s">
        <v>50</v>
      </c>
      <c r="C14" s="302" t="s">
        <v>51</v>
      </c>
      <c r="D14" s="302"/>
      <c r="E14" s="302"/>
      <c r="F14" s="302"/>
      <c r="G14" s="302" t="s">
        <v>51</v>
      </c>
      <c r="H14" s="302"/>
      <c r="I14" s="302" t="s">
        <v>50</v>
      </c>
      <c r="J14" s="302" t="s">
        <v>51</v>
      </c>
      <c r="K14" s="302"/>
      <c r="L14" s="302"/>
      <c r="M14" s="302"/>
      <c r="N14" s="302" t="s">
        <v>51</v>
      </c>
      <c r="O14" s="302"/>
      <c r="P14" s="302" t="s">
        <v>50</v>
      </c>
      <c r="Q14" s="302" t="s">
        <v>51</v>
      </c>
      <c r="R14" s="302"/>
      <c r="S14" s="302"/>
      <c r="T14" s="302"/>
      <c r="U14" s="302" t="s">
        <v>51</v>
      </c>
    </row>
    <row r="15" spans="1:21" ht="15">
      <c r="A15" s="14" t="s">
        <v>105</v>
      </c>
      <c r="B15" s="142">
        <v>94768.902</v>
      </c>
      <c r="C15" s="142">
        <v>96653.16</v>
      </c>
      <c r="D15" s="72"/>
      <c r="E15" s="47">
        <v>0.019882661508518917</v>
      </c>
      <c r="F15" s="72"/>
      <c r="G15" s="143">
        <v>204608.91655023498</v>
      </c>
      <c r="H15" s="143"/>
      <c r="I15" s="142">
        <v>211546.557</v>
      </c>
      <c r="J15" s="142">
        <v>201017.577</v>
      </c>
      <c r="K15" s="72"/>
      <c r="L15" s="47">
        <v>-0.049771455273554796</v>
      </c>
      <c r="M15" s="72"/>
      <c r="N15" s="143">
        <v>425542.0995808459</v>
      </c>
      <c r="O15" s="72"/>
      <c r="P15" s="142">
        <v>1153720.247</v>
      </c>
      <c r="Q15" s="142">
        <v>1018041.897</v>
      </c>
      <c r="R15" s="72"/>
      <c r="S15" s="47">
        <v>-0.11760073583938757</v>
      </c>
      <c r="T15" s="72"/>
      <c r="U15" s="72">
        <v>2155133.36085355</v>
      </c>
    </row>
    <row r="16" spans="1:21" ht="15">
      <c r="A16" s="15" t="s">
        <v>111</v>
      </c>
      <c r="B16" s="16">
        <v>0.08214201167607663</v>
      </c>
      <c r="C16" s="16">
        <v>0.09494025765031948</v>
      </c>
      <c r="D16" s="16"/>
      <c r="E16" s="71"/>
      <c r="F16" s="16"/>
      <c r="G16" s="16">
        <v>0.09494025765031948</v>
      </c>
      <c r="H16" s="16"/>
      <c r="I16" s="16">
        <v>0.18336035754775135</v>
      </c>
      <c r="J16" s="16">
        <v>0.19745511220350098</v>
      </c>
      <c r="K16" s="16"/>
      <c r="L16" s="71"/>
      <c r="M16" s="16"/>
      <c r="N16" s="16">
        <v>0.19745511220350098</v>
      </c>
      <c r="O16" s="16"/>
      <c r="P16" s="16">
        <v>1</v>
      </c>
      <c r="Q16" s="16">
        <v>1</v>
      </c>
      <c r="R16" s="16"/>
      <c r="S16" s="71"/>
      <c r="T16" s="16"/>
      <c r="U16" s="16"/>
    </row>
    <row r="17" spans="1:21" ht="15">
      <c r="A17" s="14" t="s">
        <v>106</v>
      </c>
      <c r="B17" s="142">
        <v>-78008.051</v>
      </c>
      <c r="C17" s="142">
        <v>-80240.593</v>
      </c>
      <c r="D17" s="72"/>
      <c r="E17" s="47">
        <v>0.028619379299708265</v>
      </c>
      <c r="F17" s="72"/>
      <c r="G17" s="143">
        <v>-169864.50103730048</v>
      </c>
      <c r="H17" s="143"/>
      <c r="I17" s="142">
        <v>-152555.729</v>
      </c>
      <c r="J17" s="142">
        <v>-148186.07</v>
      </c>
      <c r="K17" s="72"/>
      <c r="L17" s="47">
        <v>-0.02864303444153176</v>
      </c>
      <c r="M17" s="72"/>
      <c r="N17" s="143">
        <v>-313700.9822600449</v>
      </c>
      <c r="O17" s="72"/>
      <c r="P17" s="142">
        <v>-955314.45</v>
      </c>
      <c r="Q17" s="142">
        <v>-870466.5979999999</v>
      </c>
      <c r="R17" s="72"/>
      <c r="S17" s="47">
        <v>-0.08881667392343963</v>
      </c>
      <c r="T17" s="72"/>
      <c r="U17" s="72">
        <v>-1842725.3440027095</v>
      </c>
    </row>
    <row r="18" spans="1:21" ht="15">
      <c r="A18" s="15" t="s">
        <v>111</v>
      </c>
      <c r="B18" s="16">
        <v>0.0816569361009875</v>
      </c>
      <c r="C18" s="16">
        <v>0.09218112812641205</v>
      </c>
      <c r="D18" s="16"/>
      <c r="E18" s="71"/>
      <c r="F18" s="16"/>
      <c r="G18" s="16">
        <v>0.09218112812641205</v>
      </c>
      <c r="H18" s="16"/>
      <c r="I18" s="16">
        <v>0.15969163765920216</v>
      </c>
      <c r="J18" s="16">
        <v>0.17023751438650842</v>
      </c>
      <c r="K18" s="16"/>
      <c r="L18" s="71"/>
      <c r="M18" s="16"/>
      <c r="N18" s="16">
        <v>0.1702375143865084</v>
      </c>
      <c r="O18" s="16"/>
      <c r="P18" s="16">
        <v>1</v>
      </c>
      <c r="Q18" s="16">
        <v>1</v>
      </c>
      <c r="R18" s="16"/>
      <c r="S18" s="71"/>
      <c r="T18" s="16"/>
      <c r="U18" s="16"/>
    </row>
    <row r="19" spans="1:21" ht="15">
      <c r="A19" s="17"/>
      <c r="B19" s="18"/>
      <c r="C19" s="18"/>
      <c r="D19" s="18"/>
      <c r="E19" s="48"/>
      <c r="F19" s="18"/>
      <c r="G19" s="18"/>
      <c r="H19" s="18"/>
      <c r="I19" s="18"/>
      <c r="J19" s="18"/>
      <c r="K19" s="18"/>
      <c r="L19" s="48"/>
      <c r="M19" s="18"/>
      <c r="N19" s="18"/>
      <c r="O19" s="18"/>
      <c r="P19" s="18"/>
      <c r="Q19" s="18"/>
      <c r="R19" s="18"/>
      <c r="S19" s="48"/>
      <c r="T19" s="18"/>
      <c r="U19" s="18"/>
    </row>
    <row r="20" spans="1:21" ht="15">
      <c r="A20" s="19" t="s">
        <v>81</v>
      </c>
      <c r="B20" s="144">
        <v>16760.850999999995</v>
      </c>
      <c r="C20" s="144">
        <v>16412.56700000001</v>
      </c>
      <c r="D20" s="20"/>
      <c r="E20" s="49">
        <v>-0.020779613159259348</v>
      </c>
      <c r="F20" s="20"/>
      <c r="G20" s="144">
        <v>34744.4155129345</v>
      </c>
      <c r="H20" s="144"/>
      <c r="I20" s="144">
        <v>58990.82800000001</v>
      </c>
      <c r="J20" s="144">
        <v>52831.50699999998</v>
      </c>
      <c r="K20" s="20"/>
      <c r="L20" s="49">
        <v>-0.10441150275090263</v>
      </c>
      <c r="M20" s="20"/>
      <c r="N20" s="144">
        <v>111841.11732080102</v>
      </c>
      <c r="O20" s="20"/>
      <c r="P20" s="144">
        <v>198405.79700000002</v>
      </c>
      <c r="Q20" s="144">
        <v>147575.29900000012</v>
      </c>
      <c r="R20" s="20"/>
      <c r="S20" s="49">
        <v>-0.2561946211682509</v>
      </c>
      <c r="T20" s="20"/>
      <c r="U20" s="20">
        <v>312408.01685084053</v>
      </c>
    </row>
  </sheetData>
  <sheetProtection/>
  <mergeCells count="14">
    <mergeCell ref="A12:A14"/>
    <mergeCell ref="A2:A4"/>
    <mergeCell ref="P13:Q13"/>
    <mergeCell ref="P3:Q3"/>
    <mergeCell ref="I3:J3"/>
    <mergeCell ref="B3:C3"/>
    <mergeCell ref="P2:U2"/>
    <mergeCell ref="I2:N2"/>
    <mergeCell ref="B2:G2"/>
    <mergeCell ref="I13:J13"/>
    <mergeCell ref="B13:C13"/>
    <mergeCell ref="P12:U12"/>
    <mergeCell ref="I12:N12"/>
    <mergeCell ref="B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2.7109375" style="0" customWidth="1"/>
    <col min="2" max="3" width="14.00390625" style="0" customWidth="1"/>
    <col min="4" max="4" width="14.57421875" style="0" customWidth="1"/>
    <col min="5" max="5" width="12.00390625" style="0" customWidth="1"/>
    <col min="6" max="6" width="1.421875" style="0" customWidth="1"/>
    <col min="7" max="7" width="15.7109375" style="0" customWidth="1"/>
  </cols>
  <sheetData>
    <row r="1" spans="1:7" ht="15">
      <c r="A1" s="59" t="s">
        <v>113</v>
      </c>
      <c r="B1" s="73"/>
      <c r="C1" s="73"/>
      <c r="D1" s="73"/>
      <c r="E1" s="73"/>
      <c r="F1" s="73"/>
      <c r="G1" s="74"/>
    </row>
    <row r="2" spans="1:7" ht="15">
      <c r="A2" s="21" t="s">
        <v>114</v>
      </c>
      <c r="B2" s="395" t="s">
        <v>61</v>
      </c>
      <c r="C2" s="395"/>
      <c r="D2" s="395"/>
      <c r="E2" s="395"/>
      <c r="F2" s="85"/>
      <c r="G2" s="2" t="s">
        <v>62</v>
      </c>
    </row>
    <row r="3" spans="1:7" ht="25.5">
      <c r="A3" s="75"/>
      <c r="B3" s="166" t="s">
        <v>115</v>
      </c>
      <c r="C3" s="167" t="s">
        <v>116</v>
      </c>
      <c r="D3" s="213" t="s">
        <v>52</v>
      </c>
      <c r="E3" s="213" t="s">
        <v>0</v>
      </c>
      <c r="G3" s="167" t="s">
        <v>116</v>
      </c>
    </row>
    <row r="4" spans="1:7" ht="15">
      <c r="A4" s="66"/>
      <c r="B4" s="66"/>
      <c r="C4" s="66"/>
      <c r="D4" s="66"/>
      <c r="E4" s="66"/>
      <c r="F4" s="66"/>
      <c r="G4" s="214"/>
    </row>
    <row r="5" spans="1:7" ht="15">
      <c r="A5" s="92" t="s">
        <v>117</v>
      </c>
      <c r="B5" s="74"/>
      <c r="C5" s="74"/>
      <c r="D5" s="74"/>
      <c r="E5" s="74"/>
      <c r="F5" s="74"/>
      <c r="G5" s="74"/>
    </row>
    <row r="6" spans="1:7" ht="15">
      <c r="A6" s="65" t="s">
        <v>118</v>
      </c>
      <c r="B6" s="66">
        <v>815832.061</v>
      </c>
      <c r="C6" s="66">
        <v>1443735.89</v>
      </c>
      <c r="D6" s="66">
        <v>627903.8289999999</v>
      </c>
      <c r="E6" s="215">
        <v>0.7696483860052662</v>
      </c>
      <c r="F6" s="66"/>
      <c r="G6" s="66">
        <v>3058568.078300108</v>
      </c>
    </row>
    <row r="7" spans="1:7" ht="15">
      <c r="A7" s="65" t="s">
        <v>119</v>
      </c>
      <c r="B7" s="66">
        <v>194500.798</v>
      </c>
      <c r="C7" s="66">
        <v>532754.647</v>
      </c>
      <c r="D7" s="66">
        <v>338253.849</v>
      </c>
      <c r="E7" s="215">
        <v>1.739087204156355</v>
      </c>
      <c r="F7" s="66"/>
      <c r="G7" s="66">
        <v>1128645.7364997987</v>
      </c>
    </row>
    <row r="8" spans="1:7" ht="15">
      <c r="A8" s="65" t="s">
        <v>120</v>
      </c>
      <c r="B8" s="66">
        <v>103376.711</v>
      </c>
      <c r="C8" s="66">
        <v>127137.514</v>
      </c>
      <c r="D8" s="66">
        <v>23760.803</v>
      </c>
      <c r="E8" s="215">
        <v>0.22984676887234304</v>
      </c>
      <c r="F8" s="66"/>
      <c r="G8" s="66">
        <v>269342.02063428174</v>
      </c>
    </row>
    <row r="9" spans="1:7" ht="15">
      <c r="A9" s="65" t="s">
        <v>121</v>
      </c>
      <c r="B9" s="66">
        <v>846791.111</v>
      </c>
      <c r="C9" s="66">
        <v>906898.011</v>
      </c>
      <c r="D9" s="66">
        <v>60106.90000000002</v>
      </c>
      <c r="E9" s="215">
        <v>0.07098196853887384</v>
      </c>
      <c r="F9" s="66"/>
      <c r="G9" s="66">
        <v>1921271.976357435</v>
      </c>
    </row>
    <row r="10" spans="1:7" ht="15">
      <c r="A10" s="65" t="s">
        <v>122</v>
      </c>
      <c r="B10" s="66">
        <v>47570.282</v>
      </c>
      <c r="C10" s="66">
        <v>35066.721</v>
      </c>
      <c r="D10" s="66">
        <v>-12503.561000000002</v>
      </c>
      <c r="E10" s="215">
        <v>-0.2628439537104279</v>
      </c>
      <c r="F10" s="66"/>
      <c r="G10" s="66">
        <v>74289.17865389911</v>
      </c>
    </row>
    <row r="11" spans="1:7" ht="15">
      <c r="A11" s="65" t="s">
        <v>123</v>
      </c>
      <c r="B11" s="66">
        <v>76563.085</v>
      </c>
      <c r="C11" s="66">
        <v>72854.35</v>
      </c>
      <c r="D11" s="66">
        <v>-3708.7350000000006</v>
      </c>
      <c r="E11" s="215">
        <v>-0.04844025028510803</v>
      </c>
      <c r="F11" s="66"/>
      <c r="G11" s="66">
        <v>154342.62652797494</v>
      </c>
    </row>
    <row r="12" spans="1:7" ht="15">
      <c r="A12" s="65" t="s">
        <v>124</v>
      </c>
      <c r="B12" s="66">
        <v>205554.882</v>
      </c>
      <c r="C12" s="66">
        <v>238249.513</v>
      </c>
      <c r="D12" s="66">
        <v>32694.630999999994</v>
      </c>
      <c r="E12" s="215">
        <v>0.15905548280774956</v>
      </c>
      <c r="F12" s="66"/>
      <c r="G12" s="66">
        <v>504733.8368324048</v>
      </c>
    </row>
    <row r="13" spans="1:7" ht="15">
      <c r="A13" s="65" t="s">
        <v>125</v>
      </c>
      <c r="B13" s="66">
        <v>0</v>
      </c>
      <c r="C13" s="66">
        <v>0</v>
      </c>
      <c r="D13" s="66">
        <v>0</v>
      </c>
      <c r="E13" s="215" t="s">
        <v>32</v>
      </c>
      <c r="F13" s="66"/>
      <c r="G13" s="66">
        <v>0</v>
      </c>
    </row>
    <row r="14" spans="1:7" ht="15">
      <c r="A14" s="22" t="s">
        <v>126</v>
      </c>
      <c r="B14" s="23">
        <v>2290188.9299999997</v>
      </c>
      <c r="C14" s="23">
        <v>3356696.6459999997</v>
      </c>
      <c r="D14" s="76">
        <v>1066507.716</v>
      </c>
      <c r="E14" s="77">
        <v>0.4656854733814472</v>
      </c>
      <c r="F14" s="78"/>
      <c r="G14" s="23">
        <v>7111193.453805901</v>
      </c>
    </row>
    <row r="15" spans="1:7" ht="15">
      <c r="A15" s="65"/>
      <c r="B15" s="68"/>
      <c r="C15" s="68"/>
      <c r="D15" s="68"/>
      <c r="E15" s="215"/>
      <c r="F15" s="66"/>
      <c r="G15" s="66"/>
    </row>
    <row r="16" spans="1:7" ht="15">
      <c r="A16" s="79" t="s">
        <v>127</v>
      </c>
      <c r="B16" s="26"/>
      <c r="C16" s="26"/>
      <c r="D16" s="80"/>
      <c r="E16" s="78"/>
      <c r="F16" s="78"/>
      <c r="G16" s="26"/>
    </row>
    <row r="17" spans="1:7" ht="15">
      <c r="A17" s="65" t="s">
        <v>128</v>
      </c>
      <c r="B17" s="66">
        <v>439018.106</v>
      </c>
      <c r="C17" s="66">
        <v>469682.39</v>
      </c>
      <c r="D17" s="66">
        <v>30664.283999999985</v>
      </c>
      <c r="E17" s="215">
        <v>0.06984742447046133</v>
      </c>
      <c r="F17" s="66"/>
      <c r="G17" s="66">
        <v>995026.5661080864</v>
      </c>
    </row>
    <row r="18" spans="1:7" ht="15">
      <c r="A18" s="65" t="s">
        <v>129</v>
      </c>
      <c r="B18" s="66">
        <v>87788.359</v>
      </c>
      <c r="C18" s="66">
        <v>86004.873</v>
      </c>
      <c r="D18" s="66">
        <v>-1783.4859999999899</v>
      </c>
      <c r="E18" s="215">
        <v>-0.02031574596353931</v>
      </c>
      <c r="F18" s="66"/>
      <c r="G18" s="66">
        <v>182202.1333389827</v>
      </c>
    </row>
    <row r="19" spans="1:7" ht="15">
      <c r="A19" s="65" t="s">
        <v>130</v>
      </c>
      <c r="B19" s="66">
        <v>202900.342</v>
      </c>
      <c r="C19" s="66">
        <v>228089.036</v>
      </c>
      <c r="D19" s="66">
        <v>25188.69399999999</v>
      </c>
      <c r="E19" s="215">
        <v>0.12414318158221728</v>
      </c>
      <c r="F19" s="66"/>
      <c r="G19" s="66">
        <v>483208.7706289855</v>
      </c>
    </row>
    <row r="20" spans="1:7" ht="15">
      <c r="A20" s="65" t="s">
        <v>122</v>
      </c>
      <c r="B20" s="66">
        <v>0</v>
      </c>
      <c r="C20" s="66">
        <v>485.894</v>
      </c>
      <c r="D20" s="66">
        <v>485.894</v>
      </c>
      <c r="E20" s="215" t="s">
        <v>32</v>
      </c>
      <c r="F20" s="66"/>
      <c r="G20" s="66">
        <v>1029.3710145541597</v>
      </c>
    </row>
    <row r="21" spans="1:7" ht="15">
      <c r="A21" s="65" t="s">
        <v>131</v>
      </c>
      <c r="B21" s="66">
        <v>214517.345</v>
      </c>
      <c r="C21" s="66">
        <v>214840.974</v>
      </c>
      <c r="D21" s="66">
        <v>323.62899999998626</v>
      </c>
      <c r="E21" s="215">
        <v>0.0015086379145704337</v>
      </c>
      <c r="F21" s="66"/>
      <c r="G21" s="66">
        <v>455142.62652797496</v>
      </c>
    </row>
    <row r="22" spans="1:7" ht="15">
      <c r="A22" s="65" t="s">
        <v>132</v>
      </c>
      <c r="B22" s="66">
        <v>1202002.511</v>
      </c>
      <c r="C22" s="66">
        <v>1221319.156</v>
      </c>
      <c r="D22" s="66">
        <v>19316.64500000002</v>
      </c>
      <c r="E22" s="215">
        <v>0.016070386561779837</v>
      </c>
      <c r="F22" s="66"/>
      <c r="G22" s="66">
        <v>2587376.1328729107</v>
      </c>
    </row>
    <row r="23" spans="1:7" ht="15">
      <c r="A23" s="65" t="s">
        <v>133</v>
      </c>
      <c r="B23" s="66">
        <v>1391673.952</v>
      </c>
      <c r="C23" s="66">
        <v>1389379.413</v>
      </c>
      <c r="D23" s="66">
        <v>-2294.539000000106</v>
      </c>
      <c r="E23" s="215">
        <v>-0.0016487619077030092</v>
      </c>
      <c r="F23" s="66"/>
      <c r="G23" s="66">
        <v>2943413.3699129294</v>
      </c>
    </row>
    <row r="24" spans="1:7" ht="15">
      <c r="A24" s="65" t="s">
        <v>134</v>
      </c>
      <c r="B24" s="66">
        <v>7049923.571</v>
      </c>
      <c r="C24" s="66">
        <v>7013584.54</v>
      </c>
      <c r="D24" s="66">
        <v>-36339.031000000425</v>
      </c>
      <c r="E24" s="215">
        <v>-0.005154528362474984</v>
      </c>
      <c r="F24" s="66"/>
      <c r="G24" s="66">
        <v>14858344.893333051</v>
      </c>
    </row>
    <row r="25" spans="1:7" ht="15">
      <c r="A25" s="65" t="s">
        <v>135</v>
      </c>
      <c r="B25" s="66">
        <v>46922.97</v>
      </c>
      <c r="C25" s="66">
        <v>47751.845</v>
      </c>
      <c r="D25" s="66">
        <v>828.875</v>
      </c>
      <c r="E25" s="215">
        <v>0.0176645894324251</v>
      </c>
      <c r="F25" s="66"/>
      <c r="G25" s="66">
        <v>101162.73330084953</v>
      </c>
    </row>
    <row r="26" spans="1:7" ht="15">
      <c r="A26" s="65" t="s">
        <v>136</v>
      </c>
      <c r="B26" s="66">
        <v>321556.216</v>
      </c>
      <c r="C26" s="66">
        <v>331944.396</v>
      </c>
      <c r="D26" s="66">
        <v>10388.179999999993</v>
      </c>
      <c r="E26" s="215">
        <v>0.03230595299703363</v>
      </c>
      <c r="F26" s="66"/>
      <c r="G26" s="66">
        <v>703227.3287714764</v>
      </c>
    </row>
    <row r="27" spans="1:7" ht="15">
      <c r="A27" s="22" t="s">
        <v>137</v>
      </c>
      <c r="B27" s="23">
        <v>10956303.372000001</v>
      </c>
      <c r="C27" s="23">
        <v>11003082.517</v>
      </c>
      <c r="D27" s="76">
        <v>46779.14499999955</v>
      </c>
      <c r="E27" s="77">
        <v>0.004269610233644008</v>
      </c>
      <c r="F27" s="78"/>
      <c r="G27" s="23">
        <v>23310133.9258098</v>
      </c>
    </row>
    <row r="28" spans="1:7" ht="15">
      <c r="A28" s="65"/>
      <c r="B28" s="66"/>
      <c r="C28" s="66"/>
      <c r="D28" s="66"/>
      <c r="E28" s="215"/>
      <c r="F28" s="66"/>
      <c r="G28" s="66"/>
    </row>
    <row r="29" spans="1:7" ht="15">
      <c r="A29" s="24" t="s">
        <v>138</v>
      </c>
      <c r="B29" s="25">
        <v>13246492.302000001</v>
      </c>
      <c r="C29" s="25">
        <v>14359779.163</v>
      </c>
      <c r="D29" s="81">
        <v>1113286.8609999996</v>
      </c>
      <c r="E29" s="82">
        <v>0.08404389898991688</v>
      </c>
      <c r="F29" s="78"/>
      <c r="G29" s="25">
        <v>30421327.379615705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3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46.140625" style="0" bestFit="1" customWidth="1"/>
    <col min="2" max="2" width="10.7109375" style="0" bestFit="1" customWidth="1"/>
    <col min="3" max="3" width="12.7109375" style="0" bestFit="1" customWidth="1"/>
    <col min="4" max="4" width="11.28125" style="0" bestFit="1" customWidth="1"/>
    <col min="5" max="5" width="6.7109375" style="0" bestFit="1" customWidth="1"/>
    <col min="6" max="6" width="1.28515625" style="0" customWidth="1"/>
    <col min="7" max="7" width="15.28125" style="0" bestFit="1" customWidth="1"/>
  </cols>
  <sheetData>
    <row r="1" spans="1:7" ht="15">
      <c r="A1" s="59" t="s">
        <v>139</v>
      </c>
      <c r="B1" s="73"/>
      <c r="C1" s="73"/>
      <c r="D1" s="73"/>
      <c r="E1" s="73"/>
      <c r="F1" s="73"/>
      <c r="G1" s="73"/>
    </row>
    <row r="2" spans="1:7" ht="15" customHeight="1">
      <c r="A2" s="21" t="s">
        <v>140</v>
      </c>
      <c r="B2" s="395" t="s">
        <v>61</v>
      </c>
      <c r="C2" s="395"/>
      <c r="D2" s="395"/>
      <c r="E2" s="395"/>
      <c r="F2" s="85"/>
      <c r="G2" s="2" t="s">
        <v>62</v>
      </c>
    </row>
    <row r="3" spans="1:7" ht="25.5">
      <c r="A3" s="75"/>
      <c r="B3" s="166" t="s">
        <v>115</v>
      </c>
      <c r="C3" s="167" t="s">
        <v>116</v>
      </c>
      <c r="D3" s="213" t="s">
        <v>52</v>
      </c>
      <c r="E3" s="213" t="s">
        <v>0</v>
      </c>
      <c r="G3" s="249" t="s">
        <v>116</v>
      </c>
    </row>
    <row r="4" spans="1:7" ht="15">
      <c r="A4" s="66"/>
      <c r="B4" s="66"/>
      <c r="C4" s="66"/>
      <c r="D4" s="66"/>
      <c r="E4" s="66"/>
      <c r="F4" s="66"/>
      <c r="G4" s="66"/>
    </row>
    <row r="5" spans="1:7" ht="15">
      <c r="A5" s="79" t="s">
        <v>141</v>
      </c>
      <c r="B5" s="26"/>
      <c r="C5" s="26"/>
      <c r="D5" s="80"/>
      <c r="E5" s="78"/>
      <c r="F5" s="78"/>
      <c r="G5" s="26"/>
    </row>
    <row r="6" spans="1:7" ht="15">
      <c r="A6" s="83" t="s">
        <v>142</v>
      </c>
      <c r="B6" s="66">
        <v>658423.302</v>
      </c>
      <c r="C6" s="66">
        <v>1029710.46</v>
      </c>
      <c r="D6" s="66">
        <v>371287.15799999994</v>
      </c>
      <c r="E6" s="215">
        <v>0.5639034294080921</v>
      </c>
      <c r="F6" s="66"/>
      <c r="G6" s="66">
        <v>2181451.3060610555</v>
      </c>
    </row>
    <row r="7" spans="1:7" ht="15">
      <c r="A7" s="83" t="s">
        <v>143</v>
      </c>
      <c r="B7" s="66">
        <v>1194851.75</v>
      </c>
      <c r="C7" s="66">
        <v>1324476.321</v>
      </c>
      <c r="D7" s="66">
        <v>129624.571</v>
      </c>
      <c r="E7" s="215">
        <v>0.10848590295825403</v>
      </c>
      <c r="F7" s="66"/>
      <c r="G7" s="66">
        <v>2805915.558333157</v>
      </c>
    </row>
    <row r="8" spans="1:7" ht="15">
      <c r="A8" s="83" t="s">
        <v>144</v>
      </c>
      <c r="B8" s="66">
        <v>150259.507</v>
      </c>
      <c r="C8" s="66">
        <v>123283.764</v>
      </c>
      <c r="D8" s="66">
        <v>-26975.743000000017</v>
      </c>
      <c r="E8" s="215">
        <v>-0.17952769537570767</v>
      </c>
      <c r="F8" s="66"/>
      <c r="G8" s="66">
        <v>261177.81496938755</v>
      </c>
    </row>
    <row r="9" spans="1:7" ht="15">
      <c r="A9" s="83" t="s">
        <v>145</v>
      </c>
      <c r="B9" s="66">
        <v>89730.702</v>
      </c>
      <c r="C9" s="66">
        <v>79011.309</v>
      </c>
      <c r="D9" s="66">
        <v>-10719.393000000011</v>
      </c>
      <c r="E9" s="215">
        <v>-0.11946182032544457</v>
      </c>
      <c r="F9" s="66"/>
      <c r="G9" s="66">
        <v>167386.20214816855</v>
      </c>
    </row>
    <row r="10" spans="1:7" ht="15">
      <c r="A10" s="83" t="s">
        <v>146</v>
      </c>
      <c r="B10" s="66">
        <v>169545.538</v>
      </c>
      <c r="C10" s="66">
        <v>175799.827</v>
      </c>
      <c r="D10" s="66">
        <v>6254.28899999999</v>
      </c>
      <c r="E10" s="215">
        <v>0.03688854967094439</v>
      </c>
      <c r="F10" s="66"/>
      <c r="G10" s="66">
        <v>372433.588966803</v>
      </c>
    </row>
    <row r="11" spans="1:7" ht="15">
      <c r="A11" s="83" t="s">
        <v>147</v>
      </c>
      <c r="B11" s="66">
        <v>0</v>
      </c>
      <c r="C11" s="66">
        <v>0</v>
      </c>
      <c r="D11" s="66">
        <v>0</v>
      </c>
      <c r="E11" s="215" t="s">
        <v>32</v>
      </c>
      <c r="F11" s="66"/>
      <c r="G11" s="66">
        <v>0</v>
      </c>
    </row>
    <row r="12" spans="1:7" ht="15">
      <c r="A12" s="83" t="s">
        <v>148</v>
      </c>
      <c r="B12" s="66">
        <v>83919.926</v>
      </c>
      <c r="C12" s="66">
        <v>70562.411</v>
      </c>
      <c r="D12" s="66">
        <v>-13357.515000000014</v>
      </c>
      <c r="E12" s="215">
        <v>-0.1591697661887835</v>
      </c>
      <c r="F12" s="66"/>
      <c r="G12" s="66">
        <v>149487.13217380253</v>
      </c>
    </row>
    <row r="13" spans="1:7" ht="15">
      <c r="A13" s="83" t="s">
        <v>149</v>
      </c>
      <c r="B13" s="66">
        <v>0</v>
      </c>
      <c r="C13" s="66">
        <v>0</v>
      </c>
      <c r="D13" s="66">
        <v>0</v>
      </c>
      <c r="E13" s="215" t="s">
        <v>32</v>
      </c>
      <c r="F13" s="66"/>
      <c r="G13" s="66">
        <v>0</v>
      </c>
    </row>
    <row r="14" spans="1:7" ht="15">
      <c r="A14" s="22" t="s">
        <v>150</v>
      </c>
      <c r="B14" s="23">
        <v>2346730.725</v>
      </c>
      <c r="C14" s="23">
        <v>2802844.0919999997</v>
      </c>
      <c r="D14" s="76">
        <v>456113.3669999996</v>
      </c>
      <c r="E14" s="77">
        <v>0.19436118602827754</v>
      </c>
      <c r="F14" s="78"/>
      <c r="G14" s="23">
        <v>5937851.602652373</v>
      </c>
    </row>
    <row r="15" spans="1:7" ht="15">
      <c r="A15" s="66"/>
      <c r="B15" s="66"/>
      <c r="C15" s="66"/>
      <c r="D15" s="66"/>
      <c r="E15" s="215"/>
      <c r="F15" s="66"/>
      <c r="G15" s="66"/>
    </row>
    <row r="16" spans="1:7" ht="15">
      <c r="A16" s="79" t="s">
        <v>151</v>
      </c>
      <c r="B16" s="26"/>
      <c r="C16" s="26"/>
      <c r="D16" s="80"/>
      <c r="E16" s="78"/>
      <c r="F16" s="78"/>
      <c r="G16" s="26"/>
    </row>
    <row r="17" spans="1:7" ht="15">
      <c r="A17" s="83" t="s">
        <v>152</v>
      </c>
      <c r="B17" s="66">
        <v>2928119.869</v>
      </c>
      <c r="C17" s="66">
        <v>2517656.131</v>
      </c>
      <c r="D17" s="66">
        <v>-410463.7379999999</v>
      </c>
      <c r="E17" s="215">
        <v>-0.14017996406007102</v>
      </c>
      <c r="F17" s="66"/>
      <c r="G17" s="66">
        <v>5333678.221723196</v>
      </c>
    </row>
    <row r="18" spans="1:7" ht="15">
      <c r="A18" s="83" t="s">
        <v>153</v>
      </c>
      <c r="B18" s="66">
        <v>14257.438</v>
      </c>
      <c r="C18" s="66">
        <v>16800.395</v>
      </c>
      <c r="D18" s="66">
        <v>2542.9570000000003</v>
      </c>
      <c r="E18" s="215">
        <v>0.17836002513214508</v>
      </c>
      <c r="F18" s="66"/>
      <c r="G18" s="66">
        <v>35591.79501302884</v>
      </c>
    </row>
    <row r="19" spans="1:7" ht="15">
      <c r="A19" s="83" t="s">
        <v>144</v>
      </c>
      <c r="B19" s="66">
        <v>0</v>
      </c>
      <c r="C19" s="66">
        <v>0</v>
      </c>
      <c r="D19" s="66">
        <v>0</v>
      </c>
      <c r="E19" s="215" t="s">
        <v>32</v>
      </c>
      <c r="F19" s="66"/>
      <c r="G19" s="66">
        <v>0</v>
      </c>
    </row>
    <row r="20" spans="1:7" ht="15">
      <c r="A20" s="83" t="s">
        <v>154</v>
      </c>
      <c r="B20" s="66">
        <v>176575.035</v>
      </c>
      <c r="C20" s="66">
        <v>187435.329</v>
      </c>
      <c r="D20" s="66">
        <v>10860.293999999994</v>
      </c>
      <c r="E20" s="215">
        <v>0.061505263187403555</v>
      </c>
      <c r="F20" s="66"/>
      <c r="G20" s="66">
        <v>397083.50952269987</v>
      </c>
    </row>
    <row r="21" spans="1:7" ht="15">
      <c r="A21" s="83" t="s">
        <v>155</v>
      </c>
      <c r="B21" s="66">
        <v>501127.698</v>
      </c>
      <c r="C21" s="66">
        <v>495612.715</v>
      </c>
      <c r="D21" s="66">
        <v>-5514.982999999949</v>
      </c>
      <c r="E21" s="215">
        <v>-0.011005145039897494</v>
      </c>
      <c r="F21" s="66"/>
      <c r="G21" s="66">
        <v>1049960.2038006058</v>
      </c>
    </row>
    <row r="22" spans="1:7" ht="15">
      <c r="A22" s="83" t="s">
        <v>156</v>
      </c>
      <c r="B22" s="66">
        <v>256161.368</v>
      </c>
      <c r="C22" s="66">
        <v>251714.937</v>
      </c>
      <c r="D22" s="66">
        <v>-4446.430999999982</v>
      </c>
      <c r="E22" s="215">
        <v>-0.017357929631293907</v>
      </c>
      <c r="F22" s="66"/>
      <c r="G22" s="66">
        <v>533260.4643772641</v>
      </c>
    </row>
    <row r="23" spans="1:7" ht="15">
      <c r="A23" s="83" t="s">
        <v>157</v>
      </c>
      <c r="B23" s="66">
        <v>65313.124</v>
      </c>
      <c r="C23" s="66">
        <v>80200.635</v>
      </c>
      <c r="D23" s="66">
        <v>14887.510999999991</v>
      </c>
      <c r="E23" s="215">
        <v>0.2279405743935934</v>
      </c>
      <c r="F23" s="66"/>
      <c r="G23" s="66">
        <v>169905.80047878315</v>
      </c>
    </row>
    <row r="24" spans="1:7" ht="15">
      <c r="A24" s="22" t="s">
        <v>158</v>
      </c>
      <c r="B24" s="23">
        <v>3941554.5319999997</v>
      </c>
      <c r="C24" s="23">
        <v>3549420.1419999995</v>
      </c>
      <c r="D24" s="76">
        <v>-392134.39000000013</v>
      </c>
      <c r="E24" s="77">
        <v>-0.09948724210623205</v>
      </c>
      <c r="F24" s="78"/>
      <c r="G24" s="23">
        <v>7519479.994915577</v>
      </c>
    </row>
    <row r="25" spans="1:7" ht="15">
      <c r="A25" s="66"/>
      <c r="B25" s="66"/>
      <c r="C25" s="66"/>
      <c r="D25" s="66"/>
      <c r="E25" s="215"/>
      <c r="F25" s="66"/>
      <c r="G25" s="66"/>
    </row>
    <row r="26" spans="1:7" ht="15">
      <c r="A26" s="92" t="s">
        <v>159</v>
      </c>
      <c r="B26" s="74"/>
      <c r="C26" s="74"/>
      <c r="D26" s="74"/>
      <c r="E26" s="74"/>
      <c r="F26" s="74"/>
      <c r="G26" s="74"/>
    </row>
    <row r="27" spans="1:7" ht="15">
      <c r="A27" s="65" t="s">
        <v>160</v>
      </c>
      <c r="B27" s="66">
        <v>2824882.835</v>
      </c>
      <c r="C27" s="66">
        <v>5669280.725</v>
      </c>
      <c r="D27" s="66">
        <v>2844397.8899999997</v>
      </c>
      <c r="E27" s="215">
        <v>1.0069082705867338</v>
      </c>
      <c r="F27" s="66"/>
      <c r="G27" s="66">
        <v>12010424.602249857</v>
      </c>
    </row>
    <row r="28" spans="1:7" ht="15">
      <c r="A28" s="65" t="s">
        <v>161</v>
      </c>
      <c r="B28" s="66">
        <v>2421278.841</v>
      </c>
      <c r="C28" s="66">
        <v>2480248.818</v>
      </c>
      <c r="D28" s="66">
        <v>58969.976999999955</v>
      </c>
      <c r="E28" s="215">
        <v>0.024354888830418666</v>
      </c>
      <c r="F28" s="66"/>
      <c r="G28" s="66">
        <v>5254430.47687647</v>
      </c>
    </row>
    <row r="29" spans="1:7" ht="15">
      <c r="A29" s="65" t="s">
        <v>162</v>
      </c>
      <c r="B29" s="66">
        <v>158759.648</v>
      </c>
      <c r="C29" s="66">
        <v>158759.648</v>
      </c>
      <c r="D29" s="66">
        <v>0</v>
      </c>
      <c r="E29" s="215">
        <v>0</v>
      </c>
      <c r="F29" s="66"/>
      <c r="G29" s="66">
        <v>336333.8092917823</v>
      </c>
    </row>
    <row r="30" spans="1:7" ht="15">
      <c r="A30" s="65" t="s">
        <v>163</v>
      </c>
      <c r="B30" s="66">
        <v>0</v>
      </c>
      <c r="C30" s="66">
        <v>0</v>
      </c>
      <c r="D30" s="66">
        <v>0</v>
      </c>
      <c r="E30" s="215" t="s">
        <v>32</v>
      </c>
      <c r="F30" s="66"/>
      <c r="G30" s="66">
        <v>0</v>
      </c>
    </row>
    <row r="31" spans="1:7" ht="15">
      <c r="A31" s="65" t="s">
        <v>164</v>
      </c>
      <c r="B31" s="66">
        <v>-1511122.753</v>
      </c>
      <c r="C31" s="66">
        <v>-2392646.233</v>
      </c>
      <c r="D31" s="66">
        <v>-881523.48</v>
      </c>
      <c r="E31" s="215">
        <v>-0.5833566321795698</v>
      </c>
      <c r="F31" s="66"/>
      <c r="G31" s="66">
        <v>-5068843.575620194</v>
      </c>
    </row>
    <row r="32" spans="1:7" ht="15">
      <c r="A32" s="66"/>
      <c r="B32" s="66"/>
      <c r="C32" s="66"/>
      <c r="D32" s="66">
        <v>0</v>
      </c>
      <c r="E32" s="215" t="s">
        <v>32</v>
      </c>
      <c r="F32" s="66"/>
      <c r="G32" s="66"/>
    </row>
    <row r="33" spans="1:7" ht="15">
      <c r="A33" s="84" t="s">
        <v>165</v>
      </c>
      <c r="B33" s="66">
        <v>3893798.571</v>
      </c>
      <c r="C33" s="66">
        <v>5915642.958</v>
      </c>
      <c r="D33" s="69">
        <v>2021844.3869999996</v>
      </c>
      <c r="E33" s="216">
        <v>0.5192472980133516</v>
      </c>
      <c r="F33" s="69"/>
      <c r="G33" s="69">
        <v>12532345.312797915</v>
      </c>
    </row>
    <row r="34" spans="1:7" ht="15">
      <c r="A34" s="84" t="s">
        <v>166</v>
      </c>
      <c r="B34" s="66">
        <v>3064408.474</v>
      </c>
      <c r="C34" s="66">
        <v>2091871.971</v>
      </c>
      <c r="D34" s="69">
        <v>-972536.503</v>
      </c>
      <c r="E34" s="216">
        <v>-0.3173651656597005</v>
      </c>
      <c r="F34" s="69"/>
      <c r="G34" s="69">
        <v>4431650.469249836</v>
      </c>
    </row>
    <row r="35" spans="1:7" ht="15">
      <c r="A35" s="22" t="s">
        <v>167</v>
      </c>
      <c r="B35" s="23">
        <v>6958207.045</v>
      </c>
      <c r="C35" s="23">
        <v>8007514.929</v>
      </c>
      <c r="D35" s="76">
        <v>1049307.8839999996</v>
      </c>
      <c r="E35" s="77">
        <v>0.15080147474973557</v>
      </c>
      <c r="F35" s="78"/>
      <c r="G35" s="23">
        <v>16963995.782047752</v>
      </c>
    </row>
    <row r="36" spans="1:7" ht="15">
      <c r="A36" s="66"/>
      <c r="B36" s="66"/>
      <c r="C36" s="66"/>
      <c r="D36" s="66"/>
      <c r="E36" s="215"/>
      <c r="F36" s="66"/>
      <c r="G36" s="66"/>
    </row>
    <row r="37" spans="1:7" ht="15">
      <c r="A37" s="24" t="s">
        <v>168</v>
      </c>
      <c r="B37" s="25">
        <v>13246492.302</v>
      </c>
      <c r="C37" s="25">
        <v>14359779.162999999</v>
      </c>
      <c r="D37" s="81">
        <v>1113286.8609999996</v>
      </c>
      <c r="E37" s="82">
        <v>0.08404389898991689</v>
      </c>
      <c r="F37" s="78"/>
      <c r="G37" s="25">
        <v>30421327.3796157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6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30.7109375" style="0" customWidth="1"/>
    <col min="2" max="2" width="12.57421875" style="0" bestFit="1" customWidth="1"/>
    <col min="3" max="6" width="14.140625" style="0" bestFit="1" customWidth="1"/>
    <col min="7" max="7" width="14.140625" style="0" customWidth="1"/>
    <col min="8" max="8" width="16.00390625" style="0" customWidth="1"/>
    <col min="9" max="9" width="15.57421875" style="0" bestFit="1" customWidth="1"/>
  </cols>
  <sheetData>
    <row r="1" spans="1:9" ht="17.25" thickBot="1">
      <c r="A1" s="171" t="s">
        <v>169</v>
      </c>
      <c r="B1" s="192"/>
      <c r="C1" s="50"/>
      <c r="D1" s="50"/>
      <c r="E1" s="50"/>
      <c r="F1" s="51"/>
      <c r="G1" s="51"/>
      <c r="H1" s="50"/>
      <c r="I1" s="50"/>
    </row>
    <row r="2" spans="1:8" ht="16.5" thickBot="1">
      <c r="A2" s="52" t="s">
        <v>62</v>
      </c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 t="s">
        <v>5</v>
      </c>
      <c r="H2" s="53" t="s">
        <v>4</v>
      </c>
    </row>
    <row r="3" spans="1:8" ht="15.75">
      <c r="A3" s="54" t="s">
        <v>1</v>
      </c>
      <c r="B3" s="163">
        <v>428871.5489955534</v>
      </c>
      <c r="C3" s="163">
        <v>754036.501055343</v>
      </c>
      <c r="D3" s="163">
        <v>226176.19415256134</v>
      </c>
      <c r="E3" s="163">
        <v>480896.4103121251</v>
      </c>
      <c r="F3" s="163">
        <v>19530.771273279803</v>
      </c>
      <c r="G3" s="163">
        <v>974637.829928729</v>
      </c>
      <c r="H3" s="163">
        <v>2884149.2557175914</v>
      </c>
    </row>
    <row r="4" spans="1:8" ht="15.75">
      <c r="A4" s="55" t="s">
        <v>6</v>
      </c>
      <c r="B4" s="164">
        <v>5361.008858350862</v>
      </c>
      <c r="C4" s="164">
        <v>621863.2021290095</v>
      </c>
      <c r="D4" s="164">
        <v>5995.1285357076795</v>
      </c>
      <c r="E4" s="164">
        <v>464971.62174625474</v>
      </c>
      <c r="F4" s="164">
        <v>6704.389711035251</v>
      </c>
      <c r="G4" s="164">
        <v>36130.01108947971</v>
      </c>
      <c r="H4" s="164">
        <v>1141025.3620698377</v>
      </c>
    </row>
    <row r="5" spans="1:8" ht="15.75">
      <c r="A5" s="55" t="s">
        <v>7</v>
      </c>
      <c r="B5" s="164">
        <v>0.1615702391797132</v>
      </c>
      <c r="C5" s="164">
        <v>0</v>
      </c>
      <c r="D5" s="164">
        <v>0</v>
      </c>
      <c r="E5" s="164">
        <v>0</v>
      </c>
      <c r="F5" s="164">
        <v>0</v>
      </c>
      <c r="G5" s="164">
        <v>0</v>
      </c>
      <c r="H5" s="164">
        <v>0.1615702391797132</v>
      </c>
    </row>
    <row r="6" spans="1:8" ht="16.5" thickBot="1">
      <c r="A6" s="56" t="s">
        <v>23</v>
      </c>
      <c r="B6" s="165">
        <v>423510.37856696337</v>
      </c>
      <c r="C6" s="165">
        <v>132173.2989263334</v>
      </c>
      <c r="D6" s="165">
        <v>220181.06561685365</v>
      </c>
      <c r="E6" s="165">
        <v>15924.788565870384</v>
      </c>
      <c r="F6" s="165">
        <v>12826.381562244553</v>
      </c>
      <c r="G6" s="165">
        <v>938507.8188392493</v>
      </c>
      <c r="H6" s="165">
        <v>1743123.7320775148</v>
      </c>
    </row>
    <row r="7" spans="1:8" ht="15.75">
      <c r="A7" s="54" t="s">
        <v>2</v>
      </c>
      <c r="B7" s="163">
        <v>302381.4615378374</v>
      </c>
      <c r="C7" s="163">
        <v>168129.1669510991</v>
      </c>
      <c r="D7" s="163">
        <v>6981.647793830538</v>
      </c>
      <c r="E7" s="163">
        <v>0</v>
      </c>
      <c r="F7" s="163">
        <v>0</v>
      </c>
      <c r="G7" s="163">
        <v>0</v>
      </c>
      <c r="H7" s="163">
        <v>477492.27628276707</v>
      </c>
    </row>
    <row r="8" spans="1:8" ht="15.75">
      <c r="A8" s="55" t="s">
        <v>8</v>
      </c>
      <c r="B8" s="164">
        <v>42966.58068454003</v>
      </c>
      <c r="C8" s="164">
        <v>9731.793424555042</v>
      </c>
      <c r="D8" s="164">
        <v>0</v>
      </c>
      <c r="E8" s="164">
        <v>0</v>
      </c>
      <c r="F8" s="164">
        <v>0</v>
      </c>
      <c r="G8" s="164">
        <v>0</v>
      </c>
      <c r="H8" s="164">
        <v>52698.37410909507</v>
      </c>
    </row>
    <row r="9" spans="1:8" ht="15.75">
      <c r="A9" s="55" t="s">
        <v>9</v>
      </c>
      <c r="B9" s="164">
        <v>188592.58976843467</v>
      </c>
      <c r="C9" s="164">
        <v>13691.440297336681</v>
      </c>
      <c r="D9" s="164">
        <v>0</v>
      </c>
      <c r="E9" s="164">
        <v>0</v>
      </c>
      <c r="F9" s="164">
        <v>0</v>
      </c>
      <c r="G9" s="164">
        <v>0</v>
      </c>
      <c r="H9" s="164">
        <v>202284.03006577137</v>
      </c>
    </row>
    <row r="10" spans="1:8" ht="15.75">
      <c r="A10" s="55" t="s">
        <v>53</v>
      </c>
      <c r="B10" s="164">
        <v>0</v>
      </c>
      <c r="C10" s="164">
        <v>1932.838734869192</v>
      </c>
      <c r="D10" s="164">
        <v>0</v>
      </c>
      <c r="E10" s="164">
        <v>0</v>
      </c>
      <c r="F10" s="164">
        <v>0</v>
      </c>
      <c r="G10" s="164">
        <v>0</v>
      </c>
      <c r="H10" s="164">
        <v>1932.838734869192</v>
      </c>
    </row>
    <row r="11" spans="1:8" ht="15.75">
      <c r="A11" s="55" t="s">
        <v>54</v>
      </c>
      <c r="B11" s="164">
        <v>43033.682155408045</v>
      </c>
      <c r="C11" s="164">
        <v>119735.21866458416</v>
      </c>
      <c r="D11" s="164">
        <v>0</v>
      </c>
      <c r="E11" s="164">
        <v>0</v>
      </c>
      <c r="F11" s="164">
        <v>0</v>
      </c>
      <c r="G11" s="164">
        <v>0</v>
      </c>
      <c r="H11" s="164">
        <v>162768.9008199922</v>
      </c>
    </row>
    <row r="12" spans="1:8" ht="15.75">
      <c r="A12" s="55" t="s">
        <v>55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</row>
    <row r="13" spans="1:8" ht="15.75">
      <c r="A13" s="55" t="s">
        <v>31</v>
      </c>
      <c r="B13" s="164">
        <v>27513.991930235596</v>
      </c>
      <c r="C13" s="164">
        <v>23037.875829754015</v>
      </c>
      <c r="D13" s="164">
        <v>6981.647793830538</v>
      </c>
      <c r="E13" s="164">
        <v>0</v>
      </c>
      <c r="F13" s="164">
        <v>0</v>
      </c>
      <c r="G13" s="164">
        <v>0</v>
      </c>
      <c r="H13" s="164">
        <v>57533.51555382015</v>
      </c>
    </row>
    <row r="14" spans="1:8" ht="16.5" thickBot="1">
      <c r="A14" s="55" t="s">
        <v>10</v>
      </c>
      <c r="B14" s="164">
        <v>274.61699921905506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274.61699921905506</v>
      </c>
    </row>
    <row r="15" spans="1:8" ht="15.75">
      <c r="A15" s="54" t="s">
        <v>35</v>
      </c>
      <c r="B15" s="163">
        <v>79334.29815773162</v>
      </c>
      <c r="C15" s="163">
        <v>126419.85340038978</v>
      </c>
      <c r="D15" s="163">
        <v>96956.33247538647</v>
      </c>
      <c r="E15" s="163">
        <v>101722.08920573263</v>
      </c>
      <c r="F15" s="163">
        <v>91487.49240722014</v>
      </c>
      <c r="G15" s="163">
        <v>267311.1998888</v>
      </c>
      <c r="H15" s="163">
        <v>763231.2655352607</v>
      </c>
    </row>
    <row r="16" spans="1:8" ht="15.75">
      <c r="A16" s="55" t="s">
        <v>11</v>
      </c>
      <c r="B16" s="164">
        <v>29134.863167246047</v>
      </c>
      <c r="C16" s="164">
        <v>64906.28463499418</v>
      </c>
      <c r="D16" s="164">
        <v>52278.3498416377</v>
      </c>
      <c r="E16" s="164">
        <v>32908.45886442642</v>
      </c>
      <c r="F16" s="164">
        <v>32343.105446118196</v>
      </c>
      <c r="G16" s="164">
        <v>141469.1772885284</v>
      </c>
      <c r="H16" s="164">
        <v>353040.2392429509</v>
      </c>
    </row>
    <row r="17" spans="1:8" ht="15.75">
      <c r="A17" s="55" t="s">
        <v>12</v>
      </c>
      <c r="B17" s="164">
        <v>37491.66440910777</v>
      </c>
      <c r="C17" s="164">
        <v>53517.875727825856</v>
      </c>
      <c r="D17" s="164">
        <v>36218.539399999994</v>
      </c>
      <c r="E17" s="164">
        <v>59863.5394</v>
      </c>
      <c r="F17" s="164">
        <v>49675.19074519999</v>
      </c>
      <c r="G17" s="164">
        <v>82588.47585940518</v>
      </c>
      <c r="H17" s="164">
        <v>319355.28554153885</v>
      </c>
    </row>
    <row r="18" spans="1:8" ht="16.5" thickBot="1">
      <c r="A18" s="55" t="s">
        <v>56</v>
      </c>
      <c r="B18" s="164">
        <v>12707.770581377818</v>
      </c>
      <c r="C18" s="164">
        <v>7995.693037569739</v>
      </c>
      <c r="D18" s="164">
        <v>8459.44323374878</v>
      </c>
      <c r="E18" s="164">
        <v>8950.090941306207</v>
      </c>
      <c r="F18" s="164">
        <v>9469.196215901964</v>
      </c>
      <c r="G18" s="164">
        <v>43253.54674086641</v>
      </c>
      <c r="H18" s="164">
        <v>90835.74075077091</v>
      </c>
    </row>
    <row r="19" spans="1:8" ht="15.75">
      <c r="A19" s="54" t="s">
        <v>34</v>
      </c>
      <c r="B19" s="163">
        <v>207425.53807726692</v>
      </c>
      <c r="C19" s="163">
        <v>167188.77747541963</v>
      </c>
      <c r="D19" s="163">
        <v>141251.09456748437</v>
      </c>
      <c r="E19" s="163">
        <v>216813.70114211945</v>
      </c>
      <c r="F19" s="163">
        <v>214277.5391101401</v>
      </c>
      <c r="G19" s="163">
        <v>258608.2123100606</v>
      </c>
      <c r="H19" s="163">
        <v>1205564.8626824908</v>
      </c>
    </row>
    <row r="20" spans="1:8" ht="15.75">
      <c r="A20" s="55" t="s">
        <v>13</v>
      </c>
      <c r="B20" s="164">
        <v>0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</row>
    <row r="21" spans="1:8" ht="15.75">
      <c r="A21" s="55" t="s">
        <v>14</v>
      </c>
      <c r="B21" s="164">
        <v>80921.37568278877</v>
      </c>
      <c r="C21" s="164">
        <v>96855.16161982324</v>
      </c>
      <c r="D21" s="164">
        <v>41708.240321779725</v>
      </c>
      <c r="E21" s="164">
        <v>95100.76029397162</v>
      </c>
      <c r="F21" s="164">
        <v>68872.7054921045</v>
      </c>
      <c r="G21" s="164">
        <v>85917.19388221274</v>
      </c>
      <c r="H21" s="164">
        <v>469375.4372926806</v>
      </c>
    </row>
    <row r="22" spans="1:8" ht="15.75">
      <c r="A22" s="55" t="s">
        <v>15</v>
      </c>
      <c r="B22" s="164">
        <v>112070.50412156124</v>
      </c>
      <c r="C22" s="164">
        <v>54854.464162280274</v>
      </c>
      <c r="D22" s="164">
        <v>82942.45633627966</v>
      </c>
      <c r="E22" s="164">
        <v>114043.96188797301</v>
      </c>
      <c r="F22" s="164">
        <v>137107.7283841494</v>
      </c>
      <c r="G22" s="164">
        <v>168814.00942993347</v>
      </c>
      <c r="H22" s="164">
        <v>669833.124322177</v>
      </c>
    </row>
    <row r="23" spans="1:8" ht="15.75">
      <c r="A23" s="55" t="s">
        <v>16</v>
      </c>
      <c r="B23" s="164">
        <v>0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</row>
    <row r="24" spans="1:8" ht="15.75">
      <c r="A24" s="55" t="s">
        <v>17</v>
      </c>
      <c r="B24" s="164">
        <v>0</v>
      </c>
      <c r="C24" s="164">
        <v>0</v>
      </c>
      <c r="D24" s="164">
        <v>0</v>
      </c>
      <c r="E24" s="164">
        <v>0</v>
      </c>
      <c r="F24" s="164">
        <v>0</v>
      </c>
      <c r="G24" s="164">
        <v>0</v>
      </c>
      <c r="H24" s="164">
        <v>0</v>
      </c>
    </row>
    <row r="25" spans="1:8" ht="15.75">
      <c r="A25" s="55" t="s">
        <v>18</v>
      </c>
      <c r="B25" s="164">
        <v>14433.658272916877</v>
      </c>
      <c r="C25" s="164">
        <v>15479.15169331612</v>
      </c>
      <c r="D25" s="164">
        <v>16600.39790942497</v>
      </c>
      <c r="E25" s="164">
        <v>7668.978960174796</v>
      </c>
      <c r="F25" s="164">
        <v>8297.105233886185</v>
      </c>
      <c r="G25" s="164">
        <v>3877.0089979143913</v>
      </c>
      <c r="H25" s="164">
        <v>66356.30106763335</v>
      </c>
    </row>
    <row r="26" spans="1:8" ht="15.75">
      <c r="A26" s="55" t="s">
        <v>57</v>
      </c>
      <c r="B26" s="164">
        <v>0</v>
      </c>
      <c r="C26" s="164">
        <v>0</v>
      </c>
      <c r="D26" s="164">
        <v>0</v>
      </c>
      <c r="E26" s="164">
        <v>0</v>
      </c>
      <c r="F26" s="164">
        <v>0</v>
      </c>
      <c r="G26" s="164">
        <v>0</v>
      </c>
      <c r="H26" s="164">
        <v>0</v>
      </c>
    </row>
    <row r="27" spans="1:8" ht="16.5" thickBot="1">
      <c r="A27" s="55" t="s">
        <v>58</v>
      </c>
      <c r="B27" s="164">
        <v>0</v>
      </c>
      <c r="C27" s="164">
        <v>0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</row>
    <row r="28" spans="1:8" ht="15.75">
      <c r="A28" s="54" t="s">
        <v>3</v>
      </c>
      <c r="B28" s="163">
        <v>87872.50300185569</v>
      </c>
      <c r="C28" s="163">
        <v>213764.872830477</v>
      </c>
      <c r="D28" s="163">
        <v>158643.52508787255</v>
      </c>
      <c r="E28" s="163">
        <v>101335.37095622749</v>
      </c>
      <c r="F28" s="163">
        <v>328657.7156784194</v>
      </c>
      <c r="G28" s="163">
        <v>1104191.6821318632</v>
      </c>
      <c r="H28" s="163">
        <v>1994465.6696867151</v>
      </c>
    </row>
    <row r="29" spans="1:8" ht="15.75">
      <c r="A29" s="55" t="s">
        <v>19</v>
      </c>
      <c r="B29" s="164">
        <v>87872.50300185569</v>
      </c>
      <c r="C29" s="164">
        <v>136447.9860277262</v>
      </c>
      <c r="D29" s="164">
        <v>0</v>
      </c>
      <c r="E29" s="164">
        <v>79139.83189608122</v>
      </c>
      <c r="F29" s="164">
        <v>213677.54611941928</v>
      </c>
      <c r="G29" s="164">
        <v>43663.355528872395</v>
      </c>
      <c r="H29" s="164">
        <v>560801.2225739547</v>
      </c>
    </row>
    <row r="30" spans="1:8" ht="16.5" thickBot="1">
      <c r="A30" s="55" t="s">
        <v>20</v>
      </c>
      <c r="B30" s="165">
        <v>0</v>
      </c>
      <c r="C30" s="165">
        <v>77316.88680275079</v>
      </c>
      <c r="D30" s="165">
        <v>158643.52508787255</v>
      </c>
      <c r="E30" s="165">
        <v>22195.539060146275</v>
      </c>
      <c r="F30" s="165">
        <v>114980.1695590001</v>
      </c>
      <c r="G30" s="165">
        <v>1060528.3266029907</v>
      </c>
      <c r="H30" s="165">
        <v>1433664.4471127605</v>
      </c>
    </row>
    <row r="31" spans="1:8" ht="16.5" thickBot="1">
      <c r="A31" s="52" t="s">
        <v>4</v>
      </c>
      <c r="B31" s="169">
        <v>1105885.3497702451</v>
      </c>
      <c r="C31" s="169">
        <v>1429539.1717127285</v>
      </c>
      <c r="D31" s="169">
        <v>630008.7940771353</v>
      </c>
      <c r="E31" s="169">
        <v>900767.5716162048</v>
      </c>
      <c r="F31" s="169">
        <v>653953.5184690594</v>
      </c>
      <c r="G31" s="169">
        <v>2604748.924259453</v>
      </c>
      <c r="H31" s="169">
        <v>7324903.3299048245</v>
      </c>
    </row>
    <row r="32" spans="1:8" ht="23.25">
      <c r="A32" s="57"/>
      <c r="B32" s="168"/>
      <c r="C32" s="58"/>
      <c r="D32" s="58"/>
      <c r="E32" s="58"/>
      <c r="F32" s="58"/>
      <c r="G32" s="58"/>
      <c r="H32" s="58"/>
    </row>
    <row r="33" spans="1:8" ht="16.5" thickBot="1">
      <c r="A33" s="59" t="s">
        <v>170</v>
      </c>
      <c r="B33" s="58"/>
      <c r="C33" s="58"/>
      <c r="D33" s="58"/>
      <c r="E33" s="58"/>
      <c r="F33" s="58"/>
      <c r="G33" s="58"/>
      <c r="H33" s="58"/>
    </row>
    <row r="34" spans="1:8" ht="16.5" thickBot="1">
      <c r="A34" s="52" t="s">
        <v>61</v>
      </c>
      <c r="B34" s="53">
        <v>2013</v>
      </c>
      <c r="C34" s="53">
        <v>2014</v>
      </c>
      <c r="D34" s="53">
        <v>2015</v>
      </c>
      <c r="E34" s="53">
        <v>2016</v>
      </c>
      <c r="F34" s="53">
        <v>2017</v>
      </c>
      <c r="G34" s="53" t="s">
        <v>5</v>
      </c>
      <c r="H34" s="53" t="s">
        <v>4</v>
      </c>
    </row>
    <row r="35" spans="1:9" ht="15.75">
      <c r="A35" s="54" t="s">
        <v>1</v>
      </c>
      <c r="B35" s="189">
        <v>202440.23727237107</v>
      </c>
      <c r="C35" s="189">
        <v>355927.8495931535</v>
      </c>
      <c r="D35" s="189">
        <v>106761.94892583352</v>
      </c>
      <c r="E35" s="189">
        <v>226997.5325596324</v>
      </c>
      <c r="F35" s="189">
        <v>9219.109964126266</v>
      </c>
      <c r="G35" s="189">
        <v>460058.29486125795</v>
      </c>
      <c r="H35" s="189">
        <v>1361404.9731763748</v>
      </c>
      <c r="I35" s="365"/>
    </row>
    <row r="36" spans="1:8" ht="15.75">
      <c r="A36" s="55" t="s">
        <v>6</v>
      </c>
      <c r="B36" s="190">
        <v>2530.557011407357</v>
      </c>
      <c r="C36" s="190">
        <v>293538.08730095637</v>
      </c>
      <c r="D36" s="190">
        <v>2829.8805227100956</v>
      </c>
      <c r="E36" s="190">
        <v>219480.55461288462</v>
      </c>
      <c r="F36" s="190">
        <v>3164.6730752999692</v>
      </c>
      <c r="G36" s="190">
        <v>17054.44913456711</v>
      </c>
      <c r="H36" s="190">
        <v>538598.2016578255</v>
      </c>
    </row>
    <row r="37" spans="1:8" ht="15.75">
      <c r="A37" s="55" t="s">
        <v>7</v>
      </c>
      <c r="B37" s="190">
        <v>0.07626600000000001</v>
      </c>
      <c r="C37" s="190">
        <v>0</v>
      </c>
      <c r="D37" s="190">
        <v>0</v>
      </c>
      <c r="E37" s="190">
        <v>0</v>
      </c>
      <c r="F37" s="190">
        <v>0</v>
      </c>
      <c r="G37" s="190">
        <v>0</v>
      </c>
      <c r="H37" s="190">
        <v>0.07626600000000001</v>
      </c>
    </row>
    <row r="38" spans="1:8" ht="16.5" thickBot="1">
      <c r="A38" s="56" t="s">
        <v>23</v>
      </c>
      <c r="B38" s="190">
        <v>199909.60399496372</v>
      </c>
      <c r="C38" s="190">
        <v>62389.762292197156</v>
      </c>
      <c r="D38" s="190">
        <v>103932.06840312343</v>
      </c>
      <c r="E38" s="190">
        <v>7516.9779467477965</v>
      </c>
      <c r="F38" s="190">
        <v>6054.436888826296</v>
      </c>
      <c r="G38" s="190">
        <v>443003.84572669084</v>
      </c>
      <c r="H38" s="190">
        <v>822806.6952525493</v>
      </c>
    </row>
    <row r="39" spans="1:8" ht="15.75">
      <c r="A39" s="54" t="s">
        <v>2</v>
      </c>
      <c r="B39" s="189">
        <v>142733.12128970536</v>
      </c>
      <c r="C39" s="189">
        <v>79362.0106759273</v>
      </c>
      <c r="D39" s="189">
        <v>3295.5472081218286</v>
      </c>
      <c r="E39" s="189">
        <v>0</v>
      </c>
      <c r="F39" s="189">
        <v>0</v>
      </c>
      <c r="G39" s="189">
        <v>0</v>
      </c>
      <c r="H39" s="189">
        <v>225390.67917375453</v>
      </c>
    </row>
    <row r="40" spans="1:8" ht="15.75">
      <c r="A40" s="55" t="s">
        <v>8</v>
      </c>
      <c r="B40" s="190">
        <v>20281.515080523426</v>
      </c>
      <c r="C40" s="190">
        <v>4593.698450192716</v>
      </c>
      <c r="D40" s="190">
        <v>0</v>
      </c>
      <c r="E40" s="190">
        <v>0</v>
      </c>
      <c r="F40" s="190">
        <v>0</v>
      </c>
      <c r="G40" s="190">
        <v>0</v>
      </c>
      <c r="H40" s="190">
        <v>24875.213530716144</v>
      </c>
    </row>
    <row r="41" spans="1:8" ht="15.75">
      <c r="A41" s="55" t="s">
        <v>9</v>
      </c>
      <c r="B41" s="190">
        <v>89021.36014839422</v>
      </c>
      <c r="C41" s="190">
        <v>6462.770563551833</v>
      </c>
      <c r="D41" s="190">
        <v>0</v>
      </c>
      <c r="E41" s="190">
        <v>0</v>
      </c>
      <c r="F41" s="190">
        <v>0</v>
      </c>
      <c r="G41" s="190">
        <v>0</v>
      </c>
      <c r="H41" s="190">
        <v>95484.13071194605</v>
      </c>
    </row>
    <row r="42" spans="1:8" ht="15.75">
      <c r="A42" s="55" t="s">
        <v>53</v>
      </c>
      <c r="B42" s="190">
        <v>0</v>
      </c>
      <c r="C42" s="190">
        <v>912.3578680203046</v>
      </c>
      <c r="D42" s="190">
        <v>0</v>
      </c>
      <c r="E42" s="190">
        <v>0</v>
      </c>
      <c r="F42" s="190">
        <v>0</v>
      </c>
      <c r="G42" s="190">
        <v>0</v>
      </c>
      <c r="H42" s="190">
        <v>912.3578680203046</v>
      </c>
    </row>
    <row r="43" spans="1:8" ht="15.75">
      <c r="A43" s="55" t="s">
        <v>54</v>
      </c>
      <c r="B43" s="190">
        <v>20313.18898781726</v>
      </c>
      <c r="C43" s="190">
        <v>56518.61526624366</v>
      </c>
      <c r="D43" s="190">
        <v>0</v>
      </c>
      <c r="E43" s="190">
        <v>0</v>
      </c>
      <c r="F43" s="190">
        <v>0</v>
      </c>
      <c r="G43" s="190">
        <v>0</v>
      </c>
      <c r="H43" s="190">
        <v>76831.80425406093</v>
      </c>
    </row>
    <row r="44" spans="1:8" ht="15.75">
      <c r="A44" s="55" t="s">
        <v>55</v>
      </c>
      <c r="B44" s="190">
        <v>0</v>
      </c>
      <c r="C44" s="190">
        <v>0</v>
      </c>
      <c r="D44" s="190">
        <v>0</v>
      </c>
      <c r="E44" s="190">
        <v>0</v>
      </c>
      <c r="F44" s="190">
        <v>0</v>
      </c>
      <c r="G44" s="190">
        <v>0</v>
      </c>
      <c r="H44" s="190">
        <v>0</v>
      </c>
    </row>
    <row r="45" spans="1:8" ht="15.75">
      <c r="A45" s="55" t="s">
        <v>31</v>
      </c>
      <c r="B45" s="190">
        <v>12987.429610829107</v>
      </c>
      <c r="C45" s="190">
        <v>10874.568527918787</v>
      </c>
      <c r="D45" s="190">
        <v>3295.5472081218286</v>
      </c>
      <c r="E45" s="190">
        <v>0</v>
      </c>
      <c r="F45" s="190">
        <v>0</v>
      </c>
      <c r="G45" s="190">
        <v>0</v>
      </c>
      <c r="H45" s="190">
        <v>27157.545346869727</v>
      </c>
    </row>
    <row r="46" spans="1:8" ht="16.5" thickBot="1">
      <c r="A46" s="55" t="s">
        <v>10</v>
      </c>
      <c r="B46" s="190">
        <v>129.62746214137056</v>
      </c>
      <c r="C46" s="190">
        <v>0</v>
      </c>
      <c r="D46" s="190">
        <v>0</v>
      </c>
      <c r="E46" s="190">
        <v>0</v>
      </c>
      <c r="F46" s="190">
        <v>0</v>
      </c>
      <c r="G46" s="190">
        <v>0</v>
      </c>
      <c r="H46" s="190">
        <v>129.62746214137056</v>
      </c>
    </row>
    <row r="47" spans="1:8" ht="15.75">
      <c r="A47" s="54" t="s">
        <v>35</v>
      </c>
      <c r="B47" s="189">
        <v>37448.16875939406</v>
      </c>
      <c r="C47" s="189">
        <v>59673.963400585984</v>
      </c>
      <c r="D47" s="189">
        <v>45766.29761835668</v>
      </c>
      <c r="E47" s="189">
        <v>48015.87776778197</v>
      </c>
      <c r="F47" s="189">
        <v>43184.84104098012</v>
      </c>
      <c r="G47" s="189">
        <v>126178.90568351024</v>
      </c>
      <c r="H47" s="189">
        <v>360268.05427060905</v>
      </c>
    </row>
    <row r="48" spans="1:8" ht="15.75">
      <c r="A48" s="55" t="s">
        <v>11</v>
      </c>
      <c r="B48" s="190">
        <v>13752.52946083515</v>
      </c>
      <c r="C48" s="190">
        <v>30637.713536256302</v>
      </c>
      <c r="D48" s="190">
        <v>24676.949475748243</v>
      </c>
      <c r="E48" s="190">
        <v>15533.779837775202</v>
      </c>
      <c r="F48" s="190">
        <v>15266.91606373117</v>
      </c>
      <c r="G48" s="190">
        <v>66777.69575550404</v>
      </c>
      <c r="H48" s="190">
        <v>166645.58412985012</v>
      </c>
    </row>
    <row r="49" spans="1:8" ht="15.75">
      <c r="A49" s="55" t="s">
        <v>12</v>
      </c>
      <c r="B49" s="190">
        <v>17697.19035103114</v>
      </c>
      <c r="C49" s="190">
        <v>25262.042879805635</v>
      </c>
      <c r="D49" s="190">
        <v>17096.237152981997</v>
      </c>
      <c r="E49" s="190">
        <v>28257.386502981997</v>
      </c>
      <c r="F49" s="190">
        <v>23448.180287456747</v>
      </c>
      <c r="G49" s="190">
        <v>38984.23825991502</v>
      </c>
      <c r="H49" s="190">
        <v>150745.27543417257</v>
      </c>
    </row>
    <row r="50" spans="1:8" ht="16.5" thickBot="1">
      <c r="A50" s="55" t="s">
        <v>56</v>
      </c>
      <c r="B50" s="190">
        <v>5998.4489475277705</v>
      </c>
      <c r="C50" s="190">
        <v>3774.206984524044</v>
      </c>
      <c r="D50" s="190">
        <v>3993.110989626436</v>
      </c>
      <c r="E50" s="190">
        <v>4224.711427024768</v>
      </c>
      <c r="F50" s="190">
        <v>4469.744689792204</v>
      </c>
      <c r="G50" s="190">
        <v>20416.97166809117</v>
      </c>
      <c r="H50" s="190">
        <v>42877.19470658639</v>
      </c>
    </row>
    <row r="51" spans="1:8" ht="15.75">
      <c r="A51" s="54" t="s">
        <v>34</v>
      </c>
      <c r="B51" s="189">
        <v>97911.07673861229</v>
      </c>
      <c r="C51" s="189">
        <v>78918.11863172232</v>
      </c>
      <c r="D51" s="189">
        <v>66674.75416868964</v>
      </c>
      <c r="E51" s="189">
        <v>102342.57135011464</v>
      </c>
      <c r="F51" s="189">
        <v>101145.42678615943</v>
      </c>
      <c r="G51" s="189">
        <v>122070.83445671789</v>
      </c>
      <c r="H51" s="189">
        <v>569062.782132016</v>
      </c>
    </row>
    <row r="52" spans="1:8" ht="15.75">
      <c r="A52" s="55" t="s">
        <v>13</v>
      </c>
      <c r="B52" s="190">
        <v>0</v>
      </c>
      <c r="C52" s="190">
        <v>0</v>
      </c>
      <c r="D52" s="190">
        <v>0</v>
      </c>
      <c r="E52" s="190">
        <v>0</v>
      </c>
      <c r="F52" s="190">
        <v>0</v>
      </c>
      <c r="G52" s="190">
        <v>0</v>
      </c>
      <c r="H52" s="190">
        <v>0</v>
      </c>
    </row>
    <row r="53" spans="1:8" ht="15.75">
      <c r="A53" s="55" t="s">
        <v>14</v>
      </c>
      <c r="B53" s="190">
        <v>38197.316963546786</v>
      </c>
      <c r="C53" s="190">
        <v>45718.54193940516</v>
      </c>
      <c r="D53" s="190">
        <v>19687.540679089685</v>
      </c>
      <c r="E53" s="190">
        <v>44890.41188156342</v>
      </c>
      <c r="F53" s="190">
        <v>32509.983173438086</v>
      </c>
      <c r="G53" s="190">
        <v>40555.49302822088</v>
      </c>
      <c r="H53" s="190">
        <v>221559.287665264</v>
      </c>
    </row>
    <row r="54" spans="1:8" ht="15.75">
      <c r="A54" s="55" t="s">
        <v>15</v>
      </c>
      <c r="B54" s="190">
        <v>52900.64006050055</v>
      </c>
      <c r="C54" s="190">
        <v>25892.952718521155</v>
      </c>
      <c r="D54" s="190">
        <v>39151.327664414086</v>
      </c>
      <c r="E54" s="190">
        <v>53832.171329979894</v>
      </c>
      <c r="F54" s="190">
        <v>64718.961029170045</v>
      </c>
      <c r="G54" s="190">
        <v>79685.27687121149</v>
      </c>
      <c r="H54" s="190">
        <v>316181.3296737972</v>
      </c>
    </row>
    <row r="55" spans="1:8" ht="15.75">
      <c r="A55" s="55" t="s">
        <v>16</v>
      </c>
      <c r="B55" s="190">
        <v>0</v>
      </c>
      <c r="C55" s="190">
        <v>0</v>
      </c>
      <c r="D55" s="190">
        <v>0</v>
      </c>
      <c r="E55" s="190">
        <v>0</v>
      </c>
      <c r="F55" s="190">
        <v>0</v>
      </c>
      <c r="G55" s="190">
        <v>0</v>
      </c>
      <c r="H55" s="190">
        <v>0</v>
      </c>
    </row>
    <row r="56" spans="1:8" ht="15.75">
      <c r="A56" s="55" t="s">
        <v>17</v>
      </c>
      <c r="B56" s="190">
        <v>0</v>
      </c>
      <c r="C56" s="190">
        <v>0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</row>
    <row r="57" spans="1:8" ht="15.75">
      <c r="A57" s="55" t="s">
        <v>18</v>
      </c>
      <c r="B57" s="190">
        <v>6813.119714564953</v>
      </c>
      <c r="C57" s="190">
        <v>7306.623973796008</v>
      </c>
      <c r="D57" s="190">
        <v>7835.885825185868</v>
      </c>
      <c r="E57" s="190">
        <v>3619.988138571309</v>
      </c>
      <c r="F57" s="190">
        <v>3916.4825835512956</v>
      </c>
      <c r="G57" s="190">
        <v>1830.06455728553</v>
      </c>
      <c r="H57" s="190">
        <v>31322.16479295497</v>
      </c>
    </row>
    <row r="58" spans="1:8" ht="15.75">
      <c r="A58" s="55" t="s">
        <v>57</v>
      </c>
      <c r="B58" s="190">
        <v>0</v>
      </c>
      <c r="C58" s="190">
        <v>0</v>
      </c>
      <c r="D58" s="190">
        <v>0</v>
      </c>
      <c r="E58" s="190">
        <v>0</v>
      </c>
      <c r="F58" s="190">
        <v>0</v>
      </c>
      <c r="G58" s="190">
        <v>0</v>
      </c>
      <c r="H58" s="190">
        <v>0</v>
      </c>
    </row>
    <row r="59" spans="1:8" ht="16.5" thickBot="1">
      <c r="A59" s="55" t="s">
        <v>58</v>
      </c>
      <c r="B59" s="190">
        <v>0</v>
      </c>
      <c r="C59" s="190">
        <v>0</v>
      </c>
      <c r="D59" s="190">
        <v>0</v>
      </c>
      <c r="E59" s="190">
        <v>0</v>
      </c>
      <c r="F59" s="190">
        <v>0</v>
      </c>
      <c r="G59" s="190">
        <v>0</v>
      </c>
      <c r="H59" s="190">
        <v>0</v>
      </c>
    </row>
    <row r="60" spans="1:8" ht="15.75">
      <c r="A60" s="54" t="s">
        <v>3</v>
      </c>
      <c r="B60" s="189">
        <v>41478.45759196593</v>
      </c>
      <c r="C60" s="189">
        <v>100903.43292217006</v>
      </c>
      <c r="D60" s="189">
        <v>74884.50314722848</v>
      </c>
      <c r="E60" s="189">
        <v>47833.335152468055</v>
      </c>
      <c r="F60" s="189">
        <v>155136.3015316843</v>
      </c>
      <c r="G60" s="189">
        <v>521211.59971670335</v>
      </c>
      <c r="H60" s="189">
        <v>941447.6300622202</v>
      </c>
    </row>
    <row r="61" spans="1:8" ht="15.75">
      <c r="A61" s="55" t="s">
        <v>19</v>
      </c>
      <c r="B61" s="190">
        <v>41478.45759196593</v>
      </c>
      <c r="C61" s="190">
        <v>64407.5428446676</v>
      </c>
      <c r="D61" s="190">
        <v>0</v>
      </c>
      <c r="E61" s="190">
        <v>37356.37484990721</v>
      </c>
      <c r="F61" s="190">
        <v>100862.21209474948</v>
      </c>
      <c r="G61" s="190">
        <v>20610.413710293637</v>
      </c>
      <c r="H61" s="190">
        <v>264715.00109158386</v>
      </c>
    </row>
    <row r="62" spans="1:8" ht="16.5" thickBot="1">
      <c r="A62" s="55" t="s">
        <v>20</v>
      </c>
      <c r="B62" s="191">
        <v>0</v>
      </c>
      <c r="C62" s="191">
        <v>36495.89007750245</v>
      </c>
      <c r="D62" s="191">
        <v>74884.50314722848</v>
      </c>
      <c r="E62" s="191">
        <v>10476.960302560845</v>
      </c>
      <c r="F62" s="191">
        <v>54274.08943693482</v>
      </c>
      <c r="G62" s="191">
        <v>500601.1860064097</v>
      </c>
      <c r="H62" s="191">
        <v>676732.6289706363</v>
      </c>
    </row>
    <row r="63" spans="1:9" ht="16.5" thickBot="1">
      <c r="A63" s="52" t="s">
        <v>4</v>
      </c>
      <c r="B63" s="169">
        <v>522011.0616520487</v>
      </c>
      <c r="C63" s="169">
        <v>674785.3752235592</v>
      </c>
      <c r="D63" s="169">
        <v>297383.0510682302</v>
      </c>
      <c r="E63" s="169">
        <v>425189.3168299971</v>
      </c>
      <c r="F63" s="169">
        <v>308685.6793229501</v>
      </c>
      <c r="G63" s="169">
        <v>1229519.6347181895</v>
      </c>
      <c r="H63" s="169">
        <v>3457574.1188149746</v>
      </c>
      <c r="I63" s="25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F20"/>
  <sheetViews>
    <sheetView showGridLines="0" zoomScalePageLayoutView="0" workbookViewId="0" topLeftCell="A1">
      <selection activeCell="H7" sqref="H7:H8"/>
    </sheetView>
  </sheetViews>
  <sheetFormatPr defaultColWidth="11.421875" defaultRowHeight="15"/>
  <cols>
    <col min="1" max="1" width="28.7109375" style="0" customWidth="1"/>
    <col min="2" max="2" width="12.28125" style="0" customWidth="1"/>
    <col min="3" max="3" width="17.140625" style="0" customWidth="1"/>
    <col min="4" max="4" width="19.00390625" style="0" customWidth="1"/>
    <col min="5" max="5" width="14.57421875" style="0" customWidth="1"/>
    <col min="6" max="6" width="11.00390625" style="0" customWidth="1"/>
    <col min="7" max="7" width="13.7109375" style="0" customWidth="1"/>
  </cols>
  <sheetData>
    <row r="1" spans="1:6" ht="15">
      <c r="A1" s="172" t="s">
        <v>171</v>
      </c>
      <c r="B1" s="85"/>
      <c r="C1" s="85"/>
      <c r="D1" s="85"/>
      <c r="E1" s="85"/>
      <c r="F1" s="85"/>
    </row>
    <row r="2" spans="1:6" ht="15">
      <c r="A2" s="173" t="s">
        <v>172</v>
      </c>
      <c r="B2" s="174" t="s">
        <v>173</v>
      </c>
      <c r="C2" s="170" t="s">
        <v>115</v>
      </c>
      <c r="D2" s="170" t="s">
        <v>116</v>
      </c>
      <c r="E2" s="175" t="s">
        <v>52</v>
      </c>
      <c r="F2" s="176" t="s">
        <v>0</v>
      </c>
    </row>
    <row r="3" spans="1:6" ht="15">
      <c r="A3" s="177" t="s">
        <v>174</v>
      </c>
      <c r="B3" s="85" t="s">
        <v>175</v>
      </c>
      <c r="C3" s="178">
        <v>0.98</v>
      </c>
      <c r="D3" s="178">
        <v>1.2</v>
      </c>
      <c r="E3" s="178">
        <v>0.21999999999999997</v>
      </c>
      <c r="F3" s="179">
        <v>0.22448979591836732</v>
      </c>
    </row>
    <row r="4" spans="1:6" ht="15">
      <c r="A4" s="177" t="s">
        <v>176</v>
      </c>
      <c r="B4" s="85" t="s">
        <v>175</v>
      </c>
      <c r="C4" s="178">
        <v>0.94</v>
      </c>
      <c r="D4" s="178">
        <v>1.17</v>
      </c>
      <c r="E4" s="178">
        <v>0.22999999999999998</v>
      </c>
      <c r="F4" s="179">
        <v>0.24468085106382978</v>
      </c>
    </row>
    <row r="5" spans="1:6" ht="15">
      <c r="A5" s="177" t="s">
        <v>177</v>
      </c>
      <c r="B5" s="85" t="s">
        <v>102</v>
      </c>
      <c r="C5" s="86">
        <v>-56541.79500000039</v>
      </c>
      <c r="D5" s="86">
        <v>553852.554</v>
      </c>
      <c r="E5" s="86">
        <v>610394.3490000004</v>
      </c>
      <c r="F5" s="179" t="s">
        <v>326</v>
      </c>
    </row>
    <row r="6" spans="1:6" ht="15">
      <c r="A6" s="177" t="s">
        <v>177</v>
      </c>
      <c r="B6" s="85" t="s">
        <v>178</v>
      </c>
      <c r="C6" s="86">
        <v>-119784.32514882613</v>
      </c>
      <c r="D6" s="86">
        <v>1173341.8511535286</v>
      </c>
      <c r="E6" s="86">
        <v>1293126.1763023548</v>
      </c>
      <c r="F6" s="179" t="s">
        <v>326</v>
      </c>
    </row>
    <row r="7" spans="1:6" ht="15">
      <c r="A7" s="177" t="s">
        <v>179</v>
      </c>
      <c r="B7" s="85" t="s">
        <v>175</v>
      </c>
      <c r="C7" s="178">
        <v>0.9</v>
      </c>
      <c r="D7" s="178">
        <v>0.79</v>
      </c>
      <c r="E7" s="178">
        <v>-0.10999999999999999</v>
      </c>
      <c r="F7" s="179">
        <v>-0.1222222222222222</v>
      </c>
    </row>
    <row r="8" spans="1:6" ht="15">
      <c r="A8" s="177" t="s">
        <v>180</v>
      </c>
      <c r="B8" s="85" t="s">
        <v>21</v>
      </c>
      <c r="C8" s="193">
        <v>37.32</v>
      </c>
      <c r="D8" s="193">
        <v>44.12</v>
      </c>
      <c r="E8" s="178">
        <v>6.799999999999997</v>
      </c>
      <c r="F8" s="179">
        <v>0.1822079314040728</v>
      </c>
    </row>
    <row r="9" spans="1:6" ht="15">
      <c r="A9" s="180" t="s">
        <v>181</v>
      </c>
      <c r="B9" s="181" t="s">
        <v>21</v>
      </c>
      <c r="C9" s="194">
        <v>62.68</v>
      </c>
      <c r="D9" s="194">
        <v>55.88</v>
      </c>
      <c r="E9" s="182">
        <v>-6.799999999999997</v>
      </c>
      <c r="F9" s="183">
        <v>-0.10848755583918311</v>
      </c>
    </row>
    <row r="10" spans="1:6" ht="15">
      <c r="A10" s="184" t="s">
        <v>182</v>
      </c>
      <c r="B10" s="184"/>
      <c r="C10" s="184"/>
      <c r="D10" s="184"/>
      <c r="E10" s="184"/>
      <c r="F10" s="184"/>
    </row>
    <row r="11" spans="1:6" ht="15">
      <c r="A11" s="184" t="s">
        <v>183</v>
      </c>
      <c r="B11" s="184"/>
      <c r="C11" s="184"/>
      <c r="D11" s="184"/>
      <c r="E11" s="184"/>
      <c r="F11" s="185"/>
    </row>
    <row r="12" spans="1:6" ht="15">
      <c r="A12" s="184"/>
      <c r="B12" s="184"/>
      <c r="C12" s="184"/>
      <c r="D12" s="184"/>
      <c r="E12" s="184"/>
      <c r="F12" s="185"/>
    </row>
    <row r="13" spans="1:6" ht="15">
      <c r="A13" s="92" t="s">
        <v>184</v>
      </c>
      <c r="B13" s="74"/>
      <c r="C13" s="74"/>
      <c r="D13" s="74"/>
      <c r="E13" s="74"/>
      <c r="F13" s="74"/>
    </row>
    <row r="14" spans="1:6" ht="15">
      <c r="A14" s="173" t="s">
        <v>172</v>
      </c>
      <c r="B14" s="174" t="s">
        <v>173</v>
      </c>
      <c r="C14" s="170" t="s">
        <v>50</v>
      </c>
      <c r="D14" s="170" t="s">
        <v>51</v>
      </c>
      <c r="E14" s="175" t="s">
        <v>52</v>
      </c>
      <c r="F14" s="176" t="s">
        <v>0</v>
      </c>
    </row>
    <row r="15" spans="1:6" ht="15">
      <c r="A15" s="177" t="s">
        <v>185</v>
      </c>
      <c r="B15" s="85" t="s">
        <v>175</v>
      </c>
      <c r="C15" s="251">
        <v>3.8180912900409374</v>
      </c>
      <c r="D15" s="252">
        <v>3.949395961048252</v>
      </c>
      <c r="E15" s="178">
        <v>0.1313046710073147</v>
      </c>
      <c r="F15" s="179">
        <v>0.03439013397867363</v>
      </c>
    </row>
    <row r="16" spans="1:6" ht="15">
      <c r="A16" s="177" t="s">
        <v>186</v>
      </c>
      <c r="B16" s="85" t="s">
        <v>21</v>
      </c>
      <c r="C16" s="253">
        <v>22.889492045219466</v>
      </c>
      <c r="D16" s="253">
        <v>22.346556089458552</v>
      </c>
      <c r="E16" s="193">
        <v>-0.5429359557609139</v>
      </c>
      <c r="F16" s="179">
        <v>-0.023719877867464847</v>
      </c>
    </row>
    <row r="17" spans="1:6" ht="15">
      <c r="A17" s="177" t="s">
        <v>187</v>
      </c>
      <c r="B17" s="85" t="s">
        <v>21</v>
      </c>
      <c r="C17" s="386">
        <v>9.74519756113023</v>
      </c>
      <c r="D17" s="252">
        <v>7.3373</v>
      </c>
      <c r="E17" s="193">
        <v>-2.4078975611302296</v>
      </c>
      <c r="F17" s="179">
        <v>-0.24708555634976437</v>
      </c>
    </row>
    <row r="18" spans="1:6" ht="15">
      <c r="A18" s="180" t="s">
        <v>188</v>
      </c>
      <c r="B18" s="181" t="s">
        <v>21</v>
      </c>
      <c r="C18" s="387">
        <v>6.8786</v>
      </c>
      <c r="D18" s="387">
        <v>6.167366212624038</v>
      </c>
      <c r="E18" s="194">
        <v>-0.7112337873759618</v>
      </c>
      <c r="F18" s="183">
        <v>-0.10339804427877211</v>
      </c>
    </row>
    <row r="19" spans="1:6" ht="15">
      <c r="A19" s="186" t="s">
        <v>189</v>
      </c>
      <c r="B19" s="74"/>
      <c r="C19" s="74"/>
      <c r="D19" s="74"/>
      <c r="E19" s="74"/>
      <c r="F19" s="74"/>
    </row>
    <row r="20" spans="1:6" ht="15">
      <c r="A20" s="186" t="s">
        <v>190</v>
      </c>
      <c r="B20" s="74"/>
      <c r="C20" s="178"/>
      <c r="D20" s="351"/>
      <c r="E20" s="74"/>
      <c r="F20" s="74"/>
    </row>
  </sheetData>
  <sheetProtection/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7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4.57421875" style="0" customWidth="1"/>
    <col min="2" max="2" width="14.57421875" style="0" customWidth="1"/>
    <col min="3" max="4" width="15.7109375" style="0" customWidth="1"/>
    <col min="5" max="5" width="13.140625" style="0" customWidth="1"/>
    <col min="6" max="6" width="1.28515625" style="0" customWidth="1"/>
    <col min="7" max="7" width="16.28125" style="0" customWidth="1"/>
  </cols>
  <sheetData>
    <row r="1" spans="1:7" ht="15">
      <c r="A1" s="59" t="s">
        <v>191</v>
      </c>
      <c r="B1" s="217"/>
      <c r="C1" s="217"/>
      <c r="D1" s="217"/>
      <c r="E1" s="217"/>
      <c r="F1" s="217"/>
      <c r="G1" s="217"/>
    </row>
    <row r="2" spans="1:7" ht="15">
      <c r="A2" s="27" t="s">
        <v>192</v>
      </c>
      <c r="B2" s="396" t="s">
        <v>61</v>
      </c>
      <c r="C2" s="396"/>
      <c r="D2" s="396"/>
      <c r="E2" s="396"/>
      <c r="F2" s="218"/>
      <c r="G2" s="2" t="s">
        <v>62</v>
      </c>
    </row>
    <row r="3" spans="1:7" ht="15">
      <c r="A3" s="28"/>
      <c r="B3" s="162" t="s">
        <v>50</v>
      </c>
      <c r="C3" s="162" t="s">
        <v>51</v>
      </c>
      <c r="D3" s="162" t="s">
        <v>52</v>
      </c>
      <c r="E3" s="162" t="s">
        <v>0</v>
      </c>
      <c r="F3" s="219"/>
      <c r="G3" s="162" t="s">
        <v>51</v>
      </c>
    </row>
    <row r="4" spans="1:7" ht="15">
      <c r="A4" s="88"/>
      <c r="B4" s="220"/>
      <c r="C4" s="220"/>
      <c r="D4" s="221"/>
      <c r="E4" s="305"/>
      <c r="F4" s="305"/>
      <c r="G4" s="220"/>
    </row>
    <row r="5" spans="1:7" ht="15">
      <c r="A5" s="88" t="s">
        <v>193</v>
      </c>
      <c r="B5" s="254"/>
      <c r="C5" s="254"/>
      <c r="D5" s="223"/>
      <c r="E5" s="306"/>
      <c r="F5" s="306"/>
      <c r="G5" s="222"/>
    </row>
    <row r="6" spans="1:7" ht="15">
      <c r="A6" s="255" t="s">
        <v>194</v>
      </c>
      <c r="B6" s="254">
        <v>2000300.125</v>
      </c>
      <c r="C6" s="254">
        <v>1693855.057</v>
      </c>
      <c r="D6" s="223">
        <v>-306445.06799999997</v>
      </c>
      <c r="E6" s="306">
        <v>-0.15319954449335446</v>
      </c>
      <c r="F6" s="306"/>
      <c r="G6" s="222">
        <v>3585789.104111097</v>
      </c>
    </row>
    <row r="7" spans="1:7" ht="15">
      <c r="A7" s="255" t="s">
        <v>195</v>
      </c>
      <c r="B7" s="254">
        <v>19371.453</v>
      </c>
      <c r="C7" s="254">
        <v>24852.303</v>
      </c>
      <c r="D7" s="223">
        <v>5480.8499999999985</v>
      </c>
      <c r="E7" s="306">
        <v>0.282934377715497</v>
      </c>
      <c r="F7" s="306"/>
      <c r="G7" s="222">
        <v>52610.82814683094</v>
      </c>
    </row>
    <row r="8" spans="1:7" ht="15">
      <c r="A8" s="255" t="s">
        <v>196</v>
      </c>
      <c r="B8" s="254">
        <v>0</v>
      </c>
      <c r="C8" s="254">
        <v>0</v>
      </c>
      <c r="D8" s="223">
        <v>0</v>
      </c>
      <c r="E8" s="306" t="s">
        <v>32</v>
      </c>
      <c r="F8" s="306"/>
      <c r="G8" s="222">
        <v>0</v>
      </c>
    </row>
    <row r="9" spans="1:7" ht="15">
      <c r="A9" s="255" t="s">
        <v>197</v>
      </c>
      <c r="B9" s="254">
        <v>0</v>
      </c>
      <c r="C9" s="254">
        <v>0</v>
      </c>
      <c r="D9" s="223">
        <v>0</v>
      </c>
      <c r="E9" s="306" t="s">
        <v>32</v>
      </c>
      <c r="F9" s="306"/>
      <c r="G9" s="222">
        <v>0</v>
      </c>
    </row>
    <row r="10" spans="1:7" ht="15">
      <c r="A10" s="255" t="s">
        <v>198</v>
      </c>
      <c r="B10" s="254">
        <v>70544.041</v>
      </c>
      <c r="C10" s="254">
        <v>135859.525</v>
      </c>
      <c r="D10" s="223">
        <v>65315.484</v>
      </c>
      <c r="E10" s="306">
        <v>0.9258823718363398</v>
      </c>
      <c r="F10" s="306"/>
      <c r="G10" s="222">
        <v>287606.4291460265</v>
      </c>
    </row>
    <row r="11" spans="1:7" ht="15">
      <c r="A11" s="88" t="s">
        <v>199</v>
      </c>
      <c r="B11" s="254"/>
      <c r="C11" s="254"/>
      <c r="D11" s="223"/>
      <c r="E11" s="306"/>
      <c r="F11" s="306"/>
      <c r="G11" s="222"/>
    </row>
    <row r="12" spans="1:7" ht="15">
      <c r="A12" s="255" t="s">
        <v>200</v>
      </c>
      <c r="B12" s="254">
        <v>-1105349.749</v>
      </c>
      <c r="C12" s="254">
        <v>-1015399.732</v>
      </c>
      <c r="D12" s="223">
        <v>89950.01700000011</v>
      </c>
      <c r="E12" s="306">
        <v>0.08137697328956475</v>
      </c>
      <c r="F12" s="306"/>
      <c r="G12" s="222">
        <v>-2149540.0567339854</v>
      </c>
    </row>
    <row r="13" spans="1:7" ht="15">
      <c r="A13" s="255" t="s">
        <v>201</v>
      </c>
      <c r="B13" s="254">
        <v>0</v>
      </c>
      <c r="C13" s="254">
        <v>0</v>
      </c>
      <c r="D13" s="223">
        <v>0</v>
      </c>
      <c r="E13" s="306" t="s">
        <v>32</v>
      </c>
      <c r="F13" s="306"/>
      <c r="G13" s="222">
        <v>0</v>
      </c>
    </row>
    <row r="14" spans="1:7" ht="15">
      <c r="A14" s="255" t="s">
        <v>202</v>
      </c>
      <c r="B14" s="254">
        <v>-92926.032</v>
      </c>
      <c r="C14" s="254">
        <v>-121828.263</v>
      </c>
      <c r="D14" s="223">
        <v>-28902.231</v>
      </c>
      <c r="E14" s="306">
        <v>-0.31102405190399174</v>
      </c>
      <c r="F14" s="306"/>
      <c r="G14" s="222">
        <v>-257903.0928489775</v>
      </c>
    </row>
    <row r="15" spans="1:7" ht="15">
      <c r="A15" s="255" t="s">
        <v>203</v>
      </c>
      <c r="B15" s="254">
        <v>-1843.586</v>
      </c>
      <c r="C15" s="254">
        <v>-106.779</v>
      </c>
      <c r="D15" s="223">
        <v>1736.807</v>
      </c>
      <c r="E15" s="306">
        <v>0.9420808142392055</v>
      </c>
      <c r="F15" s="306"/>
      <c r="G15" s="222">
        <v>-226.04470976756002</v>
      </c>
    </row>
    <row r="16" spans="1:7" ht="15">
      <c r="A16" s="255" t="s">
        <v>204</v>
      </c>
      <c r="B16" s="254">
        <v>-522861.724</v>
      </c>
      <c r="C16" s="254">
        <v>-312181.953</v>
      </c>
      <c r="D16" s="223">
        <v>210679.771</v>
      </c>
      <c r="E16" s="306">
        <v>0.4029359223089736</v>
      </c>
      <c r="F16" s="306"/>
      <c r="G16" s="222">
        <v>-660870.3861298107</v>
      </c>
    </row>
    <row r="17" spans="1:7" ht="15">
      <c r="A17" s="255" t="s">
        <v>205</v>
      </c>
      <c r="B17" s="254">
        <v>0</v>
      </c>
      <c r="C17" s="254">
        <v>0</v>
      </c>
      <c r="D17" s="223">
        <v>0</v>
      </c>
      <c r="E17" s="306" t="s">
        <v>32</v>
      </c>
      <c r="F17" s="306"/>
      <c r="G17" s="222">
        <v>0</v>
      </c>
    </row>
    <row r="18" spans="1:7" ht="15">
      <c r="A18" s="255" t="s">
        <v>206</v>
      </c>
      <c r="B18" s="254">
        <v>0</v>
      </c>
      <c r="C18" s="254">
        <v>0</v>
      </c>
      <c r="D18" s="223">
        <v>0</v>
      </c>
      <c r="E18" s="306" t="s">
        <v>32</v>
      </c>
      <c r="F18" s="306"/>
      <c r="G18" s="222">
        <v>0</v>
      </c>
    </row>
    <row r="19" spans="1:7" ht="15">
      <c r="A19" s="255" t="s">
        <v>207</v>
      </c>
      <c r="B19" s="254">
        <v>0</v>
      </c>
      <c r="C19" s="254">
        <v>0</v>
      </c>
      <c r="D19" s="223"/>
      <c r="E19" s="306"/>
      <c r="F19" s="306"/>
      <c r="G19" s="222"/>
    </row>
    <row r="20" spans="1:7" ht="15">
      <c r="A20" s="255" t="s">
        <v>208</v>
      </c>
      <c r="B20" s="254">
        <v>0</v>
      </c>
      <c r="C20" s="254">
        <v>0</v>
      </c>
      <c r="D20" s="223">
        <v>0</v>
      </c>
      <c r="E20" s="306" t="s">
        <v>32</v>
      </c>
      <c r="F20" s="306"/>
      <c r="G20" s="222">
        <v>0</v>
      </c>
    </row>
    <row r="21" spans="1:7" ht="15">
      <c r="A21" s="255" t="s">
        <v>209</v>
      </c>
      <c r="B21" s="254">
        <v>-104916.032</v>
      </c>
      <c r="C21" s="254">
        <v>-92147.832</v>
      </c>
      <c r="D21" s="223">
        <v>12768.200000000012</v>
      </c>
      <c r="E21" s="306">
        <v>0.12169922705426003</v>
      </c>
      <c r="F21" s="306"/>
      <c r="G21" s="222">
        <v>-195071.4086117109</v>
      </c>
    </row>
    <row r="22" spans="1:7" ht="15">
      <c r="A22" s="255" t="s">
        <v>210</v>
      </c>
      <c r="B22" s="254">
        <v>-763.673</v>
      </c>
      <c r="C22" s="254">
        <v>-51981.312</v>
      </c>
      <c r="D22" s="223">
        <v>-51217.638999999996</v>
      </c>
      <c r="E22" s="306">
        <v>-67.06750009493591</v>
      </c>
      <c r="F22" s="306"/>
      <c r="G22" s="222">
        <v>-110041.30572843897</v>
      </c>
    </row>
    <row r="23" spans="1:7" ht="15">
      <c r="A23" s="45" t="s">
        <v>211</v>
      </c>
      <c r="B23" s="224">
        <v>261554.82299999986</v>
      </c>
      <c r="C23" s="224">
        <v>260921.01400000005</v>
      </c>
      <c r="D23" s="224">
        <v>-633.8089999998047</v>
      </c>
      <c r="E23" s="90">
        <v>-0.002423235758874938</v>
      </c>
      <c r="F23" s="91"/>
      <c r="G23" s="224">
        <v>552354.0666412635</v>
      </c>
    </row>
    <row r="24" spans="1:7" ht="15">
      <c r="A24" s="89"/>
      <c r="B24" s="254">
        <v>0</v>
      </c>
      <c r="C24" s="254"/>
      <c r="D24" s="223"/>
      <c r="E24" s="306"/>
      <c r="F24" s="306"/>
      <c r="G24" s="222"/>
    </row>
    <row r="25" spans="1:7" ht="15">
      <c r="A25" s="256" t="s">
        <v>212</v>
      </c>
      <c r="B25" s="254"/>
      <c r="C25" s="254"/>
      <c r="D25" s="223"/>
      <c r="E25" s="306"/>
      <c r="F25" s="306"/>
      <c r="G25" s="222"/>
    </row>
    <row r="26" spans="1:7" ht="15">
      <c r="A26" s="255" t="s">
        <v>213</v>
      </c>
      <c r="B26" s="254">
        <v>0</v>
      </c>
      <c r="C26" s="254">
        <v>0</v>
      </c>
      <c r="D26" s="223">
        <v>0</v>
      </c>
      <c r="E26" s="306" t="s">
        <v>32</v>
      </c>
      <c r="F26" s="306"/>
      <c r="G26" s="222">
        <v>0</v>
      </c>
    </row>
    <row r="27" spans="1:7" ht="15">
      <c r="A27" s="255" t="s">
        <v>214</v>
      </c>
      <c r="B27" s="254">
        <v>-2550</v>
      </c>
      <c r="C27" s="254">
        <v>-1361.7</v>
      </c>
      <c r="D27" s="223">
        <v>1188.3</v>
      </c>
      <c r="E27" s="306">
        <v>0.46599999999999997</v>
      </c>
      <c r="F27" s="306"/>
      <c r="G27" s="222">
        <v>-2882.6368601549602</v>
      </c>
    </row>
    <row r="28" spans="1:7" ht="15">
      <c r="A28" s="255" t="s">
        <v>215</v>
      </c>
      <c r="B28" s="254">
        <v>0</v>
      </c>
      <c r="C28" s="254">
        <v>0</v>
      </c>
      <c r="D28" s="223">
        <v>0</v>
      </c>
      <c r="E28" s="306" t="s">
        <v>32</v>
      </c>
      <c r="F28" s="306"/>
      <c r="G28" s="222">
        <v>0</v>
      </c>
    </row>
    <row r="29" spans="1:7" ht="15">
      <c r="A29" s="255" t="s">
        <v>216</v>
      </c>
      <c r="B29" s="254">
        <v>0</v>
      </c>
      <c r="C29" s="254">
        <v>0</v>
      </c>
      <c r="D29" s="223">
        <v>0</v>
      </c>
      <c r="E29" s="306" t="s">
        <v>32</v>
      </c>
      <c r="F29" s="306"/>
      <c r="G29" s="222">
        <v>0</v>
      </c>
    </row>
    <row r="30" spans="1:7" ht="15">
      <c r="A30" s="255" t="s">
        <v>217</v>
      </c>
      <c r="B30" s="254">
        <v>0</v>
      </c>
      <c r="C30" s="254">
        <v>0</v>
      </c>
      <c r="D30" s="223">
        <v>0</v>
      </c>
      <c r="E30" s="306" t="s">
        <v>32</v>
      </c>
      <c r="F30" s="306"/>
      <c r="G30" s="222">
        <v>0</v>
      </c>
    </row>
    <row r="31" spans="1:7" ht="15">
      <c r="A31" s="255" t="s">
        <v>218</v>
      </c>
      <c r="B31" s="254">
        <v>0</v>
      </c>
      <c r="C31" s="254">
        <v>0</v>
      </c>
      <c r="D31" s="223">
        <v>0</v>
      </c>
      <c r="E31" s="306" t="s">
        <v>32</v>
      </c>
      <c r="F31" s="306"/>
      <c r="G31" s="222">
        <v>0</v>
      </c>
    </row>
    <row r="32" spans="1:7" ht="15">
      <c r="A32" s="255" t="s">
        <v>219</v>
      </c>
      <c r="B32" s="254">
        <v>0</v>
      </c>
      <c r="C32" s="254">
        <v>0</v>
      </c>
      <c r="D32" s="223">
        <v>0</v>
      </c>
      <c r="E32" s="306" t="s">
        <v>32</v>
      </c>
      <c r="F32" s="306"/>
      <c r="G32" s="222">
        <v>0</v>
      </c>
    </row>
    <row r="33" spans="1:7" ht="15">
      <c r="A33" s="255" t="s">
        <v>220</v>
      </c>
      <c r="B33" s="254">
        <v>0</v>
      </c>
      <c r="C33" s="254">
        <v>-2397</v>
      </c>
      <c r="D33" s="223">
        <v>-2397</v>
      </c>
      <c r="E33" s="306" t="s">
        <v>32</v>
      </c>
      <c r="F33" s="306"/>
      <c r="G33" s="222">
        <v>-5074.304585291503</v>
      </c>
    </row>
    <row r="34" spans="1:7" ht="15">
      <c r="A34" s="255" t="s">
        <v>221</v>
      </c>
      <c r="B34" s="254">
        <v>1567.152</v>
      </c>
      <c r="C34" s="254">
        <v>5045.867</v>
      </c>
      <c r="D34" s="223">
        <v>3478.715</v>
      </c>
      <c r="E34" s="306">
        <v>2.219768726964583</v>
      </c>
      <c r="F34" s="306"/>
      <c r="G34" s="222">
        <v>10681.796435073458</v>
      </c>
    </row>
    <row r="35" spans="1:7" ht="15">
      <c r="A35" s="255" t="s">
        <v>222</v>
      </c>
      <c r="B35" s="254">
        <v>-83703.18</v>
      </c>
      <c r="C35" s="254">
        <v>-156533.192</v>
      </c>
      <c r="D35" s="223">
        <v>-72830.01200000002</v>
      </c>
      <c r="E35" s="306">
        <v>-0.8700985076074771</v>
      </c>
      <c r="F35" s="306"/>
      <c r="G35" s="222">
        <v>-331371.33663575933</v>
      </c>
    </row>
    <row r="36" spans="1:7" ht="15">
      <c r="A36" s="255" t="s">
        <v>223</v>
      </c>
      <c r="B36" s="254">
        <v>296.794</v>
      </c>
      <c r="C36" s="254">
        <v>0</v>
      </c>
      <c r="D36" s="223">
        <v>-296.794</v>
      </c>
      <c r="E36" s="306">
        <v>-1</v>
      </c>
      <c r="F36" s="306"/>
      <c r="G36" s="222">
        <v>0</v>
      </c>
    </row>
    <row r="37" spans="1:7" ht="15">
      <c r="A37" s="255" t="s">
        <v>224</v>
      </c>
      <c r="B37" s="254">
        <v>-33748.528</v>
      </c>
      <c r="C37" s="254">
        <v>-34351.034</v>
      </c>
      <c r="D37" s="223">
        <v>-602.5060000000012</v>
      </c>
      <c r="E37" s="306">
        <v>-0.017852808276556574</v>
      </c>
      <c r="F37" s="306"/>
      <c r="G37" s="222">
        <v>-72719.06939328507</v>
      </c>
    </row>
    <row r="38" spans="1:7" ht="15">
      <c r="A38" s="255" t="s">
        <v>225</v>
      </c>
      <c r="B38" s="254">
        <v>0</v>
      </c>
      <c r="C38" s="254">
        <v>0</v>
      </c>
      <c r="D38" s="223">
        <v>0</v>
      </c>
      <c r="E38" s="306" t="s">
        <v>32</v>
      </c>
      <c r="F38" s="306"/>
      <c r="G38" s="222">
        <v>0</v>
      </c>
    </row>
    <row r="39" spans="1:7" ht="15">
      <c r="A39" s="255" t="s">
        <v>226</v>
      </c>
      <c r="B39" s="254">
        <v>-509.739</v>
      </c>
      <c r="C39" s="254">
        <v>-863.674</v>
      </c>
      <c r="D39" s="223">
        <v>-353.935</v>
      </c>
      <c r="E39" s="306">
        <v>-0.6943455376182713</v>
      </c>
      <c r="F39" s="306"/>
      <c r="G39" s="222">
        <v>-1828.3458232778696</v>
      </c>
    </row>
    <row r="40" spans="1:7" ht="15">
      <c r="A40" s="255" t="s">
        <v>210</v>
      </c>
      <c r="B40" s="254">
        <v>0</v>
      </c>
      <c r="C40" s="254">
        <v>0</v>
      </c>
      <c r="D40" s="223">
        <v>0</v>
      </c>
      <c r="E40" s="306" t="s">
        <v>32</v>
      </c>
      <c r="F40" s="306"/>
      <c r="G40" s="222">
        <v>0</v>
      </c>
    </row>
    <row r="41" spans="1:7" ht="15">
      <c r="A41" s="255" t="s">
        <v>227</v>
      </c>
      <c r="B41" s="254">
        <v>0</v>
      </c>
      <c r="C41" s="254">
        <v>0</v>
      </c>
      <c r="D41" s="223">
        <v>0</v>
      </c>
      <c r="E41" s="306" t="s">
        <v>32</v>
      </c>
      <c r="F41" s="306"/>
      <c r="G41" s="222">
        <v>0</v>
      </c>
    </row>
    <row r="42" spans="1:7" ht="15">
      <c r="A42" s="255" t="s">
        <v>228</v>
      </c>
      <c r="B42" s="254">
        <v>0</v>
      </c>
      <c r="C42" s="254">
        <v>0</v>
      </c>
      <c r="D42" s="223">
        <v>0</v>
      </c>
      <c r="E42" s="306" t="s">
        <v>32</v>
      </c>
      <c r="F42" s="306"/>
      <c r="G42" s="222">
        <v>0</v>
      </c>
    </row>
    <row r="43" spans="1:7" ht="15">
      <c r="A43" s="255" t="s">
        <v>229</v>
      </c>
      <c r="B43" s="254">
        <v>0</v>
      </c>
      <c r="C43" s="254">
        <v>0</v>
      </c>
      <c r="D43" s="223">
        <v>0</v>
      </c>
      <c r="E43" s="306" t="s">
        <v>32</v>
      </c>
      <c r="F43" s="306"/>
      <c r="G43" s="222">
        <v>0</v>
      </c>
    </row>
    <row r="44" spans="1:7" ht="15">
      <c r="A44" s="255" t="s">
        <v>230</v>
      </c>
      <c r="B44" s="254">
        <v>0</v>
      </c>
      <c r="C44" s="254">
        <v>0</v>
      </c>
      <c r="D44" s="223">
        <v>0</v>
      </c>
      <c r="E44" s="306" t="s">
        <v>32</v>
      </c>
      <c r="F44" s="306"/>
      <c r="G44" s="222">
        <v>0</v>
      </c>
    </row>
    <row r="45" spans="1:7" ht="15">
      <c r="A45" s="255" t="s">
        <v>231</v>
      </c>
      <c r="B45" s="254">
        <v>0</v>
      </c>
      <c r="C45" s="254">
        <v>0</v>
      </c>
      <c r="D45" s="223">
        <v>0</v>
      </c>
      <c r="E45" s="306" t="s">
        <v>32</v>
      </c>
      <c r="F45" s="306"/>
      <c r="G45" s="222">
        <v>0</v>
      </c>
    </row>
    <row r="46" spans="1:7" ht="15">
      <c r="A46" s="255" t="s">
        <v>206</v>
      </c>
      <c r="B46" s="254">
        <v>0</v>
      </c>
      <c r="C46" s="254">
        <v>0</v>
      </c>
      <c r="D46" s="223">
        <v>0</v>
      </c>
      <c r="E46" s="306" t="s">
        <v>32</v>
      </c>
      <c r="F46" s="306"/>
      <c r="G46" s="222">
        <v>0</v>
      </c>
    </row>
    <row r="47" spans="1:7" ht="15">
      <c r="A47" s="255" t="s">
        <v>208</v>
      </c>
      <c r="B47" s="254">
        <v>3620.425</v>
      </c>
      <c r="C47" s="254">
        <v>6818.841</v>
      </c>
      <c r="D47" s="223">
        <v>3198.416</v>
      </c>
      <c r="E47" s="306">
        <v>0.883436613104815</v>
      </c>
      <c r="F47" s="306"/>
      <c r="G47" s="222">
        <v>14435.075574749142</v>
      </c>
    </row>
    <row r="48" spans="1:7" ht="15">
      <c r="A48" s="255" t="s">
        <v>209</v>
      </c>
      <c r="B48" s="254">
        <v>0</v>
      </c>
      <c r="C48" s="254">
        <v>0</v>
      </c>
      <c r="D48" s="223">
        <v>0</v>
      </c>
      <c r="E48" s="306" t="s">
        <v>32</v>
      </c>
      <c r="F48" s="306"/>
      <c r="G48" s="222">
        <v>0</v>
      </c>
    </row>
    <row r="49" spans="1:7" ht="15">
      <c r="A49" s="255" t="s">
        <v>210</v>
      </c>
      <c r="B49" s="254">
        <v>-10104.375</v>
      </c>
      <c r="C49" s="254">
        <v>-311198.822</v>
      </c>
      <c r="D49" s="223">
        <v>-301094.447</v>
      </c>
      <c r="E49" s="306">
        <v>-29.79842365312055</v>
      </c>
      <c r="F49" s="306"/>
      <c r="G49" s="222">
        <v>-658789.1570345908</v>
      </c>
    </row>
    <row r="50" spans="1:7" ht="15">
      <c r="A50" s="45" t="s">
        <v>232</v>
      </c>
      <c r="B50" s="224">
        <v>-125131.45099999999</v>
      </c>
      <c r="C50" s="224">
        <v>-494840.714</v>
      </c>
      <c r="D50" s="224">
        <v>-369709.263</v>
      </c>
      <c r="E50" s="90">
        <v>-2.9545670576456433</v>
      </c>
      <c r="F50" s="91"/>
      <c r="G50" s="224">
        <v>-1047547.9783225369</v>
      </c>
    </row>
    <row r="51" spans="1:7" ht="15">
      <c r="A51" s="255" t="s">
        <v>233</v>
      </c>
      <c r="B51" s="254">
        <v>0</v>
      </c>
      <c r="C51" s="254">
        <v>1092829.396</v>
      </c>
      <c r="D51" s="223">
        <v>1092829.396</v>
      </c>
      <c r="E51" s="306" t="s">
        <v>32</v>
      </c>
      <c r="F51" s="306"/>
      <c r="G51" s="222">
        <v>2313453.990431432</v>
      </c>
    </row>
    <row r="52" spans="1:7" ht="15">
      <c r="A52" s="255" t="s">
        <v>234</v>
      </c>
      <c r="B52" s="254">
        <v>0</v>
      </c>
      <c r="C52" s="254">
        <v>0</v>
      </c>
      <c r="D52" s="223">
        <v>0</v>
      </c>
      <c r="E52" s="306" t="s">
        <v>32</v>
      </c>
      <c r="F52" s="306"/>
      <c r="G52" s="222">
        <v>0</v>
      </c>
    </row>
    <row r="53" spans="1:7" ht="15">
      <c r="A53" s="255" t="s">
        <v>235</v>
      </c>
      <c r="B53" s="254">
        <v>0</v>
      </c>
      <c r="C53" s="254">
        <v>0</v>
      </c>
      <c r="D53" s="223">
        <v>0</v>
      </c>
      <c r="E53" s="306" t="s">
        <v>32</v>
      </c>
      <c r="F53" s="306"/>
      <c r="G53" s="222">
        <v>0</v>
      </c>
    </row>
    <row r="54" spans="1:7" ht="15">
      <c r="A54" s="255" t="s">
        <v>236</v>
      </c>
      <c r="B54" s="254">
        <v>0</v>
      </c>
      <c r="C54" s="254">
        <v>0</v>
      </c>
      <c r="D54" s="223">
        <v>0</v>
      </c>
      <c r="E54" s="306" t="s">
        <v>32</v>
      </c>
      <c r="F54" s="306"/>
      <c r="G54" s="222">
        <v>0</v>
      </c>
    </row>
    <row r="55" spans="1:7" ht="15">
      <c r="A55" s="255" t="s">
        <v>237</v>
      </c>
      <c r="B55" s="254">
        <v>317.253</v>
      </c>
      <c r="C55" s="254">
        <v>28943.173</v>
      </c>
      <c r="D55" s="223">
        <v>28625.92</v>
      </c>
      <c r="E55" s="306">
        <v>90.23057307574712</v>
      </c>
      <c r="F55" s="306"/>
      <c r="G55" s="222">
        <v>61270.95346966425</v>
      </c>
    </row>
    <row r="56" spans="1:7" ht="15">
      <c r="A56" s="255" t="s">
        <v>238</v>
      </c>
      <c r="B56" s="254">
        <v>0</v>
      </c>
      <c r="C56" s="254">
        <v>13870.635</v>
      </c>
      <c r="D56" s="223">
        <v>13870.635</v>
      </c>
      <c r="E56" s="306" t="s">
        <v>32</v>
      </c>
      <c r="F56" s="306"/>
      <c r="G56" s="222">
        <v>29363.298615521402</v>
      </c>
    </row>
    <row r="57" spans="1:7" ht="15">
      <c r="A57" s="255" t="s">
        <v>239</v>
      </c>
      <c r="B57" s="254">
        <v>317.253</v>
      </c>
      <c r="C57" s="254">
        <v>15072.538</v>
      </c>
      <c r="D57" s="223">
        <v>14755.285</v>
      </c>
      <c r="E57" s="306">
        <v>46.50952079255358</v>
      </c>
      <c r="F57" s="306"/>
      <c r="G57" s="222">
        <v>31907.654854142853</v>
      </c>
    </row>
    <row r="58" spans="1:7" ht="15">
      <c r="A58" s="255" t="s">
        <v>240</v>
      </c>
      <c r="B58" s="254">
        <v>0</v>
      </c>
      <c r="C58" s="254">
        <v>0</v>
      </c>
      <c r="D58" s="223">
        <v>0</v>
      </c>
      <c r="E58" s="307" t="s">
        <v>32</v>
      </c>
      <c r="F58" s="306"/>
      <c r="G58" s="222">
        <v>0</v>
      </c>
    </row>
    <row r="59" spans="1:7" ht="15">
      <c r="A59" s="255" t="s">
        <v>241</v>
      </c>
      <c r="B59" s="254">
        <v>-44628.108</v>
      </c>
      <c r="C59" s="254">
        <v>-75864.139</v>
      </c>
      <c r="D59" s="223">
        <v>-31236.030999999995</v>
      </c>
      <c r="E59" s="306">
        <v>-0.6999183339791146</v>
      </c>
      <c r="F59" s="306"/>
      <c r="G59" s="222">
        <v>-160599.8115923621</v>
      </c>
    </row>
    <row r="60" spans="1:7" ht="15">
      <c r="A60" s="255" t="s">
        <v>242</v>
      </c>
      <c r="B60" s="254">
        <v>-2247.71</v>
      </c>
      <c r="C60" s="254">
        <v>-4539.39</v>
      </c>
      <c r="D60" s="223">
        <v>-2291.6800000000003</v>
      </c>
      <c r="E60" s="306">
        <v>-1.0195621321255857</v>
      </c>
      <c r="F60" s="306"/>
      <c r="G60" s="222">
        <v>-9609.615140353106</v>
      </c>
    </row>
    <row r="61" spans="1:7" ht="15">
      <c r="A61" s="255" t="s">
        <v>243</v>
      </c>
      <c r="B61" s="254">
        <v>0</v>
      </c>
      <c r="C61" s="254">
        <v>0</v>
      </c>
      <c r="D61" s="223">
        <v>0</v>
      </c>
      <c r="E61" s="306" t="s">
        <v>32</v>
      </c>
      <c r="F61" s="306"/>
      <c r="G61" s="222">
        <v>0</v>
      </c>
    </row>
    <row r="62" spans="1:7" ht="15">
      <c r="A62" s="255" t="s">
        <v>244</v>
      </c>
      <c r="B62" s="254">
        <v>0</v>
      </c>
      <c r="C62" s="254">
        <v>0</v>
      </c>
      <c r="D62" s="223">
        <v>0</v>
      </c>
      <c r="E62" s="306" t="s">
        <v>32</v>
      </c>
      <c r="F62" s="306"/>
      <c r="G62" s="222">
        <v>0</v>
      </c>
    </row>
    <row r="63" spans="1:7" ht="15">
      <c r="A63" s="255" t="s">
        <v>205</v>
      </c>
      <c r="B63" s="254">
        <v>-85215.643</v>
      </c>
      <c r="C63" s="254">
        <v>-106334.527</v>
      </c>
      <c r="D63" s="223">
        <v>-21118.884000000005</v>
      </c>
      <c r="E63" s="306">
        <v>-0.24782872318407556</v>
      </c>
      <c r="F63" s="306"/>
      <c r="G63" s="222">
        <v>-225103.78720521615</v>
      </c>
    </row>
    <row r="64" spans="1:7" ht="15">
      <c r="A64" s="255" t="s">
        <v>207</v>
      </c>
      <c r="B64" s="254">
        <v>-86190.683</v>
      </c>
      <c r="C64" s="254">
        <v>-53744.485</v>
      </c>
      <c r="D64" s="223">
        <v>32446.198000000004</v>
      </c>
      <c r="E64" s="306">
        <v>0.3764466978408792</v>
      </c>
      <c r="F64" s="306"/>
      <c r="G64" s="222">
        <v>-113773.83674160634</v>
      </c>
    </row>
    <row r="65" spans="1:7" ht="15">
      <c r="A65" s="255" t="s">
        <v>209</v>
      </c>
      <c r="B65" s="254">
        <v>0</v>
      </c>
      <c r="C65" s="254">
        <v>0</v>
      </c>
      <c r="D65" s="223">
        <v>0</v>
      </c>
      <c r="E65" s="306" t="s">
        <v>32</v>
      </c>
      <c r="F65" s="306"/>
      <c r="G65" s="222">
        <v>0</v>
      </c>
    </row>
    <row r="66" spans="1:7" ht="15">
      <c r="A66" s="255" t="s">
        <v>210</v>
      </c>
      <c r="B66" s="254">
        <v>-26480.265</v>
      </c>
      <c r="C66" s="254">
        <v>-5802.145</v>
      </c>
      <c r="D66" s="223">
        <v>20678.12</v>
      </c>
      <c r="E66" s="306">
        <v>0.7808879556152478</v>
      </c>
      <c r="F66" s="306"/>
      <c r="G66" s="222">
        <v>-12282.79139675685</v>
      </c>
    </row>
    <row r="67" spans="1:7" ht="15">
      <c r="A67" s="45" t="s">
        <v>245</v>
      </c>
      <c r="B67" s="224">
        <v>-244445.156</v>
      </c>
      <c r="C67" s="224">
        <v>875487.883</v>
      </c>
      <c r="D67" s="224">
        <v>1119933.039</v>
      </c>
      <c r="E67" s="90">
        <v>4.581530914034558</v>
      </c>
      <c r="F67" s="91"/>
      <c r="G67" s="224">
        <v>1853355.101824802</v>
      </c>
    </row>
    <row r="68" spans="1:7" ht="15">
      <c r="A68" s="257"/>
      <c r="B68" s="254"/>
      <c r="C68" s="254"/>
      <c r="D68" s="223"/>
      <c r="E68" s="306"/>
      <c r="F68" s="306"/>
      <c r="G68" s="222"/>
    </row>
    <row r="69" spans="1:7" ht="25.5">
      <c r="A69" s="313" t="s">
        <v>246</v>
      </c>
      <c r="B69" s="258">
        <v>-108021.784</v>
      </c>
      <c r="C69" s="258">
        <v>641568.183</v>
      </c>
      <c r="D69" s="258">
        <v>749589.967</v>
      </c>
      <c r="E69" s="259">
        <v>6.939248170535676</v>
      </c>
      <c r="F69" s="78"/>
      <c r="G69" s="258">
        <v>1358161.1901435286</v>
      </c>
    </row>
    <row r="70" spans="1:7" ht="15">
      <c r="A70" s="257"/>
      <c r="B70" s="254"/>
      <c r="C70" s="254"/>
      <c r="D70" s="223"/>
      <c r="E70" s="306"/>
      <c r="F70" s="306"/>
      <c r="G70" s="222"/>
    </row>
    <row r="71" spans="1:7" ht="15">
      <c r="A71" s="255" t="s">
        <v>247</v>
      </c>
      <c r="B71" s="254">
        <v>1432.567</v>
      </c>
      <c r="C71" s="254">
        <v>-13664.354</v>
      </c>
      <c r="D71" s="223">
        <v>-15096.920999999998</v>
      </c>
      <c r="E71" s="306">
        <v>-10.538369933134016</v>
      </c>
      <c r="F71" s="306"/>
      <c r="G71" s="222">
        <v>-28926.61416656082</v>
      </c>
    </row>
    <row r="72" spans="1:7" ht="15">
      <c r="A72" s="257"/>
      <c r="B72" s="254"/>
      <c r="C72" s="254"/>
      <c r="D72" s="223"/>
      <c r="E72" s="306"/>
      <c r="F72" s="306"/>
      <c r="G72" s="222"/>
    </row>
    <row r="73" spans="1:7" ht="15">
      <c r="A73" s="45" t="s">
        <v>248</v>
      </c>
      <c r="B73" s="224">
        <v>-106589.217</v>
      </c>
      <c r="C73" s="224">
        <v>627903.829</v>
      </c>
      <c r="D73" s="224">
        <v>734493.0460000001</v>
      </c>
      <c r="E73" s="90">
        <v>6.890875706498529</v>
      </c>
      <c r="F73" s="91"/>
      <c r="G73" s="224">
        <v>1329234.5759769678</v>
      </c>
    </row>
    <row r="74" spans="1:7" ht="15">
      <c r="A74" s="257"/>
      <c r="B74" s="254"/>
      <c r="C74" s="254"/>
      <c r="D74" s="223"/>
      <c r="E74" s="306"/>
      <c r="F74" s="306"/>
      <c r="G74" s="222"/>
    </row>
    <row r="75" spans="1:7" ht="15">
      <c r="A75" s="255" t="s">
        <v>249</v>
      </c>
      <c r="B75" s="254">
        <v>1187684.208</v>
      </c>
      <c r="C75" s="254">
        <v>815832.061</v>
      </c>
      <c r="D75" s="223">
        <v>-371852.1470000001</v>
      </c>
      <c r="E75" s="306">
        <v>-0.31309008278065786</v>
      </c>
      <c r="F75" s="306"/>
      <c r="G75" s="222">
        <v>1727067.32080105</v>
      </c>
    </row>
    <row r="76" spans="1:7" ht="15">
      <c r="A76" s="257"/>
      <c r="B76" s="254"/>
      <c r="C76" s="254"/>
      <c r="D76" s="223"/>
      <c r="E76" s="306"/>
      <c r="F76" s="306"/>
      <c r="G76" s="222"/>
    </row>
    <row r="77" spans="1:7" ht="15">
      <c r="A77" s="45" t="s">
        <v>250</v>
      </c>
      <c r="B77" s="224">
        <v>1081094.991</v>
      </c>
      <c r="C77" s="224">
        <v>1443735.89</v>
      </c>
      <c r="D77" s="224">
        <v>362640.899</v>
      </c>
      <c r="E77" s="90">
        <v>0.33543851559663734</v>
      </c>
      <c r="F77" s="305"/>
      <c r="G77" s="224">
        <v>3056301.8967780177</v>
      </c>
    </row>
    <row r="78" spans="1:7" ht="15.75" thickBot="1">
      <c r="A78" s="260"/>
      <c r="B78" s="261"/>
      <c r="C78" s="261"/>
      <c r="D78" s="262"/>
      <c r="E78" s="308"/>
      <c r="F78" s="308"/>
      <c r="G78" s="263"/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 Endesa</dc:creator>
  <cp:keywords/>
  <dc:description/>
  <cp:lastModifiedBy>cl239195431</cp:lastModifiedBy>
  <cp:lastPrinted>2011-10-25T19:48:04Z</cp:lastPrinted>
  <dcterms:created xsi:type="dcterms:W3CDTF">2010-05-13T19:41:05Z</dcterms:created>
  <dcterms:modified xsi:type="dcterms:W3CDTF">2013-04-29T15:50:01Z</dcterms:modified>
  <cp:category/>
  <cp:version/>
  <cp:contentType/>
  <cp:contentStatus/>
</cp:coreProperties>
</file>