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2025 Q4 Press/Tablas al Mercado/"/>
    </mc:Choice>
  </mc:AlternateContent>
  <xr:revisionPtr revIDLastSave="172" documentId="8_{16E31578-4FD5-44DC-BD90-4632220553C1}" xr6:coauthVersionLast="47" xr6:coauthVersionMax="47" xr10:uidLastSave="{8B569525-D6FD-4D0B-8A9F-9D66C4CEF57E}"/>
  <bookViews>
    <workbookView xWindow="-38520" yWindow="1725" windowWidth="38640" windowHeight="15720" firstSheet="14" activeTab="17" xr2:uid="{D2D7C515-EA33-484D-BF01-9010E945810C}"/>
  </bookViews>
  <sheets>
    <sheet name="Reported EBITDA" sheetId="37" r:id="rId1"/>
    <sheet name="Physical Data" sheetId="58" r:id="rId2"/>
    <sheet name="Generation Business" sheetId="17" r:id="rId3"/>
    <sheet name="Distribution Business" sheetId="5" r:id="rId4"/>
    <sheet name="Energy sales revenues" sheetId="26" r:id="rId5"/>
    <sheet name="Income Statement" sheetId="8" r:id="rId6"/>
    <sheet name="EBITDA by business CO" sheetId="38" r:id="rId7"/>
    <sheet name="EBITDA Generation Business " sheetId="50" r:id="rId8"/>
    <sheet name="EBITDA Distribution Business" sheetId="51" r:id="rId9"/>
    <sheet name="EBITDA and others by country" sheetId="41" r:id="rId10"/>
    <sheet name="Non operating CO" sheetId="42" r:id="rId11"/>
    <sheet name="Balance sheet" sheetId="43" r:id="rId12"/>
    <sheet name="Ratios OC" sheetId="10" r:id="rId13"/>
    <sheet name="Property, plant and equipment" sheetId="13" r:id="rId14"/>
    <sheet name="Risks" sheetId="59" r:id="rId15"/>
    <sheet name="Debt Maturity" sheetId="53" r:id="rId16"/>
    <sheet name="Dx physical data" sheetId="54" r:id="rId17"/>
    <sheet name="Gx physical data" sheetId="55" r:id="rId18"/>
    <sheet name="Subsidiaries" sheetId="52" r:id="rId19"/>
    <sheet name="Segment by country" sheetId="49" r:id="rId20"/>
    <sheet name="Segment by business" sheetId="45" r:id="rId21"/>
    <sheet name="Generation Segment" sheetId="46" r:id="rId22"/>
    <sheet name="Distribution Segment" sheetId="47" r:id="rId23"/>
    <sheet name="Ebitda y activo fijo" sheetId="19" state="hidden" r:id="rId24"/>
    <sheet name="Merc Generacón" sheetId="4" state="hidden" r:id="rId25"/>
    <sheet name="Impuestos Diferidos" sheetId="16" state="hidden" r:id="rId26"/>
  </sheets>
  <definedNames>
    <definedName name="_xlnm.Print_Area" localSheetId="3">'Distribution Business'!$B$3:$P$13</definedName>
    <definedName name="_xlnm.Print_Area" localSheetId="23">'Ebitda y activo fijo'!$C$5:$G$30</definedName>
    <definedName name="_xlnm.Print_Area" localSheetId="2">'Generation Business'!$B$3:$X$22</definedName>
    <definedName name="_xlnm.Print_Area" localSheetId="25">'Impuestos Diferidos'!$C$4:$F$11</definedName>
    <definedName name="_xlnm.Print_Area" localSheetId="5">'Income Statement'!$B$4:$G$38</definedName>
    <definedName name="_xlnm.Print_Area" localSheetId="24">'Merc Generacón'!$B$3:$G$18</definedName>
    <definedName name="_xlnm.Print_Area" localSheetId="13">'Property, plant and equipment'!$B$3:$I$38</definedName>
    <definedName name="_xlnm.Print_Area" localSheetId="12">'Ratios OC'!$B$2:$K$18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55" l="1"/>
  <c r="B17" i="55"/>
  <c r="C17" i="55"/>
  <c r="D17" i="55"/>
  <c r="E17" i="55"/>
  <c r="F17" i="55"/>
  <c r="G17" i="55"/>
  <c r="H17" i="55"/>
  <c r="I17" i="55"/>
  <c r="J19" i="55" l="1"/>
  <c r="J17" i="55" s="1"/>
  <c r="N40" i="54"/>
  <c r="M40" i="54"/>
  <c r="N39" i="54"/>
  <c r="M39" i="54"/>
  <c r="N38" i="54"/>
  <c r="M38" i="54"/>
  <c r="N37" i="54"/>
  <c r="M37" i="54"/>
  <c r="N36" i="54"/>
  <c r="M36" i="54"/>
  <c r="N24" i="54"/>
  <c r="M24" i="54"/>
  <c r="N23" i="54"/>
  <c r="M23" i="54"/>
  <c r="N22" i="54"/>
  <c r="M22" i="54"/>
  <c r="N21" i="54"/>
  <c r="M21" i="54"/>
  <c r="N20" i="54"/>
  <c r="M20" i="54"/>
  <c r="H38" i="53" l="1"/>
  <c r="G38" i="53"/>
  <c r="F38" i="53"/>
  <c r="E38" i="53"/>
  <c r="D38" i="53"/>
  <c r="C38" i="53"/>
  <c r="F11" i="16" l="1"/>
  <c r="E11" i="16"/>
  <c r="D11" i="16"/>
  <c r="F9" i="16"/>
  <c r="F8" i="16"/>
  <c r="E6" i="16"/>
  <c r="D6" i="16"/>
  <c r="E13" i="4"/>
  <c r="E11" i="4"/>
  <c r="G10" i="4"/>
  <c r="E10" i="4"/>
  <c r="D10" i="4"/>
  <c r="D13" i="4" s="1"/>
  <c r="D5" i="4"/>
  <c r="F5" i="4" s="1"/>
  <c r="F27" i="19"/>
  <c r="E25" i="19"/>
  <c r="D25" i="19"/>
  <c r="F25" i="19" s="1"/>
  <c r="F24" i="19"/>
  <c r="F23" i="19"/>
  <c r="F22" i="19"/>
  <c r="F21" i="19"/>
  <c r="F20" i="19"/>
  <c r="E17" i="19"/>
  <c r="E29" i="19" s="1"/>
  <c r="D17" i="19"/>
  <c r="F17" i="19" s="1"/>
  <c r="F16" i="19"/>
  <c r="F15" i="19"/>
  <c r="F14" i="19"/>
  <c r="F13" i="19"/>
  <c r="F12" i="19"/>
  <c r="L46" i="54"/>
  <c r="K46" i="54"/>
  <c r="J46" i="54"/>
  <c r="I46" i="54"/>
  <c r="H46" i="54"/>
  <c r="G46" i="54"/>
  <c r="F46" i="54"/>
  <c r="E46" i="54"/>
  <c r="D46" i="54"/>
  <c r="C46" i="54"/>
  <c r="J45" i="54"/>
  <c r="D45" i="54"/>
  <c r="J44" i="54"/>
  <c r="I44" i="54"/>
  <c r="D44" i="54"/>
  <c r="I43" i="54"/>
  <c r="H43" i="54"/>
  <c r="E43" i="54"/>
  <c r="D43" i="54"/>
  <c r="J42" i="54"/>
  <c r="E42" i="54"/>
  <c r="D42" i="54"/>
  <c r="N35" i="54"/>
  <c r="M35" i="54"/>
  <c r="L35" i="54"/>
  <c r="K35" i="54"/>
  <c r="J35" i="54"/>
  <c r="I35" i="54"/>
  <c r="H35" i="54"/>
  <c r="G35" i="54"/>
  <c r="F35" i="54"/>
  <c r="E35" i="54"/>
  <c r="D35" i="54"/>
  <c r="C35" i="54"/>
  <c r="L30" i="54"/>
  <c r="K30" i="54"/>
  <c r="I30" i="54"/>
  <c r="H30" i="54"/>
  <c r="G30" i="54"/>
  <c r="F30" i="54"/>
  <c r="E30" i="54"/>
  <c r="D30" i="54"/>
  <c r="C30" i="54"/>
  <c r="H29" i="54"/>
  <c r="H28" i="54"/>
  <c r="K27" i="54"/>
  <c r="I27" i="54"/>
  <c r="H27" i="54"/>
  <c r="I26" i="54"/>
  <c r="H26" i="54"/>
  <c r="N11" i="54"/>
  <c r="H11" i="54"/>
  <c r="G11" i="54"/>
  <c r="F11" i="54"/>
  <c r="E11" i="54"/>
  <c r="D11" i="54"/>
  <c r="C11" i="54"/>
  <c r="H15" i="53"/>
  <c r="H40" i="53" s="1"/>
  <c r="F15" i="53"/>
  <c r="F40" i="53" s="1"/>
  <c r="E15" i="53"/>
  <c r="E40" i="53" s="1"/>
  <c r="G15" i="53"/>
  <c r="G40" i="53" s="1"/>
  <c r="C15" i="53"/>
  <c r="C40" i="53" s="1"/>
  <c r="E5" i="4"/>
  <c r="G5" i="4" s="1"/>
  <c r="I4" i="42"/>
  <c r="H4" i="42"/>
  <c r="F27" i="41"/>
  <c r="C27" i="41"/>
  <c r="R30" i="51"/>
  <c r="Q30" i="51"/>
  <c r="H30" i="51"/>
  <c r="G30" i="51"/>
  <c r="R18" i="51"/>
  <c r="Q18" i="51"/>
  <c r="H18" i="51"/>
  <c r="G18" i="51"/>
  <c r="R4" i="51"/>
  <c r="Q4" i="51"/>
  <c r="H4" i="51"/>
  <c r="G4" i="51"/>
  <c r="H41" i="50"/>
  <c r="G41" i="50"/>
  <c r="H29" i="50"/>
  <c r="G29" i="50"/>
  <c r="H17" i="50"/>
  <c r="G17" i="50"/>
  <c r="H4" i="50"/>
  <c r="G4" i="50"/>
  <c r="I42" i="38"/>
  <c r="H42" i="38"/>
  <c r="I4" i="38"/>
  <c r="H4" i="38"/>
  <c r="I4" i="8"/>
  <c r="H4" i="8"/>
  <c r="P27" i="26"/>
  <c r="O27" i="26"/>
  <c r="N27" i="26"/>
  <c r="M27" i="26"/>
  <c r="L27" i="26"/>
  <c r="K27" i="26"/>
  <c r="J27" i="26"/>
  <c r="I27" i="26"/>
  <c r="H27" i="26"/>
  <c r="G27" i="26"/>
  <c r="F27" i="26"/>
  <c r="E27" i="26"/>
  <c r="D27" i="26"/>
  <c r="C27" i="26"/>
  <c r="G5" i="5"/>
  <c r="F5" i="5"/>
  <c r="O5" i="17"/>
  <c r="N5" i="17"/>
  <c r="H5" i="17"/>
  <c r="G5" i="17"/>
  <c r="G15" i="58"/>
  <c r="F15" i="58"/>
  <c r="G6" i="58"/>
  <c r="F6" i="58"/>
  <c r="L4" i="26"/>
  <c r="M4" i="26"/>
  <c r="F45" i="54" l="1"/>
  <c r="J29" i="54"/>
  <c r="L11" i="54"/>
  <c r="K28" i="54"/>
  <c r="C42" i="54"/>
  <c r="G44" i="54"/>
  <c r="I45" i="54"/>
  <c r="J27" i="54"/>
  <c r="F43" i="54"/>
  <c r="H44" i="54"/>
  <c r="G43" i="54"/>
  <c r="F42" i="54"/>
  <c r="J43" i="54"/>
  <c r="G29" i="54"/>
  <c r="I42" i="54"/>
  <c r="C29" i="54"/>
  <c r="K26" i="54"/>
  <c r="C28" i="54"/>
  <c r="E29" i="54"/>
  <c r="G42" i="54"/>
  <c r="L45" i="54"/>
  <c r="F29" i="54"/>
  <c r="H42" i="54"/>
  <c r="L44" i="54"/>
  <c r="C27" i="54"/>
  <c r="E28" i="54"/>
  <c r="F28" i="54"/>
  <c r="L43" i="54"/>
  <c r="C26" i="54"/>
  <c r="E27" i="54"/>
  <c r="K42" i="54"/>
  <c r="E45" i="54"/>
  <c r="E26" i="54"/>
  <c r="I28" i="54"/>
  <c r="K29" i="54"/>
  <c r="E44" i="54"/>
  <c r="G45" i="54"/>
  <c r="F27" i="54"/>
  <c r="L42" i="54"/>
  <c r="F26" i="54"/>
  <c r="J28" i="54"/>
  <c r="F44" i="54"/>
  <c r="H45" i="54"/>
  <c r="M11" i="54"/>
  <c r="M30" i="54"/>
  <c r="J26" i="54"/>
  <c r="G27" i="54"/>
  <c r="D28" i="54"/>
  <c r="L28" i="54"/>
  <c r="I29" i="54"/>
  <c r="C43" i="54"/>
  <c r="K43" i="54"/>
  <c r="I16" i="53"/>
  <c r="D26" i="54"/>
  <c r="L26" i="54"/>
  <c r="C44" i="54"/>
  <c r="K44" i="54"/>
  <c r="G28" i="54"/>
  <c r="D29" i="54"/>
  <c r="L29" i="54"/>
  <c r="M29" i="54"/>
  <c r="N30" i="54"/>
  <c r="C45" i="54"/>
  <c r="K45" i="54"/>
  <c r="I39" i="53"/>
  <c r="K11" i="54"/>
  <c r="G26" i="54"/>
  <c r="D27" i="54"/>
  <c r="L27" i="54"/>
  <c r="H4" i="26"/>
  <c r="O4" i="26"/>
  <c r="C4" i="26"/>
  <c r="N4" i="26"/>
  <c r="J30" i="54"/>
  <c r="D4" i="26"/>
  <c r="E4" i="26"/>
  <c r="D15" i="53"/>
  <c r="D40" i="53" s="1"/>
  <c r="P4" i="26"/>
  <c r="F4" i="26"/>
  <c r="G4" i="26"/>
  <c r="I4" i="26"/>
  <c r="J4" i="26"/>
  <c r="K4" i="26"/>
  <c r="D18" i="4"/>
  <c r="E18" i="4" s="1"/>
  <c r="D13" i="16"/>
  <c r="E13" i="16"/>
  <c r="D29" i="19"/>
  <c r="F29" i="19" s="1"/>
  <c r="M44" i="54" l="1"/>
  <c r="M27" i="54"/>
  <c r="M45" i="54"/>
  <c r="M26" i="54"/>
  <c r="M43" i="54"/>
  <c r="M42" i="54"/>
  <c r="M46" i="54"/>
  <c r="M28" i="54"/>
  <c r="I15" i="53"/>
  <c r="N29" i="54"/>
  <c r="N44" i="54"/>
  <c r="N26" i="54"/>
  <c r="N28" i="54"/>
  <c r="N46" i="54"/>
  <c r="N45" i="54"/>
  <c r="N43" i="54"/>
  <c r="N42" i="54"/>
  <c r="N27" i="54"/>
  <c r="I38" i="53"/>
  <c r="I40" i="53" l="1"/>
</calcChain>
</file>

<file path=xl/sharedStrings.xml><?xml version="1.0" encoding="utf-8"?>
<sst xmlns="http://schemas.openxmlformats.org/spreadsheetml/2006/main" count="2255" uniqueCount="498">
  <si>
    <t>Country</t>
  </si>
  <si>
    <t>EBITDA from continued operations
(in millions of US$)</t>
  </si>
  <si>
    <t>%</t>
  </si>
  <si>
    <t>Q4 2023</t>
  </si>
  <si>
    <t>Q4 2022</t>
  </si>
  <si>
    <t>Argentina</t>
  </si>
  <si>
    <t>Brazil</t>
  </si>
  <si>
    <t>Colombia</t>
  </si>
  <si>
    <t>EGP Central America</t>
  </si>
  <si>
    <t>Enel Américas (*)</t>
  </si>
  <si>
    <t>(*) Includes Holding and Adjustments</t>
  </si>
  <si>
    <t>Accumulated figures</t>
  </si>
  <si>
    <t>Quarterly figures</t>
  </si>
  <si>
    <t xml:space="preserve">% </t>
  </si>
  <si>
    <t>Peru</t>
  </si>
  <si>
    <t>Generation of continuing operations</t>
  </si>
  <si>
    <t>Operational figures</t>
  </si>
  <si>
    <t>Total Sales (TWh)</t>
  </si>
  <si>
    <t>Total Generation (TWh)</t>
  </si>
  <si>
    <t>Distribution of continuing operations</t>
  </si>
  <si>
    <t>Grid customers (mn)</t>
  </si>
  <si>
    <t>Markets in which operates</t>
  </si>
  <si>
    <t>Energy Sales (TWh) (*)</t>
  </si>
  <si>
    <t>Net production (TWh)</t>
  </si>
  <si>
    <t>Market Share</t>
  </si>
  <si>
    <t>Generation Segment - Argentina</t>
  </si>
  <si>
    <t>SIN Argentina</t>
  </si>
  <si>
    <t>Generation Segment - Brazil (**)</t>
  </si>
  <si>
    <t>SICN Brasil</t>
  </si>
  <si>
    <t>Generation Segment - Colombia</t>
  </si>
  <si>
    <t>SIN Colombia</t>
  </si>
  <si>
    <t xml:space="preserve">Generation Segment - Central America </t>
  </si>
  <si>
    <t>(***)</t>
  </si>
  <si>
    <t>Total - Continuing operations</t>
  </si>
  <si>
    <t>(*) The sales made by each country’s generation segments to third parties are incorporated, all intra-segment energy purchases and energy sales between related companies have been eliminated.</t>
  </si>
  <si>
    <t>(**) The energy sold by Enel Trading S.A. is included within the energy sales volumes in Brazil, which despite not being a generator complies with the function of trading the purchase and sale of electricity in Brazil.</t>
  </si>
  <si>
    <t>(***) Companies from Costa Rica, Guatemala, and Panama participate in their local markets SEN, SEN and SIN respectively, and may eventually participate in the MER (Regional Electricity Market), which is a global market that covers the 9 countries in Central America.</t>
  </si>
  <si>
    <t>Energy losses (%)</t>
  </si>
  <si>
    <t>Grid customers (th)</t>
  </si>
  <si>
    <t>Distribution Segment - Argentina</t>
  </si>
  <si>
    <t>Distribution Segment - Brazil</t>
  </si>
  <si>
    <t>Distribution Segment - Colombia</t>
  </si>
  <si>
    <t>(*) Includes sales to end customers and tolls.</t>
  </si>
  <si>
    <t>Energy Sales Revenues
(in millions of US$)</t>
  </si>
  <si>
    <t>Central America</t>
  </si>
  <si>
    <t>Total Segments</t>
  </si>
  <si>
    <t>Structure and adjustments</t>
  </si>
  <si>
    <t>Total</t>
  </si>
  <si>
    <t>Generation</t>
  </si>
  <si>
    <t>Regulated customers</t>
  </si>
  <si>
    <t>Non regulated customers</t>
  </si>
  <si>
    <t>Spot Market</t>
  </si>
  <si>
    <t>Other customers</t>
  </si>
  <si>
    <t>Distribution</t>
  </si>
  <si>
    <t>Residential</t>
  </si>
  <si>
    <t>Commercial</t>
  </si>
  <si>
    <t>Industrial</t>
  </si>
  <si>
    <t>Others</t>
  </si>
  <si>
    <t>Less: Consolidation adjustments</t>
  </si>
  <si>
    <t>Energy Sales Revenues</t>
  </si>
  <si>
    <t>Variation in millions of US$ and  %.</t>
  </si>
  <si>
    <t>CONSOLIDATED INCOME STATEMENTS CONTINUING OPERATIONS 
(in millions of US$)</t>
  </si>
  <si>
    <t>Change</t>
  </si>
  <si>
    <t>Revenues</t>
  </si>
  <si>
    <t>Sales</t>
  </si>
  <si>
    <t>Other operating income</t>
  </si>
  <si>
    <t>Procurements and Services</t>
  </si>
  <si>
    <t>Energy purchases</t>
  </si>
  <si>
    <t>Fuel consumption</t>
  </si>
  <si>
    <t>Transportation expenses</t>
  </si>
  <si>
    <t>Other suppliers and services</t>
  </si>
  <si>
    <t>Contribution Margin</t>
  </si>
  <si>
    <t>Personnel costs</t>
  </si>
  <si>
    <t>Other expenses by nature</t>
  </si>
  <si>
    <t>Gross Operating Income (EBITDA)</t>
  </si>
  <si>
    <t>Depreciation and amortization</t>
  </si>
  <si>
    <t xml:space="preserve">Impairment Losses (Reversals) from IFRS 9 </t>
  </si>
  <si>
    <t>Operating Income (EBIT)</t>
  </si>
  <si>
    <t>Net  Financial Income</t>
  </si>
  <si>
    <t>Financial income</t>
  </si>
  <si>
    <t>Financial expenses</t>
  </si>
  <si>
    <t>Results by readjustment units (Hyperinflation - Argentina)</t>
  </si>
  <si>
    <t>Exchange rate differences</t>
  </si>
  <si>
    <t>Other Non Operating Income</t>
  </si>
  <si>
    <t>Other gains (losses)</t>
  </si>
  <si>
    <t>Net Income Before Taxes</t>
  </si>
  <si>
    <t>Income Tax</t>
  </si>
  <si>
    <t>Net Income from After Taxes</t>
  </si>
  <si>
    <t>Net Income from discontinued operations</t>
  </si>
  <si>
    <t>Net Income</t>
  </si>
  <si>
    <t>Net Income attributable to owners of Enel Américas</t>
  </si>
  <si>
    <t>Net income attributable to non-controlling interest</t>
  </si>
  <si>
    <t>Earning per share US$ (**) - Continuing operations</t>
  </si>
  <si>
    <t>Earning per share US$ (**) - Discontinued operations</t>
  </si>
  <si>
    <t xml:space="preserve">Earning per share US$ (**) </t>
  </si>
  <si>
    <t>EBITDA (*)</t>
  </si>
  <si>
    <t>EBITDA BY BUSINESS SEGMENT / COUNTRY
CONTINUING OPERATIONS
(in millions of US$)</t>
  </si>
  <si>
    <t>Generation and Transmission:</t>
  </si>
  <si>
    <t>Revenues Generation and Transmission Segment</t>
  </si>
  <si>
    <t>Distribution:</t>
  </si>
  <si>
    <t>Revenues Distribution Segment</t>
  </si>
  <si>
    <t>Consolidation adjustments and other activities</t>
  </si>
  <si>
    <t>Total consolidated Revenues Enel Américas</t>
  </si>
  <si>
    <t>Procurement and Services Generation and Transmission Segment</t>
  </si>
  <si>
    <t>Procurement and Services Distribution Segment</t>
  </si>
  <si>
    <t>Total consolidated Procurement and Services Enel Américas</t>
  </si>
  <si>
    <t>Staff Expenses Generation and Transmission Segment</t>
  </si>
  <si>
    <t>Staff Expenses Distribution Segment</t>
  </si>
  <si>
    <t>Total consolidated Staff Expenses Enel Américas</t>
  </si>
  <si>
    <t>Other Expenses by Nature Generation and Transmission Segment</t>
  </si>
  <si>
    <t>Other Expenses by Nature Distribution Segment</t>
  </si>
  <si>
    <t>Total consolidated Other Expenses by Nature Enel Américas</t>
  </si>
  <si>
    <t>EBITDA</t>
  </si>
  <si>
    <t>Generation and Transmission Segment</t>
  </si>
  <si>
    <t>EBITDA Generation and Transmission Segment</t>
  </si>
  <si>
    <t>Distribution Segment</t>
  </si>
  <si>
    <t>EBITDA Distribution Segment</t>
  </si>
  <si>
    <t>Total consolidated EBITDA Enel Américas</t>
  </si>
  <si>
    <t>ARGENTINA</t>
  </si>
  <si>
    <t>EBITDA (in millions of US$)</t>
  </si>
  <si>
    <t>Operating revenues</t>
  </si>
  <si>
    <t>Operating costs</t>
  </si>
  <si>
    <t>Staff expenses</t>
  </si>
  <si>
    <t>Quarter conversion adjustment</t>
  </si>
  <si>
    <t>EBITDA Generation Segment</t>
  </si>
  <si>
    <t>BRAZIL</t>
  </si>
  <si>
    <t>COLOMBIA</t>
  </si>
  <si>
    <t>CENTRAL AMERICA</t>
  </si>
  <si>
    <t>Subsidiaries</t>
  </si>
  <si>
    <t>Energy Losses (%)</t>
  </si>
  <si>
    <t>Grid customers (in millions)</t>
  </si>
  <si>
    <t>Percentage points change</t>
  </si>
  <si>
    <t>Edesur</t>
  </si>
  <si>
    <t>Total Distribution Segment</t>
  </si>
  <si>
    <t>Enel Distribución Río</t>
  </si>
  <si>
    <t>Enel Distribución Ceará</t>
  </si>
  <si>
    <t>Enel Distribución Sao Paulo</t>
  </si>
  <si>
    <t>Distribution segment - Colombia</t>
  </si>
  <si>
    <t>BUSINESS SEGMENT CONTINUING OPERATIONS
(in millions of US$)</t>
  </si>
  <si>
    <t xml:space="preserve">Accumulated figures </t>
  </si>
  <si>
    <t>Depreciation, amortization and impairment</t>
  </si>
  <si>
    <t xml:space="preserve">EBIT       </t>
  </si>
  <si>
    <t xml:space="preserve">EBIT      </t>
  </si>
  <si>
    <t>Total Generation and Transmission</t>
  </si>
  <si>
    <t>Total Distribution</t>
  </si>
  <si>
    <t>Less: consolidation adjustments and other business activities</t>
  </si>
  <si>
    <t>Total Consolidated Enel Américas</t>
  </si>
  <si>
    <t>NON OPERATING INCOME 
(in millions of US$)</t>
  </si>
  <si>
    <t>Financial Income:</t>
  </si>
  <si>
    <t>Consolidation adjustments and other business activities</t>
  </si>
  <si>
    <t>Total Financial Income</t>
  </si>
  <si>
    <t>Financial Expenses:</t>
  </si>
  <si>
    <t>Total Financial Expenses</t>
  </si>
  <si>
    <t>Foreign currency exchange differences, net:</t>
  </si>
  <si>
    <t>Total Foreign currency exchange differences, net</t>
  </si>
  <si>
    <t>Total results by adjustment units (hyperinflation - Argentina)</t>
  </si>
  <si>
    <t>Net Financial Income Enel Américas</t>
  </si>
  <si>
    <t>Other gains (losses):</t>
  </si>
  <si>
    <t>Total Other gains (losses)</t>
  </si>
  <si>
    <t>Results in companies accounted for using the equity method:</t>
  </si>
  <si>
    <t>Total income of soc. accounted for using the equity method</t>
  </si>
  <si>
    <t>Other Non-Operating Income</t>
  </si>
  <si>
    <t>Total Income Tax</t>
  </si>
  <si>
    <t>Net Income after taxes</t>
  </si>
  <si>
    <t>Net Income of discontinued operations</t>
  </si>
  <si>
    <t>Net income for the period</t>
  </si>
  <si>
    <t>Net Income attributable to owners of parent</t>
  </si>
  <si>
    <t>Assets</t>
  </si>
  <si>
    <t>(in millions of US$)</t>
  </si>
  <si>
    <t>Current Assets</t>
  </si>
  <si>
    <t>Non current Assets</t>
  </si>
  <si>
    <t>Total Assets</t>
  </si>
  <si>
    <t>Liabilities and Equity</t>
  </si>
  <si>
    <t>Current Liabilities</t>
  </si>
  <si>
    <t>Non Current Liabilities</t>
  </si>
  <si>
    <t>Total Equity</t>
  </si>
  <si>
    <t>attributable to owners of parent company</t>
  </si>
  <si>
    <t>attributable to non-controlling interest</t>
  </si>
  <si>
    <t>Total Liabilities and Equity</t>
  </si>
  <si>
    <t>Cash Flow</t>
  </si>
  <si>
    <t>From Operating Activities</t>
  </si>
  <si>
    <t>From Investing Activities</t>
  </si>
  <si>
    <t>From Financing Activities</t>
  </si>
  <si>
    <t>Total Net Cash Flow</t>
  </si>
  <si>
    <t>Financial Indicator</t>
  </si>
  <si>
    <t>Unit</t>
  </si>
  <si>
    <t>Liquidity</t>
  </si>
  <si>
    <r>
      <t xml:space="preserve">Current liquidity </t>
    </r>
    <r>
      <rPr>
        <b/>
        <sz val="10"/>
        <rFont val="Arial"/>
        <family val="2"/>
      </rPr>
      <t>(1)</t>
    </r>
  </si>
  <si>
    <t>Times</t>
  </si>
  <si>
    <r>
      <t>Acid ratio</t>
    </r>
    <r>
      <rPr>
        <b/>
        <sz val="10"/>
        <rFont val="Arial"/>
        <family val="2"/>
      </rPr>
      <t xml:space="preserve"> (2)</t>
    </r>
  </si>
  <si>
    <t>Working Capital</t>
  </si>
  <si>
    <t>MMUSD</t>
  </si>
  <si>
    <t>Leverage</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</si>
  <si>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</si>
  <si>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</si>
  <si>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</si>
  <si>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</si>
  <si>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t>Profitability</t>
  </si>
  <si>
    <t>Operating Income/Operating Revenues</t>
  </si>
  <si>
    <r>
      <t xml:space="preserve">ROE (annualized) </t>
    </r>
    <r>
      <rPr>
        <b/>
        <sz val="10"/>
        <rFont val="Arial"/>
        <family val="2"/>
      </rPr>
      <t>(7)</t>
    </r>
  </si>
  <si>
    <r>
      <t xml:space="preserve">ROA (annualized) </t>
    </r>
    <r>
      <rPr>
        <b/>
        <sz val="10"/>
        <rFont val="Arial"/>
        <family val="2"/>
      </rPr>
      <t>(8)</t>
    </r>
  </si>
  <si>
    <t>(1) It corresponds to the ratio between (i) Current Assets and (ii) Current Liabilities.</t>
  </si>
  <si>
    <t>(2) It corresponds to the ratio between (i) Current Assets net of Stocks and Anticipated Expenses and (ii) Current Liabilities.</t>
  </si>
  <si>
    <t>(3) It corresponds to the ratio between (i) Total Liabilities and (ii) Total Equity.</t>
  </si>
  <si>
    <t>(4) It corresponds to the ratio between of (i) Current Liabilities in relation to (ii) Total Liabilities</t>
  </si>
  <si>
    <t>(5) It corresponds to the ratio between of (i) Non-Current Liabilities in relation to (ii) Total Liabilities.</t>
  </si>
  <si>
    <t>(6) It corresponds to the ratio between (i) the Gross Operating Income and (ii) Net financial result of Financial Income.</t>
  </si>
  <si>
    <t>PROPERTY, PLANTS AND EQUIPMENT INFORMATION BY COMPANY</t>
  </si>
  <si>
    <t>Company</t>
  </si>
  <si>
    <t>Payments for additions of Property, plant and equipment</t>
  </si>
  <si>
    <t>Depreciation</t>
  </si>
  <si>
    <t>% Change</t>
  </si>
  <si>
    <t xml:space="preserve"> </t>
  </si>
  <si>
    <t>Enel Generación Perú S.A.</t>
  </si>
  <si>
    <t>EGP Cachoeira Dourada S.A.</t>
  </si>
  <si>
    <t>EGP Volta Grande</t>
  </si>
  <si>
    <t>Enel Distribución Perú S.A.</t>
  </si>
  <si>
    <t>Enel Generación Piura S.A.</t>
  </si>
  <si>
    <t>Enel X Brasil</t>
  </si>
  <si>
    <t>(*) Includes intangible assets by concessions</t>
  </si>
  <si>
    <t>Fixed Interest Rate</t>
  </si>
  <si>
    <t>Debt Maturity</t>
  </si>
  <si>
    <t>US$ mn</t>
  </si>
  <si>
    <t>Chile</t>
  </si>
  <si>
    <t>Enel Americas</t>
  </si>
  <si>
    <t>Enel Gx Costanera</t>
  </si>
  <si>
    <t>Enel Argentina</t>
  </si>
  <si>
    <t>Docksud</t>
  </si>
  <si>
    <t>Cemsa</t>
  </si>
  <si>
    <t>Enel Gx Chocon</t>
  </si>
  <si>
    <t>Hidroinvest</t>
  </si>
  <si>
    <t>Enel Peru</t>
  </si>
  <si>
    <t>Enel Brasil</t>
  </si>
  <si>
    <t>Enel Dx Ceara</t>
  </si>
  <si>
    <t>Enel Dx Rio</t>
  </si>
  <si>
    <t>EGP Cachoeira</t>
  </si>
  <si>
    <t>Enel Cien</t>
  </si>
  <si>
    <t>Enel Gx Fortaleza</t>
  </si>
  <si>
    <t>Enel Dx Goias</t>
  </si>
  <si>
    <t>Tesa</t>
  </si>
  <si>
    <t>Ctm</t>
  </si>
  <si>
    <t>Enel Dx Sao Paulo</t>
  </si>
  <si>
    <t>Sao Francisco</t>
  </si>
  <si>
    <t>EGP Brasil</t>
  </si>
  <si>
    <t>Enel Colombia</t>
  </si>
  <si>
    <t>CAM</t>
  </si>
  <si>
    <t>EGP Costa Rica</t>
  </si>
  <si>
    <t>EGP Guatemala</t>
  </si>
  <si>
    <t>EGP Panama</t>
  </si>
  <si>
    <t>Enel Gx Piura</t>
  </si>
  <si>
    <t>COMPANY</t>
  </si>
  <si>
    <t>Energy Sales (TWh)</t>
  </si>
  <si>
    <t>SAIDI (hours)</t>
  </si>
  <si>
    <t>SAIFI (times)</t>
  </si>
  <si>
    <t>Enel Dx Río</t>
  </si>
  <si>
    <t>Enel Dx Ceará</t>
  </si>
  <si>
    <t>Enel Colombia - Distribution</t>
  </si>
  <si>
    <t>Energy distributed (TWh) - Accumulated figures</t>
  </si>
  <si>
    <t>Type of client</t>
  </si>
  <si>
    <t>Total
Continued operations</t>
  </si>
  <si>
    <t>Energy distributed (TWh) - Quarterly figures</t>
  </si>
  <si>
    <t xml:space="preserve">Total </t>
  </si>
  <si>
    <t>TWh</t>
  </si>
  <si>
    <t>Total generation</t>
  </si>
  <si>
    <t>Hydroelectric generation</t>
  </si>
  <si>
    <t>Thermal electric generation</t>
  </si>
  <si>
    <t>Wind electric generation</t>
  </si>
  <si>
    <t>Solar electric generation</t>
  </si>
  <si>
    <t>Total Purchases (a+b+c)</t>
  </si>
  <si>
    <t>Total purchases from third parties (b+c)</t>
  </si>
  <si>
    <t>a) Purchases to related companies - generators</t>
  </si>
  <si>
    <t>b) Purchases to others generators</t>
  </si>
  <si>
    <t>c) Purchases at spot</t>
  </si>
  <si>
    <t>Transmission losses, pump and other consumption</t>
  </si>
  <si>
    <t>Total electricity sales (a+b+c+d)</t>
  </si>
  <si>
    <t>Total sales to third parties (a+b+c)</t>
  </si>
  <si>
    <t>a) Sales at regulated prices</t>
  </si>
  <si>
    <t>b) Sales at unregulated prices</t>
  </si>
  <si>
    <t>c) Sales at spot marginal cost</t>
  </si>
  <si>
    <t>d) Sales to related companies generators</t>
  </si>
  <si>
    <t>TOTAL SALES IN THE SYSTEM</t>
  </si>
  <si>
    <t>Market Share on total sales (%)</t>
  </si>
  <si>
    <t>Non Current Assets</t>
  </si>
  <si>
    <t>Equity</t>
  </si>
  <si>
    <t>Procurement and Services</t>
  </si>
  <si>
    <t>EBIT</t>
  </si>
  <si>
    <t>Financial Result</t>
  </si>
  <si>
    <t>Net Income before taxes</t>
  </si>
  <si>
    <t>Enel Argentina S.A.</t>
  </si>
  <si>
    <t>Enel Generación El Chocón S.A.</t>
  </si>
  <si>
    <t>Empresa Distribuidora Sur S.A.</t>
  </si>
  <si>
    <t xml:space="preserve">Enel Trading Argentina S.R.L
</t>
  </si>
  <si>
    <t>Grupo Enel Argentina</t>
  </si>
  <si>
    <t>Grupo Enel Green Power Brasil</t>
  </si>
  <si>
    <t>Enel Cien S.A.</t>
  </si>
  <si>
    <t>Enel Distribución Ceará S.A.</t>
  </si>
  <si>
    <t>Enel Distribución Rio S.A.</t>
  </si>
  <si>
    <t>Enel X Brasil S.A.</t>
  </si>
  <si>
    <t>Enel Distribuicao Sao Paulo S.A.</t>
  </si>
  <si>
    <t>Grupo Enel Brasil</t>
  </si>
  <si>
    <t>Enel Colombia S.A. E.S.P</t>
  </si>
  <si>
    <t xml:space="preserve">Enel X Colombia S.A.S. E.S.P. </t>
  </si>
  <si>
    <t>Enel Green Power Costa Rica S.A.</t>
  </si>
  <si>
    <t>PH Chucas S.A.</t>
  </si>
  <si>
    <t>Enel Green Power Guatemala S.A.</t>
  </si>
  <si>
    <t>Generadora de Occidente Ltda.</t>
  </si>
  <si>
    <t>Generadora Montecristo S.A.</t>
  </si>
  <si>
    <t>Renovables de Guatemala S.A.</t>
  </si>
  <si>
    <t>Enel Green Power Panama S.A.</t>
  </si>
  <si>
    <t>Enel Solar S.R.L</t>
  </si>
  <si>
    <t>Enel Fortuna S.A.</t>
  </si>
  <si>
    <t>Grupo Enel Colombia</t>
  </si>
  <si>
    <t>Enel Perú S.A.C.</t>
  </si>
  <si>
    <t>Chinango S.A.C.</t>
  </si>
  <si>
    <t>Grupo Enel Perú</t>
  </si>
  <si>
    <t>Grupo Enel X Brasil</t>
  </si>
  <si>
    <t>Chile ( Holdings y Others)</t>
  </si>
  <si>
    <t>Adjustments</t>
  </si>
  <si>
    <t>ASSETS</t>
  </si>
  <si>
    <t>CURRENT ASSETS</t>
  </si>
  <si>
    <t>Cash and cash equivalents</t>
  </si>
  <si>
    <t>Current other financial assets</t>
  </si>
  <si>
    <t>Current other non-financial assets</t>
  </si>
  <si>
    <t>Current commercial accounts receivable and other accounts receivable</t>
  </si>
  <si>
    <t>Current accounts receivable from related companies</t>
  </si>
  <si>
    <t>Current Inventories</t>
  </si>
  <si>
    <t>Current tax assets</t>
  </si>
  <si>
    <t>Non-current assets or groups of assets for disposal classified as held for sale or as held for distribution to owners</t>
  </si>
  <si>
    <t>NON-CURRENT ASSETS</t>
  </si>
  <si>
    <t>Non-current other financial assets</t>
  </si>
  <si>
    <t>Non-current other non-financial assets</t>
  </si>
  <si>
    <t>Non-current commercial accounts receivable and other accounts receivable</t>
  </si>
  <si>
    <t>Non-current accounts receivable from related companies</t>
  </si>
  <si>
    <t>Investments accounted for using the equity method</t>
  </si>
  <si>
    <t>Intangible assets other than goodwill</t>
  </si>
  <si>
    <t>Goodwill</t>
  </si>
  <si>
    <t>Property, plant and equipment</t>
  </si>
  <si>
    <t>Investment property</t>
  </si>
  <si>
    <t>Right of use assets</t>
  </si>
  <si>
    <t>Deferred tax assets</t>
  </si>
  <si>
    <t>TOTAL ASSETS</t>
  </si>
  <si>
    <t>LIABILITIES AND EQUITY</t>
  </si>
  <si>
    <t>CURRENT LIABILITIES</t>
  </si>
  <si>
    <t>Current other financial liabilities</t>
  </si>
  <si>
    <t>Current liabilities for leases</t>
  </si>
  <si>
    <t>Current commercial accounts payable and other accounts payable</t>
  </si>
  <si>
    <t>Current accounts payable to related companies</t>
  </si>
  <si>
    <t>Current other provisions</t>
  </si>
  <si>
    <t>Current tax liabilities</t>
  </si>
  <si>
    <t>Current provisions for employee benefits</t>
  </si>
  <si>
    <t>Current other non-financial liabilities</t>
  </si>
  <si>
    <t>Liabilities included in disposal groups classified as held for sale</t>
  </si>
  <si>
    <t>NON-CURRENT LIABILITIES</t>
  </si>
  <si>
    <t>Non-current other financial liabilities</t>
  </si>
  <si>
    <t>Non-current liabilities for leases</t>
  </si>
  <si>
    <t>Non-current commercial accounts payable and other accounts payable</t>
  </si>
  <si>
    <t>Non-current accounts payable to related companies</t>
  </si>
  <si>
    <t>Non-current other provisions</t>
  </si>
  <si>
    <t>Deferred tax liabilities</t>
  </si>
  <si>
    <t>Non-current provisions for employee benefits</t>
  </si>
  <si>
    <t>Non-current other non-financial liabilities</t>
  </si>
  <si>
    <t>EQUITY</t>
  </si>
  <si>
    <t>Equity attributable to the owners of the parent company</t>
  </si>
  <si>
    <t>Issued capital</t>
  </si>
  <si>
    <t>Retained earnings (losses)</t>
  </si>
  <si>
    <t>Issue premiums</t>
  </si>
  <si>
    <t>Own shares in portfolio</t>
  </si>
  <si>
    <t>Other equity interests</t>
  </si>
  <si>
    <t>Other reserves</t>
  </si>
  <si>
    <t>Equity Attributable to Minority Interest</t>
  </si>
  <si>
    <t>TOTAL LIABILITIES AND EQUITY</t>
  </si>
  <si>
    <t>REVENUES</t>
  </si>
  <si>
    <t>Energy Sales</t>
  </si>
  <si>
    <t>Other Sales</t>
  </si>
  <si>
    <t>Other Services</t>
  </si>
  <si>
    <t>PROCUREMENTS AND SERVICES</t>
  </si>
  <si>
    <t>Power purchased</t>
  </si>
  <si>
    <t>Cost of fuel consumed</t>
  </si>
  <si>
    <t>Other variable procurements and services</t>
  </si>
  <si>
    <t>CONTRIBUTION MARGIN</t>
  </si>
  <si>
    <t>Other work perfomed by the entity and capitalized</t>
  </si>
  <si>
    <t>Employee benefits expenses</t>
  </si>
  <si>
    <t>Other expenses</t>
  </si>
  <si>
    <t>GROSS OPERATING INCOME (EBITDA)</t>
  </si>
  <si>
    <t>Depreciation and amortization expense</t>
  </si>
  <si>
    <t>Impairment loss recognized in the period's profit or loss</t>
  </si>
  <si>
    <t>Impairment gains and reversals of impairment losses (Impairment losses) determined in accordance with IFRS 9</t>
  </si>
  <si>
    <t>OPERATING INCOME</t>
  </si>
  <si>
    <t>NET FINANCIAL INCOME</t>
  </si>
  <si>
    <t>Financial Income</t>
  </si>
  <si>
    <t>Others financial income</t>
  </si>
  <si>
    <t>Financial costs</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</si>
  <si>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</si>
  <si>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</si>
  <si>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</si>
  <si>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</si>
  <si>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</si>
  <si>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</si>
  <si>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</si>
  <si>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</si>
  <si>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(loss) before taxes</t>
  </si>
  <si>
    <t>Income tax expenses</t>
  </si>
  <si>
    <t>Income from continuing operations</t>
  </si>
  <si>
    <t>Income (loss) from discontinued operations</t>
  </si>
  <si>
    <t xml:space="preserve">NET INCOME </t>
  </si>
  <si>
    <t>Net Income attributable to:</t>
  </si>
  <si>
    <t>Consolidated Statements of Cash Flow</t>
  </si>
  <si>
    <t>Cash flow from (used in) operating activities</t>
  </si>
  <si>
    <t>Cash flow from (used in) investing activities</t>
  </si>
  <si>
    <t>Cash flows from (used in) financing activities</t>
  </si>
  <si>
    <t>Segment</t>
  </si>
  <si>
    <t>Holdings, Adjustments and others</t>
  </si>
  <si>
    <t>Generation and Transmission</t>
  </si>
  <si>
    <t>Energy sales</t>
  </si>
  <si>
    <t>Other sales</t>
  </si>
  <si>
    <t>Other services</t>
  </si>
  <si>
    <t>Income (losses) before taxes</t>
  </si>
  <si>
    <t>EBITDA Y ACTIVO FIJO NETO POR PAIS</t>
  </si>
  <si>
    <t>Al 31 de marzo de 2011</t>
  </si>
  <si>
    <t>Lineas de Negocio</t>
  </si>
  <si>
    <t>Activo Fijo neto</t>
  </si>
  <si>
    <t>EBITDA / Activo Fijo DIC. 2010</t>
  </si>
  <si>
    <t>EBITDA / Activo Fijo marzo 2007</t>
  </si>
  <si>
    <t>Ch$ Millones</t>
  </si>
  <si>
    <t>Generación y Transmisión</t>
  </si>
  <si>
    <t>Perú</t>
  </si>
  <si>
    <t>Brasil</t>
  </si>
  <si>
    <t>Total Gx y Tx</t>
  </si>
  <si>
    <t>Distribución</t>
  </si>
  <si>
    <t>Brasil   (*)</t>
  </si>
  <si>
    <t>Total Dx</t>
  </si>
  <si>
    <t>Estructura y ajustes</t>
  </si>
  <si>
    <t>Total Grupo Enersis</t>
  </si>
  <si>
    <t>(*) Incluye activos intangibles por concesiones en Ampla y Coelce</t>
  </si>
  <si>
    <t xml:space="preserve">Mercados </t>
  </si>
  <si>
    <t>Ventas de Energía</t>
  </si>
  <si>
    <t>Participación</t>
  </si>
  <si>
    <t>País</t>
  </si>
  <si>
    <t xml:space="preserve">en que </t>
  </si>
  <si>
    <t>(GWh)</t>
  </si>
  <si>
    <t>de mercado</t>
  </si>
  <si>
    <t>participa</t>
  </si>
  <si>
    <t xml:space="preserve">Chile  </t>
  </si>
  <si>
    <t>SIC y SING</t>
  </si>
  <si>
    <t>SIN</t>
  </si>
  <si>
    <t>SICN</t>
  </si>
  <si>
    <t>Brasil  (1)</t>
  </si>
  <si>
    <t xml:space="preserve">Total   </t>
  </si>
  <si>
    <t>(1)  En el año 2005  se incluyen las ventas del trimestre octubre-diciembre 2005 de las sociedades Endesa Fortaleza y CIEN.</t>
  </si>
  <si>
    <t>Impuesto a la Renta e Impuestos diferidos</t>
  </si>
  <si>
    <t>Concepto  (Millones de $)</t>
  </si>
  <si>
    <t>Variaciones</t>
  </si>
  <si>
    <t>Impuesto Renta</t>
  </si>
  <si>
    <t>Impuesto Diferido</t>
  </si>
  <si>
    <t xml:space="preserve">Generation Segment by geographical area of continuing operations </t>
  </si>
  <si>
    <t xml:space="preserve">Distribution Segment by geographical area of continuing operations </t>
  </si>
  <si>
    <t>Income accounted for using the equity method</t>
  </si>
  <si>
    <t>PH Chucás S.A.</t>
  </si>
  <si>
    <t>Net income</t>
  </si>
  <si>
    <t>Impairment Losses (Reversals)</t>
  </si>
  <si>
    <t>Other Integrated
Results</t>
  </si>
  <si>
    <t>Total Integrated
Results</t>
  </si>
  <si>
    <t>9M 2025</t>
  </si>
  <si>
    <t>9M 2024</t>
  </si>
  <si>
    <t>Q4 2025</t>
  </si>
  <si>
    <t>Q4 2024</t>
  </si>
  <si>
    <t>(7) It corresponds to the ratio between (i) the profit for the period attributable to the owners of the parent company for the twelve rolling months as of December 31, 2025, and (ii) the average between the equity attributable to the owners of the parent company at the beginning and end of the period.</t>
  </si>
  <si>
    <t>(8) It corresponds to the ratio between (i) the profit for the period attributable to the owners of the parent company for the twelve rolling months as of December 31, 2025, and (ii) the average of total assets at the beginning and end of the period.</t>
  </si>
  <si>
    <t>|</t>
  </si>
  <si>
    <t>FY 2025</t>
  </si>
  <si>
    <t>FY 2024</t>
  </si>
  <si>
    <t xml:space="preserve"> December 2025</t>
  </si>
  <si>
    <t xml:space="preserve"> December 2024</t>
  </si>
  <si>
    <t>n.a.</t>
  </si>
  <si>
    <t>-</t>
  </si>
  <si>
    <t xml:space="preserve"> 0,3  p.p.</t>
  </si>
  <si>
    <t>(0,3) p.p.</t>
  </si>
  <si>
    <t xml:space="preserve"> 2,7  p.p.</t>
  </si>
  <si>
    <t>(11,1) p.p.</t>
  </si>
  <si>
    <t>(4,1) p.p.</t>
  </si>
  <si>
    <t>Enel Generación Chocón S.A.</t>
  </si>
  <si>
    <t>Enel Colombia Segmento de Generación</t>
  </si>
  <si>
    <t>Chinango</t>
  </si>
  <si>
    <t>Enel Distribución Sao Paulo S.A. (Eletropaulo) (*)</t>
  </si>
  <si>
    <t>Edesur S.A.</t>
  </si>
  <si>
    <t>Enel Distribución Rio (Ampla) (*)</t>
  </si>
  <si>
    <t>Enel Distribución Ceara (Coelce) (*)</t>
  </si>
  <si>
    <t>Enel Colombia Segmento de Distribución</t>
  </si>
  <si>
    <t>Enel Green Power Brasil</t>
  </si>
  <si>
    <t>Enel Green Power Centroamérica</t>
  </si>
  <si>
    <t xml:space="preserve"> December 31 2025</t>
  </si>
  <si>
    <t xml:space="preserve"> December 31 2024</t>
  </si>
  <si>
    <t>al 31.12.2025</t>
  </si>
  <si>
    <t xml:space="preserve"> December 31, 2025</t>
  </si>
  <si>
    <t xml:space="preserve"> December 31, 2024</t>
  </si>
  <si>
    <t>Balance</t>
  </si>
  <si>
    <t>(*) As of January 1, 2023, Peru's operations met the criteria for classification as discontinued. In accordance with IFRS 5, the revenues, costs, and other income statements associated with these operations, as well as the gains from the sale of the disposed operations, have been classified as discontinued operations in the net tax line in the 2024 and 2023 results (see more information in note 5.1 of the consolidated financial statements).</t>
  </si>
  <si>
    <t>(**) As of December 31, 2025 and 2024, the average number of common shares outstanding totaled 106,198,273,110.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</si>
</sst>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1" formatCode="_ * #,##0_ ;_ * \-#,##0_ ;_ * &quot;-&quot;_ ;_ @_ "/>
    <numFmt numFmtId="164" formatCode="_-* #,##0_-;\-* #,##0_-;_-* &quot;-&quot;_-;_-@_-"/>
    <numFmt numFmtId="165" formatCode="_-* #,##0.00_-;\-* #,##0.00_-;_-* &quot;-&quot;??_-;_-@_-"/>
    <numFmt numFmtId="166" formatCode="_(* #,##0_);_(* \(#,##0\);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
    <numFmt numFmtId="182" formatCode="_-* #,##0_-;\-* #,##0_-;_-* &quot;-&quot;??_-;_-@_-"/>
    <numFmt numFmtId="183" formatCode="#,##0.0;\(#,##0.0\)"/>
    <numFmt numFmtId="184" formatCode="#,##0.00000\ ;\(#,##0.00000\);&quot;-       &quot;"/>
    <numFmt numFmtId="185" formatCode="#,##0;[Black]\(#,##0\);&quot;-&quot;"/>
    <numFmt numFmtId="186" formatCode="#,##0.00;\(#,##0.00\)"/>
    <numFmt numFmtId="187" formatCode="#,##0.00\ ;\(#,##0.00\);&quot;-       &quot;"/>
    <numFmt numFmtId="188" formatCode="_ * #,##0.0_ ;_ * \-#,##0.0_ ;_ * &quot;-&quot;_ ;_ @_ "/>
    <numFmt numFmtId="189" formatCode="#,##0.0_);[Black]\(#,##0.0\);&quot;-       &quot;"/>
    <numFmt numFmtId="190" formatCode="0.0"/>
    <numFmt numFmtId="191" formatCode="_-* #,##0.0_-;\-* #,##0.0_-;_-* &quot;-&quot;??_-;_-@_-"/>
    <numFmt numFmtId="192" formatCode="_ * #,##0.0_ ;_ * \-#,##0.0_ ;_ * &quot;-&quot;?_ ;_ @_ "/>
    <numFmt numFmtId="193" formatCode="#,##0.00000000000000"/>
  </numFmts>
  <fonts count="49">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sz val="12"/>
      <color theme="0"/>
      <name val="Arial"/>
      <family val="2"/>
    </font>
    <font>
      <sz val="12"/>
      <color theme="0"/>
      <name val="Arial"/>
      <family val="2"/>
    </font>
    <font>
      <b/>
      <i/>
      <sz val="12"/>
      <color indexed="12"/>
      <name val="Arial"/>
      <family val="2"/>
    </font>
    <font>
      <sz val="11"/>
      <name val="Arial"/>
      <family val="2"/>
    </font>
    <font>
      <sz val="11"/>
      <color rgb="FFFF0000"/>
      <name val="Arial"/>
      <family val="2"/>
    </font>
    <font>
      <b/>
      <sz val="10"/>
      <color rgb="FFFF0000"/>
      <name val="Arial"/>
      <family val="2"/>
    </font>
    <font>
      <b/>
      <sz val="11"/>
      <color theme="1"/>
      <name val="Arial"/>
      <family val="2"/>
    </font>
    <font>
      <sz val="9"/>
      <color theme="1"/>
      <name val="Arial"/>
      <family val="2"/>
    </font>
    <font>
      <sz val="10"/>
      <color rgb="FF000000"/>
      <name val="Roobert ENEL"/>
    </font>
  </fonts>
  <fills count="14">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rgb="FFFF5A0F"/>
        <bgColor indexed="64"/>
      </patternFill>
    </fill>
    <fill>
      <patternFill patternType="solid">
        <fgColor rgb="FFFCD5B4"/>
        <bgColor indexed="64"/>
      </patternFill>
    </fill>
    <fill>
      <patternFill patternType="solid">
        <fgColor theme="1" tint="0.499984740745262"/>
        <bgColor indexed="64"/>
      </patternFill>
    </fill>
    <fill>
      <patternFill patternType="solid">
        <fgColor rgb="FFFFFFFF"/>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style="thin">
        <color indexed="22"/>
      </right>
      <top/>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theme="0"/>
      </top>
      <bottom style="thin">
        <color theme="0"/>
      </bottom>
      <diagonal/>
    </border>
    <border>
      <left/>
      <right/>
      <top/>
      <bottom style="thin">
        <color rgb="FFFF5A0F"/>
      </bottom>
      <diagonal/>
    </border>
    <border>
      <left/>
      <right/>
      <top style="thin">
        <color rgb="FFFF5A0F"/>
      </top>
      <bottom style="thin">
        <color rgb="FFFF5A0F"/>
      </bottom>
      <diagonal/>
    </border>
    <border>
      <left/>
      <right style="thin">
        <color rgb="FFFF5A0F"/>
      </right>
      <top style="thin">
        <color rgb="FFFF5A0F"/>
      </top>
      <bottom style="thin">
        <color rgb="FFFF5A0F"/>
      </bottom>
      <diagonal/>
    </border>
    <border>
      <left/>
      <right style="thin">
        <color rgb="FFFF5A0F"/>
      </right>
      <top/>
      <bottom/>
      <diagonal/>
    </border>
    <border>
      <left/>
      <right/>
      <top style="thin">
        <color rgb="FFFF5A0F"/>
      </top>
      <bottom/>
      <diagonal/>
    </border>
    <border>
      <left style="thin">
        <color rgb="FFFF5A0F"/>
      </left>
      <right/>
      <top style="thin">
        <color rgb="FFFF5A0F"/>
      </top>
      <bottom style="thin">
        <color rgb="FFFF5A0F"/>
      </bottom>
      <diagonal/>
    </border>
    <border>
      <left style="thin">
        <color theme="0"/>
      </left>
      <right/>
      <top/>
      <bottom/>
      <diagonal/>
    </border>
    <border>
      <left/>
      <right style="thin">
        <color theme="0"/>
      </right>
      <top/>
      <bottom style="thin">
        <color rgb="FFFF5A0F"/>
      </bottom>
      <diagonal/>
    </border>
    <border>
      <left/>
      <right style="thin">
        <color theme="0"/>
      </right>
      <top style="thin">
        <color rgb="FFFF5A0F"/>
      </top>
      <bottom style="thin">
        <color rgb="FFFF5A0F"/>
      </bottom>
      <diagonal/>
    </border>
    <border>
      <left/>
      <right style="thin">
        <color rgb="FFFF5A0F"/>
      </right>
      <top/>
      <bottom style="thin">
        <color rgb="FFFF5A0F"/>
      </bottom>
      <diagonal/>
    </border>
    <border>
      <left style="thin">
        <color rgb="FFFF5A0F"/>
      </left>
      <right style="thin">
        <color rgb="FFFF5A0F"/>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5A0F"/>
      </left>
      <right style="thin">
        <color rgb="FFFF5A0F"/>
      </right>
      <top style="thin">
        <color rgb="FFFF5A0F"/>
      </top>
      <bottom style="thin">
        <color rgb="FFFF5A0F"/>
      </bottom>
      <diagonal/>
    </border>
    <border>
      <left/>
      <right/>
      <top/>
      <bottom style="medium">
        <color rgb="FFFF5A0F"/>
      </bottom>
      <diagonal/>
    </border>
    <border>
      <left style="thin">
        <color rgb="FFFF5A0F"/>
      </left>
      <right/>
      <top/>
      <bottom style="thin">
        <color rgb="FFFF5A0F"/>
      </bottom>
      <diagonal/>
    </border>
    <border>
      <left/>
      <right style="thin">
        <color rgb="FFFF5A0F"/>
      </right>
      <top style="thin">
        <color rgb="FFFF5A0F"/>
      </top>
      <bottom/>
      <diagonal/>
    </border>
    <border>
      <left/>
      <right style="thin">
        <color theme="0"/>
      </right>
      <top style="thin">
        <color rgb="FFFF5A0F"/>
      </top>
      <bottom/>
      <diagonal/>
    </border>
    <border>
      <left style="thin">
        <color theme="0"/>
      </left>
      <right style="thin">
        <color theme="0"/>
      </right>
      <top style="thin">
        <color rgb="FFFF5A0F"/>
      </top>
      <bottom style="thin">
        <color rgb="FFFF5A0F"/>
      </bottom>
      <diagonal/>
    </border>
    <border>
      <left style="thin">
        <color theme="0"/>
      </left>
      <right/>
      <top style="thin">
        <color rgb="FFFF5A0F"/>
      </top>
      <bottom style="thin">
        <color rgb="FFFF5A0F"/>
      </bottom>
      <diagonal/>
    </border>
    <border>
      <left/>
      <right style="thin">
        <color rgb="FFFF5A0F"/>
      </right>
      <top style="thin">
        <color theme="0"/>
      </top>
      <bottom style="thin">
        <color rgb="FFFF5A0F"/>
      </bottom>
      <diagonal/>
    </border>
    <border>
      <left/>
      <right style="thin">
        <color rgb="FFFF5A0F"/>
      </right>
      <top/>
      <bottom style="thin">
        <color theme="0"/>
      </bottom>
      <diagonal/>
    </border>
    <border>
      <left/>
      <right/>
      <top style="thin">
        <color theme="0"/>
      </top>
      <bottom style="thin">
        <color rgb="FFFF5A0F"/>
      </bottom>
      <diagonal/>
    </border>
    <border>
      <left/>
      <right/>
      <top style="thin">
        <color rgb="FFFF5A0F"/>
      </top>
      <bottom style="thin">
        <color theme="0"/>
      </bottom>
      <diagonal/>
    </border>
    <border>
      <left style="thin">
        <color rgb="FFFF5A0F"/>
      </left>
      <right/>
      <top style="thin">
        <color theme="0"/>
      </top>
      <bottom style="thin">
        <color rgb="FFFF5A0F"/>
      </bottom>
      <diagonal/>
    </border>
    <border>
      <left/>
      <right style="thin">
        <color rgb="FFFF5A0F"/>
      </right>
      <top style="thin">
        <color theme="0"/>
      </top>
      <bottom style="thin">
        <color theme="0"/>
      </bottom>
      <diagonal/>
    </border>
    <border>
      <left/>
      <right style="thin">
        <color rgb="FFFF5A0F"/>
      </right>
      <top style="thin">
        <color rgb="FFFF5A0F"/>
      </top>
      <bottom style="thin">
        <color theme="0"/>
      </bottom>
      <diagonal/>
    </border>
    <border>
      <left style="thin">
        <color rgb="FFFF5A0F"/>
      </left>
      <right/>
      <top style="thin">
        <color rgb="FFFF5A0F"/>
      </top>
      <bottom style="thin">
        <color theme="0"/>
      </bottom>
      <diagonal/>
    </border>
    <border>
      <left style="thin">
        <color theme="0"/>
      </left>
      <right style="thin">
        <color theme="0"/>
      </right>
      <top/>
      <bottom style="thin">
        <color rgb="FFFF5A0F"/>
      </bottom>
      <diagonal/>
    </border>
    <border>
      <left style="thin">
        <color theme="0"/>
      </left>
      <right style="thin">
        <color theme="0"/>
      </right>
      <top style="thin">
        <color rgb="FFFF5A0F"/>
      </top>
      <bottom/>
      <diagonal/>
    </border>
    <border>
      <left style="thin">
        <color theme="0"/>
      </left>
      <right style="thin">
        <color theme="0"/>
      </right>
      <top/>
      <bottom/>
      <diagonal/>
    </border>
    <border>
      <left style="thin">
        <color rgb="FFFF5A0F"/>
      </left>
      <right/>
      <top/>
      <bottom style="thin">
        <color theme="0"/>
      </bottom>
      <diagonal/>
    </border>
    <border>
      <left style="thin">
        <color theme="0"/>
      </left>
      <right style="thin">
        <color rgb="FFFF5A0F"/>
      </right>
      <top style="thin">
        <color rgb="FFFF5A0F"/>
      </top>
      <bottom/>
      <diagonal/>
    </border>
    <border>
      <left style="thin">
        <color rgb="FFFF5A0F"/>
      </left>
      <right/>
      <top style="thin">
        <color rgb="FFFF5A0F"/>
      </top>
      <bottom/>
      <diagonal/>
    </border>
    <border>
      <left style="thin">
        <color theme="0"/>
      </left>
      <right style="thin">
        <color rgb="FFFF5A0F"/>
      </right>
      <top style="thin">
        <color rgb="FFFF5A0F"/>
      </top>
      <bottom style="thin">
        <color rgb="FFFF5A0F"/>
      </bottom>
      <diagonal/>
    </border>
    <border>
      <left style="thin">
        <color theme="0"/>
      </left>
      <right style="thin">
        <color rgb="FFFF5A0F"/>
      </right>
      <top/>
      <bottom/>
      <diagonal/>
    </border>
    <border>
      <left style="thin">
        <color theme="0"/>
      </left>
      <right style="thin">
        <color rgb="FFFF5A0F"/>
      </right>
      <top/>
      <bottom style="thin">
        <color rgb="FFFF5A0F"/>
      </bottom>
      <diagonal/>
    </border>
    <border>
      <left style="thin">
        <color rgb="FFFF5A0F"/>
      </left>
      <right style="thin">
        <color theme="0"/>
      </right>
      <top style="thin">
        <color rgb="FFFF5A0F"/>
      </top>
      <bottom style="thin">
        <color rgb="FFFF5A0F"/>
      </bottom>
      <diagonal/>
    </border>
    <border>
      <left style="thin">
        <color rgb="FFFF5A0F"/>
      </left>
      <right/>
      <top/>
      <bottom/>
      <diagonal/>
    </border>
    <border>
      <left style="thin">
        <color rgb="FFFF5A0F"/>
      </left>
      <right style="thin">
        <color theme="0"/>
      </right>
      <top/>
      <bottom/>
      <diagonal/>
    </border>
    <border>
      <left/>
      <right style="thin">
        <color indexed="55"/>
      </right>
      <top style="thin">
        <color theme="0" tint="-0.499984740745262"/>
      </top>
      <bottom style="thin">
        <color theme="0" tint="-0.499984740745262"/>
      </bottom>
      <diagonal/>
    </border>
    <border>
      <left/>
      <right/>
      <top/>
      <bottom style="thin">
        <color indexed="22"/>
      </bottom>
      <diagonal/>
    </border>
  </borders>
  <cellStyleXfs count="24">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33" fillId="0" borderId="0" applyFont="0" applyFill="0" applyBorder="0" applyAlignment="0" applyProtection="0"/>
    <xf numFmtId="164" fontId="1" fillId="0" borderId="0" applyFont="0" applyFill="0" applyBorder="0" applyAlignment="0" applyProtection="0"/>
    <xf numFmtId="0" fontId="1" fillId="0" borderId="0"/>
    <xf numFmtId="0" fontId="1" fillId="0" borderId="0"/>
  </cellStyleXfs>
  <cellXfs count="963">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174" fontId="7" fillId="5" borderId="0" xfId="0" applyNumberFormat="1" applyFont="1" applyFill="1" applyAlignment="1">
      <alignment vertical="center"/>
    </xf>
    <xf numFmtId="167" fontId="7" fillId="5" borderId="0" xfId="16" applyNumberFormat="1" applyFont="1" applyFill="1" applyBorder="1" applyAlignment="1">
      <alignment vertical="center"/>
    </xf>
    <xf numFmtId="174"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6" fontId="6" fillId="0" borderId="0" xfId="0" applyNumberFormat="1" applyFont="1" applyAlignment="1">
      <alignment vertical="center"/>
    </xf>
    <xf numFmtId="171" fontId="6" fillId="0" borderId="0" xfId="0" applyNumberFormat="1" applyFont="1" applyAlignment="1">
      <alignment vertical="center"/>
    </xf>
    <xf numFmtId="0" fontId="14" fillId="0" borderId="0" xfId="0" applyFont="1"/>
    <xf numFmtId="0" fontId="16" fillId="0" borderId="0" xfId="0" applyFont="1" applyAlignment="1">
      <alignment vertical="center"/>
    </xf>
    <xf numFmtId="176" fontId="1" fillId="0" borderId="0" xfId="0" applyNumberFormat="1" applyFont="1" applyAlignment="1">
      <alignment vertical="center"/>
    </xf>
    <xf numFmtId="0" fontId="1" fillId="7" borderId="0" xfId="10" applyFill="1"/>
    <xf numFmtId="0" fontId="10" fillId="7" borderId="0" xfId="10" applyFont="1" applyFill="1"/>
    <xf numFmtId="176" fontId="1" fillId="7" borderId="0" xfId="0" applyNumberFormat="1" applyFont="1" applyFill="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0" fontId="10" fillId="7" borderId="0" xfId="14" applyFont="1" applyFill="1" applyBorder="1" applyAlignment="1">
      <alignment horizontal="left" vertical="center"/>
    </xf>
    <xf numFmtId="171" fontId="10" fillId="7"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Alignment="1">
      <alignment vertical="center"/>
    </xf>
    <xf numFmtId="0" fontId="1" fillId="0" borderId="0" xfId="14" applyFont="1" applyBorder="1" applyAlignment="1">
      <alignment vertical="center"/>
    </xf>
    <xf numFmtId="171" fontId="1" fillId="0" borderId="0" xfId="0" applyNumberFormat="1" applyFont="1" applyAlignment="1">
      <alignment vertical="center"/>
    </xf>
    <xf numFmtId="0" fontId="1" fillId="7" borderId="0" xfId="10" applyFill="1" applyAlignment="1">
      <alignment vertical="center"/>
    </xf>
    <xf numFmtId="0" fontId="10" fillId="7" borderId="0" xfId="10" applyFont="1" applyFill="1" applyAlignment="1">
      <alignment horizontal="center" vertical="center"/>
    </xf>
    <xf numFmtId="0" fontId="18" fillId="7" borderId="0" xfId="10" applyFont="1" applyFill="1" applyAlignment="1">
      <alignment vertical="center"/>
    </xf>
    <xf numFmtId="0" fontId="18" fillId="0" borderId="0" xfId="10" applyFont="1" applyAlignment="1">
      <alignment vertical="center"/>
    </xf>
    <xf numFmtId="0" fontId="10" fillId="7" borderId="0" xfId="10" applyFont="1" applyFill="1" applyAlignment="1">
      <alignment vertical="center"/>
    </xf>
    <xf numFmtId="0" fontId="16" fillId="7" borderId="0" xfId="10" applyFont="1" applyFill="1" applyAlignment="1">
      <alignment vertical="center"/>
    </xf>
    <xf numFmtId="0" fontId="0" fillId="0" borderId="0" xfId="0" applyAlignment="1">
      <alignment vertical="center"/>
    </xf>
    <xf numFmtId="0" fontId="0" fillId="7" borderId="0" xfId="0" applyFill="1" applyAlignment="1">
      <alignment vertical="center"/>
    </xf>
    <xf numFmtId="171" fontId="1" fillId="0" borderId="0" xfId="14" applyNumberFormat="1" applyFont="1" applyFill="1" applyBorder="1" applyAlignment="1">
      <alignment horizontal="right" vertical="center"/>
    </xf>
    <xf numFmtId="0" fontId="23" fillId="0" borderId="39" xfId="10" applyFont="1" applyBorder="1"/>
    <xf numFmtId="0" fontId="10" fillId="7" borderId="0" xfId="0" applyFont="1" applyFill="1"/>
    <xf numFmtId="0" fontId="1" fillId="7" borderId="0" xfId="10" applyFill="1" applyAlignment="1">
      <alignment horizontal="center"/>
    </xf>
    <xf numFmtId="179" fontId="26" fillId="7" borderId="0" xfId="0" applyNumberFormat="1" applyFont="1" applyFill="1" applyAlignment="1" applyProtection="1">
      <alignment vertical="center"/>
      <protection locked="0"/>
    </xf>
    <xf numFmtId="183" fontId="26" fillId="7" borderId="0" xfId="0" applyNumberFormat="1" applyFont="1" applyFill="1" applyAlignment="1" applyProtection="1">
      <alignment vertical="center"/>
      <protection locked="0"/>
    </xf>
    <xf numFmtId="9" fontId="1" fillId="7" borderId="0" xfId="16" applyFont="1" applyFill="1"/>
    <xf numFmtId="0" fontId="1" fillId="7" borderId="0" xfId="0" applyFont="1" applyFill="1"/>
    <xf numFmtId="0" fontId="16" fillId="7"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9" fontId="27" fillId="7" borderId="0" xfId="0" applyNumberFormat="1" applyFont="1" applyFill="1" applyAlignment="1" applyProtection="1">
      <alignment vertical="center"/>
      <protection locked="0"/>
    </xf>
    <xf numFmtId="0" fontId="23" fillId="7" borderId="0" xfId="0" applyFont="1" applyFill="1" applyAlignment="1">
      <alignment vertical="center"/>
    </xf>
    <xf numFmtId="0" fontId="23" fillId="0" borderId="0" xfId="0" applyFont="1" applyAlignment="1">
      <alignment vertical="center"/>
    </xf>
    <xf numFmtId="167" fontId="23" fillId="7" borderId="0" xfId="0" applyNumberFormat="1" applyFont="1" applyFill="1" applyAlignment="1">
      <alignment horizontal="right" vertical="center"/>
    </xf>
    <xf numFmtId="0" fontId="24" fillId="7" borderId="0" xfId="0" applyFont="1" applyFill="1" applyAlignment="1">
      <alignment vertical="center"/>
    </xf>
    <xf numFmtId="0" fontId="24" fillId="7" borderId="0" xfId="0" applyFont="1" applyFill="1" applyAlignment="1">
      <alignment horizontal="center" vertical="center"/>
    </xf>
    <xf numFmtId="0" fontId="23" fillId="7" borderId="0" xfId="0" applyFont="1" applyFill="1" applyAlignment="1">
      <alignment horizontal="center" vertical="center"/>
    </xf>
    <xf numFmtId="0" fontId="23" fillId="0" borderId="0" xfId="10" applyFont="1" applyAlignment="1">
      <alignment vertical="center"/>
    </xf>
    <xf numFmtId="182" fontId="23" fillId="0" borderId="0" xfId="3" applyNumberFormat="1" applyFont="1" applyFill="1" applyBorder="1" applyAlignment="1">
      <alignment vertical="center"/>
    </xf>
    <xf numFmtId="167" fontId="23" fillId="7" borderId="0" xfId="16" applyNumberFormat="1" applyFont="1" applyFill="1" applyBorder="1" applyAlignment="1">
      <alignment vertical="center"/>
    </xf>
    <xf numFmtId="176" fontId="23" fillId="7" borderId="0" xfId="0" applyNumberFormat="1" applyFont="1" applyFill="1" applyAlignment="1">
      <alignment vertical="center"/>
    </xf>
    <xf numFmtId="0" fontId="23" fillId="7" borderId="0" xfId="12" applyFont="1" applyFill="1" applyAlignment="1">
      <alignment vertical="center"/>
    </xf>
    <xf numFmtId="0" fontId="23" fillId="7" borderId="0" xfId="12" applyFont="1" applyFill="1" applyAlignment="1">
      <alignment horizontal="center" vertical="center"/>
    </xf>
    <xf numFmtId="0" fontId="23" fillId="0" borderId="0" xfId="12" applyFont="1" applyAlignment="1">
      <alignment vertical="center"/>
    </xf>
    <xf numFmtId="0" fontId="24" fillId="7" borderId="0" xfId="12" applyFont="1" applyFill="1" applyAlignment="1">
      <alignment vertical="center"/>
    </xf>
    <xf numFmtId="0" fontId="24" fillId="7" borderId="0" xfId="0" applyFont="1" applyFill="1" applyAlignment="1">
      <alignment vertical="center" wrapText="1"/>
    </xf>
    <xf numFmtId="182" fontId="23" fillId="7" borderId="0" xfId="3" applyNumberFormat="1" applyFont="1" applyFill="1" applyAlignment="1">
      <alignment vertical="center"/>
    </xf>
    <xf numFmtId="0" fontId="1" fillId="7" borderId="0" xfId="12" applyFont="1" applyFill="1" applyAlignment="1">
      <alignment vertical="center"/>
    </xf>
    <xf numFmtId="17" fontId="24" fillId="7" borderId="0" xfId="0" applyNumberFormat="1" applyFont="1" applyFill="1" applyAlignment="1">
      <alignment vertical="center"/>
    </xf>
    <xf numFmtId="0" fontId="1" fillId="7" borderId="0" xfId="0" applyFont="1" applyFill="1" applyAlignment="1">
      <alignment horizontal="left" vertical="center"/>
    </xf>
    <xf numFmtId="0" fontId="1" fillId="0" borderId="0" xfId="12" applyFont="1" applyAlignment="1">
      <alignment vertical="center"/>
    </xf>
    <xf numFmtId="0" fontId="24" fillId="0" borderId="0" xfId="0" applyFont="1" applyAlignment="1">
      <alignment vertical="center"/>
    </xf>
    <xf numFmtId="0" fontId="23" fillId="7" borderId="0" xfId="9" applyFont="1" applyFill="1" applyAlignment="1">
      <alignment horizontal="left" vertical="center"/>
    </xf>
    <xf numFmtId="0" fontId="29" fillId="0" borderId="0" xfId="0" applyFont="1" applyAlignment="1">
      <alignment vertical="center"/>
    </xf>
    <xf numFmtId="0" fontId="7" fillId="7" borderId="0" xfId="0" applyFont="1" applyFill="1" applyAlignment="1">
      <alignment vertical="center"/>
    </xf>
    <xf numFmtId="0" fontId="1" fillId="7" borderId="0" xfId="0" applyFont="1" applyFill="1" applyAlignment="1">
      <alignment horizontal="left" vertical="center" wrapText="1"/>
    </xf>
    <xf numFmtId="0" fontId="10" fillId="0" borderId="0" xfId="10" applyFont="1" applyAlignment="1">
      <alignment vertical="center"/>
    </xf>
    <xf numFmtId="0" fontId="31" fillId="7" borderId="0" xfId="10" applyFont="1" applyFill="1" applyAlignment="1">
      <alignment vertical="center"/>
    </xf>
    <xf numFmtId="0" fontId="10" fillId="7" borderId="0" xfId="0" applyFont="1" applyFill="1" applyAlignment="1">
      <alignment vertical="center"/>
    </xf>
    <xf numFmtId="0" fontId="21" fillId="0" borderId="0" xfId="10" applyFont="1" applyAlignment="1">
      <alignment vertical="center"/>
    </xf>
    <xf numFmtId="0" fontId="1" fillId="0" borderId="0" xfId="10" applyAlignment="1">
      <alignment vertical="center"/>
    </xf>
    <xf numFmtId="0" fontId="0" fillId="7" borderId="0" xfId="0" applyFill="1" applyAlignment="1">
      <alignment horizontal="center" vertical="center"/>
    </xf>
    <xf numFmtId="0" fontId="10" fillId="7" borderId="0" xfId="0" applyFont="1" applyFill="1" applyAlignment="1">
      <alignment horizontal="center"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0" fontId="1" fillId="0" borderId="0" xfId="10"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86" fontId="26" fillId="0" borderId="0" xfId="0" applyNumberFormat="1" applyFont="1" applyAlignment="1" applyProtection="1">
      <alignment vertical="center"/>
      <protection locked="0"/>
    </xf>
    <xf numFmtId="167" fontId="1" fillId="0" borderId="0" xfId="16" applyNumberFormat="1" applyFont="1" applyFill="1" applyAlignment="1">
      <alignment vertical="center"/>
    </xf>
    <xf numFmtId="171" fontId="1" fillId="5" borderId="0" xfId="0" applyNumberFormat="1" applyFont="1" applyFill="1" applyAlignment="1">
      <alignment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7"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0" fontId="10" fillId="5" borderId="30" xfId="0" applyFont="1" applyFill="1" applyBorder="1" applyAlignment="1">
      <alignment vertical="center" wrapText="1"/>
    </xf>
    <xf numFmtId="0" fontId="1" fillId="7" borderId="27" xfId="0" applyFont="1" applyFill="1" applyBorder="1" applyAlignment="1">
      <alignment vertical="center" wrapText="1"/>
    </xf>
    <xf numFmtId="164" fontId="1" fillId="5" borderId="0" xfId="4" applyFont="1" applyFill="1" applyAlignment="1">
      <alignment vertical="center"/>
    </xf>
    <xf numFmtId="164" fontId="1" fillId="5" borderId="0" xfId="4" applyFont="1" applyFill="1"/>
    <xf numFmtId="173" fontId="1" fillId="7" borderId="0" xfId="16" applyNumberFormat="1" applyFont="1" applyFill="1" applyBorder="1" applyAlignment="1">
      <alignment horizontal="right" vertical="center"/>
    </xf>
    <xf numFmtId="173" fontId="10" fillId="7" borderId="0" xfId="16" applyNumberFormat="1" applyFont="1" applyFill="1" applyBorder="1" applyAlignment="1">
      <alignment horizontal="right" vertical="center"/>
    </xf>
    <xf numFmtId="167" fontId="1" fillId="7" borderId="0" xfId="16" applyNumberFormat="1" applyFont="1" applyFill="1" applyBorder="1" applyAlignment="1">
      <alignment vertical="center"/>
    </xf>
    <xf numFmtId="171" fontId="10" fillId="7" borderId="0" xfId="0" applyNumberFormat="1" applyFont="1" applyFill="1" applyAlignment="1">
      <alignment vertical="center"/>
    </xf>
    <xf numFmtId="173" fontId="21" fillId="7" borderId="0" xfId="16" applyNumberFormat="1" applyFont="1" applyFill="1" applyBorder="1" applyAlignment="1">
      <alignment horizontal="right" vertical="center"/>
    </xf>
    <xf numFmtId="171" fontId="6" fillId="7" borderId="0" xfId="0" applyNumberFormat="1" applyFont="1" applyFill="1" applyAlignment="1">
      <alignment vertical="center"/>
    </xf>
    <xf numFmtId="38" fontId="7" fillId="7" borderId="0" xfId="0" applyNumberFormat="1" applyFont="1" applyFill="1" applyAlignment="1">
      <alignment vertical="center"/>
    </xf>
    <xf numFmtId="176" fontId="1" fillId="7" borderId="0" xfId="0" applyNumberFormat="1" applyFont="1" applyFill="1" applyAlignment="1">
      <alignment horizontal="right" vertical="center"/>
    </xf>
    <xf numFmtId="0" fontId="23" fillId="7" borderId="0" xfId="0" applyFont="1" applyFill="1" applyAlignment="1">
      <alignment horizontal="right" vertical="center"/>
    </xf>
    <xf numFmtId="187" fontId="1" fillId="7" borderId="0" xfId="0" applyNumberFormat="1" applyFont="1" applyFill="1" applyAlignment="1">
      <alignment horizontal="right" vertical="center"/>
    </xf>
    <xf numFmtId="167" fontId="1" fillId="7" borderId="0" xfId="16" applyNumberFormat="1" applyFont="1" applyFill="1" applyBorder="1" applyAlignment="1">
      <alignment horizontal="right" vertical="center"/>
    </xf>
    <xf numFmtId="173" fontId="24" fillId="0" borderId="0" xfId="16" applyNumberFormat="1" applyFont="1" applyFill="1" applyBorder="1" applyAlignment="1">
      <alignment horizontal="right" vertical="center"/>
    </xf>
    <xf numFmtId="0" fontId="23" fillId="0" borderId="39" xfId="9" applyFont="1" applyBorder="1"/>
    <xf numFmtId="0" fontId="1" fillId="7" borderId="0" xfId="0" applyFont="1" applyFill="1" applyAlignment="1">
      <alignment horizontal="center" vertical="center"/>
    </xf>
    <xf numFmtId="173" fontId="1" fillId="0" borderId="0" xfId="16" applyNumberFormat="1" applyFont="1" applyFill="1" applyBorder="1" applyAlignment="1">
      <alignment horizontal="right" vertical="center"/>
    </xf>
    <xf numFmtId="0" fontId="10" fillId="0" borderId="0" xfId="9" applyFont="1"/>
    <xf numFmtId="167" fontId="24" fillId="7" borderId="0" xfId="16" applyNumberFormat="1" applyFont="1" applyFill="1" applyBorder="1" applyAlignment="1">
      <alignment vertical="center"/>
    </xf>
    <xf numFmtId="0" fontId="34" fillId="7" borderId="0" xfId="0" applyFont="1" applyFill="1" applyAlignment="1">
      <alignment vertical="center"/>
    </xf>
    <xf numFmtId="0" fontId="34" fillId="0" borderId="0" xfId="0" applyFont="1" applyAlignment="1">
      <alignment vertical="center"/>
    </xf>
    <xf numFmtId="176" fontId="24" fillId="0" borderId="0" xfId="0" applyNumberFormat="1" applyFont="1" applyAlignment="1">
      <alignment horizontal="right" vertical="center"/>
    </xf>
    <xf numFmtId="176" fontId="1" fillId="0" borderId="0" xfId="0" applyNumberFormat="1" applyFont="1" applyAlignment="1">
      <alignment horizontal="right" vertical="center"/>
    </xf>
    <xf numFmtId="176" fontId="1" fillId="7" borderId="0" xfId="10" applyNumberFormat="1" applyFill="1" applyAlignment="1">
      <alignment horizontal="right" vertical="center"/>
    </xf>
    <xf numFmtId="0" fontId="16" fillId="0" borderId="0" xfId="0" applyFont="1" applyAlignment="1">
      <alignment horizontal="right" vertical="center"/>
    </xf>
    <xf numFmtId="176" fontId="10" fillId="0" borderId="0" xfId="0" applyNumberFormat="1" applyFont="1" applyAlignment="1">
      <alignment horizontal="right" vertical="center"/>
    </xf>
    <xf numFmtId="178" fontId="10" fillId="0" borderId="0" xfId="0" applyNumberFormat="1" applyFont="1" applyAlignment="1">
      <alignment horizontal="right" vertical="center"/>
    </xf>
    <xf numFmtId="178" fontId="1" fillId="7" borderId="0" xfId="10" applyNumberFormat="1" applyFill="1" applyAlignment="1">
      <alignment horizontal="right" vertical="center"/>
    </xf>
    <xf numFmtId="176" fontId="23" fillId="0" borderId="0" xfId="0" applyNumberFormat="1" applyFont="1" applyAlignment="1">
      <alignment horizontal="right" vertical="center"/>
    </xf>
    <xf numFmtId="176" fontId="21" fillId="0" borderId="0" xfId="10" applyNumberFormat="1" applyFont="1" applyAlignment="1">
      <alignment horizontal="right" vertical="center"/>
    </xf>
    <xf numFmtId="178" fontId="21" fillId="0" borderId="0" xfId="10" applyNumberFormat="1" applyFont="1" applyAlignment="1">
      <alignment horizontal="right" vertical="center"/>
    </xf>
    <xf numFmtId="171" fontId="23" fillId="7" borderId="0" xfId="9" applyNumberFormat="1" applyFont="1" applyFill="1" applyAlignment="1">
      <alignment horizontal="right" vertical="center"/>
    </xf>
    <xf numFmtId="0" fontId="1" fillId="0" borderId="0" xfId="0" applyFont="1" applyAlignment="1">
      <alignment horizontal="right" vertical="center"/>
    </xf>
    <xf numFmtId="176" fontId="21" fillId="0" borderId="0" xfId="0" applyNumberFormat="1" applyFont="1" applyAlignment="1">
      <alignment horizontal="right" vertical="center"/>
    </xf>
    <xf numFmtId="178" fontId="21" fillId="0" borderId="0" xfId="0" applyNumberFormat="1" applyFont="1" applyAlignment="1">
      <alignment horizontal="right" vertical="center"/>
    </xf>
    <xf numFmtId="0" fontId="21" fillId="0" borderId="0" xfId="0" applyFont="1" applyAlignment="1">
      <alignment horizontal="right" vertical="center"/>
    </xf>
    <xf numFmtId="0" fontId="1" fillId="0" borderId="0" xfId="10" applyAlignment="1">
      <alignment horizontal="right" vertical="center"/>
    </xf>
    <xf numFmtId="0" fontId="1" fillId="7" borderId="0" xfId="10" applyFill="1" applyAlignment="1">
      <alignment horizontal="right" vertical="center"/>
    </xf>
    <xf numFmtId="0" fontId="21" fillId="0" borderId="0" xfId="10" applyFont="1" applyAlignment="1">
      <alignment horizontal="right" vertical="center"/>
    </xf>
    <xf numFmtId="176" fontId="1" fillId="7" borderId="0" xfId="10" applyNumberFormat="1" applyFill="1" applyAlignment="1">
      <alignment vertical="center"/>
    </xf>
    <xf numFmtId="176" fontId="1" fillId="0" borderId="0" xfId="10" applyNumberFormat="1" applyAlignment="1">
      <alignment vertical="center"/>
    </xf>
    <xf numFmtId="0" fontId="23" fillId="0" borderId="0" xfId="0" applyFont="1" applyAlignment="1">
      <alignment horizontal="right" vertical="center"/>
    </xf>
    <xf numFmtId="0" fontId="1" fillId="7" borderId="0" xfId="9" applyFill="1" applyAlignment="1">
      <alignment vertical="center"/>
    </xf>
    <xf numFmtId="0" fontId="10" fillId="7" borderId="0" xfId="9" applyFont="1" applyFill="1" applyAlignment="1">
      <alignment vertical="center"/>
    </xf>
    <xf numFmtId="0" fontId="10" fillId="5" borderId="31" xfId="0" applyFont="1" applyFill="1" applyBorder="1" applyAlignment="1">
      <alignment vertical="center"/>
    </xf>
    <xf numFmtId="0" fontId="23" fillId="0" borderId="0" xfId="9" applyFont="1"/>
    <xf numFmtId="173" fontId="1" fillId="7" borderId="0" xfId="16" applyNumberFormat="1" applyFont="1" applyFill="1" applyBorder="1" applyAlignment="1">
      <alignment vertical="center"/>
    </xf>
    <xf numFmtId="167" fontId="23" fillId="7" borderId="0" xfId="16" applyNumberFormat="1" applyFont="1" applyFill="1" applyAlignment="1">
      <alignment horizontal="right" vertical="center"/>
    </xf>
    <xf numFmtId="0" fontId="35" fillId="7" borderId="0" xfId="9" applyFont="1" applyFill="1" applyAlignment="1">
      <alignment vertical="center"/>
    </xf>
    <xf numFmtId="0" fontId="24" fillId="7" borderId="0" xfId="9" applyFont="1" applyFill="1" applyAlignment="1">
      <alignment horizontal="justify" vertical="center" wrapText="1"/>
    </xf>
    <xf numFmtId="167" fontId="10" fillId="7" borderId="0" xfId="16" applyNumberFormat="1" applyFont="1" applyFill="1" applyAlignment="1">
      <alignment vertical="center"/>
    </xf>
    <xf numFmtId="172" fontId="26" fillId="0" borderId="0" xfId="16" applyNumberFormat="1" applyFont="1" applyFill="1" applyBorder="1" applyAlignment="1" applyProtection="1">
      <alignment horizontal="right" vertical="center"/>
      <protection locked="0"/>
    </xf>
    <xf numFmtId="171" fontId="1" fillId="7" borderId="0" xfId="0" applyNumberFormat="1" applyFont="1" applyFill="1" applyAlignment="1">
      <alignment vertical="center"/>
    </xf>
    <xf numFmtId="0" fontId="10" fillId="7" borderId="0" xfId="9" applyFont="1" applyFill="1"/>
    <xf numFmtId="0" fontId="34" fillId="7" borderId="0" xfId="9" applyFont="1" applyFill="1" applyAlignment="1">
      <alignment vertical="center"/>
    </xf>
    <xf numFmtId="9" fontId="1" fillId="7" borderId="0" xfId="9" applyNumberFormat="1" applyFill="1" applyAlignment="1">
      <alignment vertical="center"/>
    </xf>
    <xf numFmtId="0" fontId="37" fillId="0" borderId="0" xfId="0" applyFont="1" applyAlignment="1">
      <alignment vertical="center"/>
    </xf>
    <xf numFmtId="0" fontId="39" fillId="7" borderId="0" xfId="0" applyFont="1" applyFill="1" applyAlignment="1">
      <alignment vertical="center"/>
    </xf>
    <xf numFmtId="0" fontId="38" fillId="0" borderId="0" xfId="0" applyFont="1" applyAlignment="1">
      <alignment vertical="center"/>
    </xf>
    <xf numFmtId="0" fontId="13" fillId="0" borderId="0" xfId="0" applyFont="1" applyAlignment="1">
      <alignment vertical="center"/>
    </xf>
    <xf numFmtId="0" fontId="36" fillId="7" borderId="0" xfId="0" applyFont="1" applyFill="1" applyAlignment="1">
      <alignment vertical="center"/>
    </xf>
    <xf numFmtId="0" fontId="36" fillId="0" borderId="0" xfId="0" applyFont="1" applyAlignment="1">
      <alignment horizontal="center" vertical="center"/>
    </xf>
    <xf numFmtId="0" fontId="38" fillId="0" borderId="0" xfId="14" applyFont="1" applyFill="1" applyBorder="1" applyAlignment="1">
      <alignment horizontal="left" vertical="center"/>
    </xf>
    <xf numFmtId="189" fontId="38" fillId="0" borderId="0" xfId="14" applyNumberFormat="1" applyFont="1" applyFill="1" applyBorder="1" applyAlignment="1">
      <alignment vertical="center"/>
    </xf>
    <xf numFmtId="0" fontId="42" fillId="0" borderId="0" xfId="0" applyFont="1" applyAlignment="1">
      <alignment vertical="center"/>
    </xf>
    <xf numFmtId="172" fontId="26" fillId="0" borderId="45" xfId="16" applyNumberFormat="1" applyFont="1" applyFill="1" applyBorder="1" applyAlignment="1" applyProtection="1">
      <alignment horizontal="right" vertical="center"/>
      <protection locked="0"/>
    </xf>
    <xf numFmtId="167" fontId="0" fillId="7" borderId="0" xfId="16" applyNumberFormat="1" applyFont="1" applyFill="1" applyAlignment="1">
      <alignment vertical="center"/>
    </xf>
    <xf numFmtId="0" fontId="45" fillId="7" borderId="0" xfId="15" applyFont="1" applyFill="1" applyAlignment="1">
      <alignment horizontal="center" vertical="center"/>
    </xf>
    <xf numFmtId="0" fontId="1" fillId="7" borderId="0" xfId="9" applyFill="1"/>
    <xf numFmtId="0" fontId="45" fillId="7" borderId="0" xfId="15" applyFont="1" applyFill="1" applyAlignment="1">
      <alignment vertical="center"/>
    </xf>
    <xf numFmtId="0" fontId="34" fillId="0" borderId="0" xfId="10" applyFont="1"/>
    <xf numFmtId="0" fontId="1" fillId="0" borderId="0" xfId="9"/>
    <xf numFmtId="0" fontId="1" fillId="0" borderId="0" xfId="10"/>
    <xf numFmtId="0" fontId="1" fillId="5" borderId="0" xfId="10" applyFill="1"/>
    <xf numFmtId="185" fontId="10" fillId="5" borderId="0" xfId="11" applyNumberFormat="1" applyFont="1" applyFill="1" applyAlignment="1">
      <alignment horizontal="center" vertical="center"/>
    </xf>
    <xf numFmtId="185" fontId="10" fillId="0" borderId="26" xfId="11" applyNumberFormat="1" applyFont="1" applyBorder="1" applyAlignment="1">
      <alignment vertical="top"/>
    </xf>
    <xf numFmtId="185" fontId="10" fillId="0" borderId="0" xfId="11" applyNumberFormat="1" applyFont="1" applyAlignment="1">
      <alignment vertical="top"/>
    </xf>
    <xf numFmtId="185" fontId="10" fillId="7" borderId="0" xfId="11" applyNumberFormat="1" applyFont="1" applyFill="1" applyAlignment="1">
      <alignment vertical="top"/>
    </xf>
    <xf numFmtId="0" fontId="43" fillId="0" borderId="0" xfId="9" applyFont="1" applyAlignment="1">
      <alignment vertical="center"/>
    </xf>
    <xf numFmtId="0" fontId="46" fillId="0" borderId="0" xfId="9" applyFont="1" applyAlignment="1">
      <alignment vertical="center"/>
    </xf>
    <xf numFmtId="0" fontId="29" fillId="0" borderId="0" xfId="9" applyFont="1" applyAlignment="1">
      <alignment vertical="center"/>
    </xf>
    <xf numFmtId="0" fontId="43" fillId="7" borderId="0" xfId="0" applyFont="1" applyFill="1" applyAlignment="1">
      <alignment horizontal="right" vertical="center"/>
    </xf>
    <xf numFmtId="165" fontId="43" fillId="7" borderId="0" xfId="3" applyFont="1" applyFill="1" applyBorder="1" applyAlignment="1">
      <alignment horizontal="right" vertical="center"/>
    </xf>
    <xf numFmtId="182" fontId="43" fillId="7" borderId="0" xfId="3" applyNumberFormat="1" applyFont="1" applyFill="1" applyBorder="1" applyAlignment="1">
      <alignment horizontal="right" vertical="center"/>
    </xf>
    <xf numFmtId="14" fontId="10" fillId="8" borderId="20" xfId="0" applyNumberFormat="1" applyFont="1" applyFill="1" applyBorder="1" applyAlignment="1">
      <alignment horizontal="center" vertical="center"/>
    </xf>
    <xf numFmtId="0" fontId="27" fillId="8" borderId="29" xfId="0" applyFont="1" applyFill="1" applyBorder="1" applyAlignment="1">
      <alignment horizontal="center" vertical="center"/>
    </xf>
    <xf numFmtId="171" fontId="10" fillId="8" borderId="1" xfId="3" applyNumberFormat="1" applyFont="1" applyFill="1" applyBorder="1" applyAlignment="1">
      <alignment horizontal="right" vertical="center"/>
    </xf>
    <xf numFmtId="171" fontId="1" fillId="8"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9" borderId="1" xfId="3" applyNumberFormat="1" applyFont="1" applyFill="1" applyBorder="1" applyAlignment="1">
      <alignment horizontal="right" vertical="center"/>
    </xf>
    <xf numFmtId="171" fontId="1" fillId="8" borderId="1" xfId="5" applyNumberFormat="1" applyFont="1" applyFill="1" applyBorder="1" applyAlignment="1">
      <alignment vertical="center"/>
    </xf>
    <xf numFmtId="191" fontId="24" fillId="7" borderId="0" xfId="3" applyNumberFormat="1" applyFont="1" applyFill="1" applyBorder="1" applyAlignment="1">
      <alignment horizontal="justify" vertical="center" wrapText="1"/>
    </xf>
    <xf numFmtId="181" fontId="23" fillId="7" borderId="0" xfId="0" applyNumberFormat="1" applyFont="1" applyFill="1" applyAlignment="1">
      <alignment horizontal="right" vertical="center"/>
    </xf>
    <xf numFmtId="0" fontId="21" fillId="11" borderId="0" xfId="0" applyFont="1" applyFill="1" applyAlignment="1">
      <alignment horizontal="center" vertical="center"/>
    </xf>
    <xf numFmtId="171" fontId="23" fillId="11" borderId="0" xfId="9" applyNumberFormat="1" applyFont="1" applyFill="1" applyAlignment="1">
      <alignment horizontal="right" vertical="center"/>
    </xf>
    <xf numFmtId="182" fontId="23" fillId="11" borderId="0" xfId="3" applyNumberFormat="1" applyFont="1" applyFill="1" applyAlignment="1">
      <alignment vertical="center"/>
    </xf>
    <xf numFmtId="0" fontId="24" fillId="11" borderId="49" xfId="0" applyFont="1" applyFill="1" applyBorder="1" applyAlignment="1">
      <alignment horizontal="center" vertical="center"/>
    </xf>
    <xf numFmtId="0" fontId="24" fillId="7" borderId="49" xfId="0" applyFont="1" applyFill="1" applyBorder="1" applyAlignment="1">
      <alignment horizontal="center" vertical="center"/>
    </xf>
    <xf numFmtId="0" fontId="23" fillId="7" borderId="49" xfId="0" applyFont="1" applyFill="1" applyBorder="1" applyAlignment="1">
      <alignment vertical="center"/>
    </xf>
    <xf numFmtId="173" fontId="1" fillId="7" borderId="49" xfId="16" applyNumberFormat="1" applyFont="1" applyFill="1" applyBorder="1" applyAlignment="1">
      <alignment horizontal="right" vertical="center"/>
    </xf>
    <xf numFmtId="0" fontId="24" fillId="7" borderId="50" xfId="0" applyFont="1" applyFill="1" applyBorder="1" applyAlignment="1">
      <alignment vertical="center"/>
    </xf>
    <xf numFmtId="182" fontId="24" fillId="11" borderId="50" xfId="3" applyNumberFormat="1" applyFont="1" applyFill="1" applyBorder="1" applyAlignment="1">
      <alignment vertical="center"/>
    </xf>
    <xf numFmtId="182" fontId="24" fillId="7" borderId="50" xfId="3" applyNumberFormat="1" applyFont="1" applyFill="1" applyBorder="1" applyAlignment="1">
      <alignment vertical="center"/>
    </xf>
    <xf numFmtId="173" fontId="10" fillId="7" borderId="50" xfId="16" applyNumberFormat="1" applyFont="1" applyFill="1" applyBorder="1" applyAlignment="1">
      <alignment horizontal="right" vertical="center"/>
    </xf>
    <xf numFmtId="0" fontId="21" fillId="10" borderId="49" xfId="0" applyFont="1" applyFill="1" applyBorder="1" applyAlignment="1">
      <alignment horizontal="center" vertical="center"/>
    </xf>
    <xf numFmtId="0" fontId="21" fillId="10" borderId="50" xfId="9" applyFont="1" applyFill="1" applyBorder="1" applyAlignment="1">
      <alignment horizontal="justify" vertical="center" wrapText="1"/>
    </xf>
    <xf numFmtId="0" fontId="21" fillId="10" borderId="50" xfId="9" applyFont="1" applyFill="1" applyBorder="1" applyAlignment="1">
      <alignment horizontal="center" vertical="center" wrapText="1"/>
    </xf>
    <xf numFmtId="0" fontId="21" fillId="10" borderId="51" xfId="9" applyFont="1" applyFill="1" applyBorder="1" applyAlignment="1">
      <alignment horizontal="center" vertical="center" wrapText="1"/>
    </xf>
    <xf numFmtId="0" fontId="10" fillId="7" borderId="52" xfId="9" applyFont="1" applyFill="1" applyBorder="1" applyAlignment="1">
      <alignment vertical="center"/>
    </xf>
    <xf numFmtId="191" fontId="24" fillId="11" borderId="0" xfId="3" applyNumberFormat="1" applyFont="1" applyFill="1" applyBorder="1" applyAlignment="1">
      <alignment horizontal="justify" vertical="center" wrapText="1"/>
    </xf>
    <xf numFmtId="0" fontId="23" fillId="11" borderId="0" xfId="0" applyFont="1" applyFill="1" applyAlignment="1">
      <alignment horizontal="center" vertical="center"/>
    </xf>
    <xf numFmtId="167" fontId="24" fillId="11" borderId="0" xfId="16" applyNumberFormat="1" applyFont="1" applyFill="1" applyAlignment="1">
      <alignment horizontal="right" vertical="center"/>
    </xf>
    <xf numFmtId="0" fontId="24" fillId="11" borderId="0" xfId="0" applyFont="1" applyFill="1" applyAlignment="1">
      <alignment horizontal="center" vertical="center"/>
    </xf>
    <xf numFmtId="181" fontId="24" fillId="11" borderId="0" xfId="0" applyNumberFormat="1" applyFont="1" applyFill="1" applyAlignment="1">
      <alignment horizontal="right" vertical="center"/>
    </xf>
    <xf numFmtId="0" fontId="24" fillId="7" borderId="50" xfId="0" applyFont="1" applyFill="1" applyBorder="1" applyAlignment="1">
      <alignment horizontal="center" vertical="center"/>
    </xf>
    <xf numFmtId="181" fontId="24" fillId="11" borderId="50" xfId="0" applyNumberFormat="1" applyFont="1" applyFill="1" applyBorder="1" applyAlignment="1">
      <alignment horizontal="right" vertical="center"/>
    </xf>
    <xf numFmtId="181" fontId="24" fillId="7" borderId="50" xfId="0" applyNumberFormat="1" applyFont="1" applyFill="1" applyBorder="1" applyAlignment="1">
      <alignment horizontal="right" vertical="center"/>
    </xf>
    <xf numFmtId="181" fontId="24" fillId="7" borderId="49" xfId="0" applyNumberFormat="1" applyFont="1" applyFill="1" applyBorder="1" applyAlignment="1">
      <alignment horizontal="right" vertical="center"/>
    </xf>
    <xf numFmtId="181" fontId="23" fillId="7" borderId="49" xfId="0" applyNumberFormat="1" applyFont="1" applyFill="1" applyBorder="1" applyAlignment="1">
      <alignment horizontal="right" vertical="center"/>
    </xf>
    <xf numFmtId="181" fontId="24" fillId="11" borderId="49" xfId="0" applyNumberFormat="1" applyFont="1" applyFill="1" applyBorder="1" applyAlignment="1">
      <alignment horizontal="right" vertical="center"/>
    </xf>
    <xf numFmtId="0" fontId="23" fillId="7" borderId="49" xfId="0" applyFont="1" applyFill="1" applyBorder="1" applyAlignment="1">
      <alignment horizontal="center" vertical="center"/>
    </xf>
    <xf numFmtId="0" fontId="24" fillId="11" borderId="50" xfId="0" applyFont="1" applyFill="1" applyBorder="1" applyAlignment="1">
      <alignment horizontal="center" vertical="center"/>
    </xf>
    <xf numFmtId="0" fontId="23" fillId="0" borderId="49" xfId="12" applyFont="1" applyBorder="1" applyAlignment="1">
      <alignment vertical="center"/>
    </xf>
    <xf numFmtId="0" fontId="21" fillId="10" borderId="50" xfId="0" applyFont="1" applyFill="1" applyBorder="1" applyAlignment="1">
      <alignment horizontal="center" vertical="center"/>
    </xf>
    <xf numFmtId="0" fontId="1" fillId="11" borderId="0" xfId="0" applyFont="1" applyFill="1" applyAlignment="1">
      <alignment vertical="center"/>
    </xf>
    <xf numFmtId="176" fontId="23" fillId="11" borderId="0" xfId="0" applyNumberFormat="1" applyFont="1" applyFill="1" applyAlignment="1">
      <alignment vertical="center"/>
    </xf>
    <xf numFmtId="167" fontId="23" fillId="11" borderId="0" xfId="16" applyNumberFormat="1" applyFont="1" applyFill="1" applyBorder="1" applyAlignment="1">
      <alignment vertical="center"/>
    </xf>
    <xf numFmtId="0" fontId="1" fillId="0" borderId="49" xfId="12" applyFont="1" applyBorder="1" applyAlignment="1">
      <alignment vertical="center"/>
    </xf>
    <xf numFmtId="0" fontId="1" fillId="7" borderId="49" xfId="12" applyFont="1" applyFill="1" applyBorder="1" applyAlignment="1">
      <alignment vertical="center"/>
    </xf>
    <xf numFmtId="0" fontId="23" fillId="7" borderId="52" xfId="12" applyFont="1" applyFill="1" applyBorder="1" applyAlignment="1">
      <alignment vertical="center"/>
    </xf>
    <xf numFmtId="17" fontId="21" fillId="10" borderId="50" xfId="0" applyNumberFormat="1" applyFont="1" applyFill="1" applyBorder="1" applyAlignment="1">
      <alignment horizontal="center" vertical="center"/>
    </xf>
    <xf numFmtId="17" fontId="24" fillId="7" borderId="50" xfId="0" applyNumberFormat="1" applyFont="1" applyFill="1" applyBorder="1" applyAlignment="1">
      <alignment vertical="center"/>
    </xf>
    <xf numFmtId="0" fontId="23" fillId="7" borderId="50" xfId="12" applyFont="1" applyFill="1" applyBorder="1" applyAlignment="1">
      <alignment vertical="center"/>
    </xf>
    <xf numFmtId="0" fontId="23" fillId="7" borderId="50" xfId="0" applyFont="1" applyFill="1" applyBorder="1" applyAlignment="1">
      <alignment vertical="center"/>
    </xf>
    <xf numFmtId="0" fontId="1" fillId="7" borderId="49" xfId="0" applyFont="1" applyFill="1" applyBorder="1" applyAlignment="1">
      <alignment horizontal="left" vertical="center"/>
    </xf>
    <xf numFmtId="176" fontId="23" fillId="11" borderId="49" xfId="0" applyNumberFormat="1" applyFont="1" applyFill="1" applyBorder="1" applyAlignment="1">
      <alignment vertical="center"/>
    </xf>
    <xf numFmtId="176" fontId="23" fillId="7" borderId="49" xfId="0" applyNumberFormat="1" applyFont="1" applyFill="1" applyBorder="1" applyAlignment="1">
      <alignment vertical="center"/>
    </xf>
    <xf numFmtId="167" fontId="23" fillId="11" borderId="49" xfId="16" applyNumberFormat="1" applyFont="1" applyFill="1" applyBorder="1" applyAlignment="1">
      <alignment vertical="center"/>
    </xf>
    <xf numFmtId="167" fontId="23" fillId="7" borderId="49" xfId="16" applyNumberFormat="1" applyFont="1" applyFill="1" applyBorder="1" applyAlignment="1">
      <alignment vertical="center"/>
    </xf>
    <xf numFmtId="0" fontId="24" fillId="7" borderId="50" xfId="0" applyFont="1" applyFill="1" applyBorder="1" applyAlignment="1">
      <alignment horizontal="left" vertical="center"/>
    </xf>
    <xf numFmtId="176" fontId="24" fillId="11" borderId="50" xfId="0" applyNumberFormat="1" applyFont="1" applyFill="1" applyBorder="1" applyAlignment="1">
      <alignment vertical="center"/>
    </xf>
    <xf numFmtId="176" fontId="24" fillId="7" borderId="50" xfId="0" applyNumberFormat="1" applyFont="1" applyFill="1" applyBorder="1" applyAlignment="1">
      <alignment vertical="center"/>
    </xf>
    <xf numFmtId="167" fontId="24" fillId="11" borderId="50" xfId="16" applyNumberFormat="1" applyFont="1" applyFill="1" applyBorder="1" applyAlignment="1">
      <alignment vertical="center"/>
    </xf>
    <xf numFmtId="167" fontId="24" fillId="7" borderId="50" xfId="16" applyNumberFormat="1" applyFont="1" applyFill="1" applyBorder="1" applyAlignment="1">
      <alignment vertical="center"/>
    </xf>
    <xf numFmtId="178" fontId="23" fillId="11" borderId="0" xfId="0" applyNumberFormat="1" applyFont="1" applyFill="1" applyAlignment="1">
      <alignment vertical="center"/>
    </xf>
    <xf numFmtId="178" fontId="23" fillId="11" borderId="49" xfId="0" applyNumberFormat="1" applyFont="1" applyFill="1" applyBorder="1" applyAlignment="1">
      <alignment vertical="center"/>
    </xf>
    <xf numFmtId="178" fontId="24" fillId="11" borderId="50" xfId="0" applyNumberFormat="1" applyFont="1" applyFill="1" applyBorder="1" applyAlignment="1">
      <alignment vertical="center"/>
    </xf>
    <xf numFmtId="178" fontId="23" fillId="7" borderId="0" xfId="0" applyNumberFormat="1" applyFont="1" applyFill="1" applyAlignment="1">
      <alignment vertical="center"/>
    </xf>
    <xf numFmtId="178" fontId="23" fillId="7" borderId="49" xfId="0" applyNumberFormat="1" applyFont="1" applyFill="1" applyBorder="1" applyAlignment="1">
      <alignment vertical="center"/>
    </xf>
    <xf numFmtId="178" fontId="24" fillId="7" borderId="50" xfId="0" applyNumberFormat="1" applyFont="1" applyFill="1" applyBorder="1" applyAlignment="1">
      <alignment vertical="center"/>
    </xf>
    <xf numFmtId="0" fontId="23" fillId="0" borderId="0" xfId="9" applyFont="1" applyAlignment="1">
      <alignment horizontal="left" vertical="center"/>
    </xf>
    <xf numFmtId="171" fontId="23" fillId="0" borderId="0" xfId="9" applyNumberFormat="1" applyFont="1" applyAlignment="1">
      <alignment vertical="center"/>
    </xf>
    <xf numFmtId="0" fontId="24" fillId="0" borderId="49" xfId="0" applyFont="1" applyBorder="1" applyAlignment="1">
      <alignment vertical="center"/>
    </xf>
    <xf numFmtId="17" fontId="24" fillId="7" borderId="50" xfId="0" applyNumberFormat="1" applyFont="1" applyFill="1" applyBorder="1" applyAlignment="1">
      <alignment horizontal="center" vertical="center"/>
    </xf>
    <xf numFmtId="0" fontId="24" fillId="7" borderId="50" xfId="9" applyFont="1" applyFill="1" applyBorder="1" applyAlignment="1">
      <alignment horizontal="left" vertical="center"/>
    </xf>
    <xf numFmtId="171" fontId="24" fillId="11" borderId="50" xfId="9" applyNumberFormat="1" applyFont="1" applyFill="1" applyBorder="1" applyAlignment="1">
      <alignment horizontal="right" vertical="center"/>
    </xf>
    <xf numFmtId="171" fontId="24" fillId="7" borderId="50" xfId="9" applyNumberFormat="1" applyFont="1" applyFill="1" applyBorder="1" applyAlignment="1">
      <alignment horizontal="right" vertical="center"/>
    </xf>
    <xf numFmtId="176" fontId="1" fillId="11" borderId="0" xfId="0" applyNumberFormat="1" applyFont="1" applyFill="1" applyAlignment="1">
      <alignment vertical="center"/>
    </xf>
    <xf numFmtId="173" fontId="21" fillId="7" borderId="55" xfId="16" applyNumberFormat="1" applyFont="1" applyFill="1" applyBorder="1" applyAlignment="1">
      <alignment horizontal="right" vertical="center"/>
    </xf>
    <xf numFmtId="0" fontId="10" fillId="7" borderId="49" xfId="0" applyFont="1" applyFill="1" applyBorder="1" applyAlignment="1">
      <alignment horizontal="left" vertical="center"/>
    </xf>
    <xf numFmtId="171" fontId="10" fillId="11" borderId="49" xfId="0" applyNumberFormat="1" applyFont="1" applyFill="1" applyBorder="1" applyAlignment="1">
      <alignment vertical="center"/>
    </xf>
    <xf numFmtId="171" fontId="10" fillId="0" borderId="49" xfId="0" applyNumberFormat="1" applyFont="1" applyBorder="1" applyAlignment="1">
      <alignment vertical="center"/>
    </xf>
    <xf numFmtId="173" fontId="10" fillId="7" borderId="49" xfId="16" applyNumberFormat="1" applyFont="1" applyFill="1" applyBorder="1" applyAlignment="1">
      <alignment horizontal="right" vertical="center"/>
    </xf>
    <xf numFmtId="176" fontId="24" fillId="11" borderId="49" xfId="0" applyNumberFormat="1" applyFont="1" applyFill="1" applyBorder="1" applyAlignment="1">
      <alignment vertical="center"/>
    </xf>
    <xf numFmtId="176" fontId="24" fillId="0" borderId="49" xfId="0" applyNumberFormat="1" applyFont="1" applyBorder="1" applyAlignment="1">
      <alignment vertical="center"/>
    </xf>
    <xf numFmtId="173" fontId="24" fillId="0" borderId="49" xfId="16" applyNumberFormat="1" applyFont="1" applyFill="1" applyBorder="1" applyAlignment="1">
      <alignment horizontal="right" vertical="center"/>
    </xf>
    <xf numFmtId="173" fontId="24" fillId="0" borderId="56" xfId="16" applyNumberFormat="1" applyFont="1" applyFill="1" applyBorder="1" applyAlignment="1">
      <alignment horizontal="right" vertical="center"/>
    </xf>
    <xf numFmtId="176" fontId="1" fillId="11" borderId="49" xfId="0" applyNumberFormat="1" applyFont="1" applyFill="1" applyBorder="1" applyAlignment="1">
      <alignment vertical="center"/>
    </xf>
    <xf numFmtId="176" fontId="1" fillId="0" borderId="49" xfId="0" applyNumberFormat="1" applyFont="1" applyBorder="1" applyAlignment="1">
      <alignment vertical="center"/>
    </xf>
    <xf numFmtId="176" fontId="10" fillId="11" borderId="49" xfId="0" applyNumberFormat="1" applyFont="1" applyFill="1" applyBorder="1" applyAlignment="1">
      <alignment vertical="center"/>
    </xf>
    <xf numFmtId="176" fontId="10" fillId="0" borderId="49" xfId="0" applyNumberFormat="1" applyFont="1" applyBorder="1" applyAlignment="1">
      <alignment vertical="center"/>
    </xf>
    <xf numFmtId="0" fontId="1" fillId="7" borderId="49" xfId="0" applyFont="1" applyFill="1" applyBorder="1" applyAlignment="1">
      <alignment horizontal="left" vertical="center" wrapText="1"/>
    </xf>
    <xf numFmtId="0" fontId="1" fillId="0" borderId="49" xfId="0" applyFont="1" applyBorder="1" applyAlignment="1">
      <alignment horizontal="left" vertical="center" wrapText="1"/>
    </xf>
    <xf numFmtId="0" fontId="24" fillId="0" borderId="50" xfId="0" applyFont="1" applyBorder="1" applyAlignment="1">
      <alignment horizontal="left" vertical="center"/>
    </xf>
    <xf numFmtId="184" fontId="24" fillId="11" borderId="50" xfId="0" applyNumberFormat="1" applyFont="1" applyFill="1" applyBorder="1" applyAlignment="1">
      <alignment vertical="center"/>
    </xf>
    <xf numFmtId="184" fontId="24" fillId="0" borderId="50" xfId="0" applyNumberFormat="1" applyFont="1" applyBorder="1" applyAlignment="1">
      <alignment vertical="center"/>
    </xf>
    <xf numFmtId="173" fontId="24" fillId="0" borderId="57" xfId="16" applyNumberFormat="1" applyFont="1" applyFill="1" applyBorder="1" applyAlignment="1">
      <alignment horizontal="right" vertical="center"/>
    </xf>
    <xf numFmtId="173" fontId="24" fillId="0" borderId="50" xfId="16" applyNumberFormat="1" applyFont="1" applyFill="1" applyBorder="1" applyAlignment="1">
      <alignment horizontal="right" vertical="center"/>
    </xf>
    <xf numFmtId="0" fontId="1" fillId="7" borderId="50" xfId="0" applyFont="1" applyFill="1" applyBorder="1" applyAlignment="1">
      <alignment horizontal="left" vertical="center"/>
    </xf>
    <xf numFmtId="176" fontId="10" fillId="11" borderId="50" xfId="0" applyNumberFormat="1" applyFont="1" applyFill="1" applyBorder="1" applyAlignment="1">
      <alignment vertical="center"/>
    </xf>
    <xf numFmtId="176" fontId="10" fillId="0" borderId="50" xfId="0" applyNumberFormat="1" applyFont="1" applyBorder="1" applyAlignment="1">
      <alignment vertical="center"/>
    </xf>
    <xf numFmtId="176" fontId="10" fillId="7" borderId="49" xfId="0" applyNumberFormat="1" applyFont="1" applyFill="1" applyBorder="1" applyAlignment="1">
      <alignment vertical="center"/>
    </xf>
    <xf numFmtId="171" fontId="10" fillId="7" borderId="49" xfId="0" applyNumberFormat="1" applyFont="1" applyFill="1" applyBorder="1" applyAlignment="1">
      <alignment vertical="center"/>
    </xf>
    <xf numFmtId="0" fontId="7" fillId="0" borderId="49" xfId="0" applyFont="1" applyBorder="1" applyAlignment="1">
      <alignment vertical="center"/>
    </xf>
    <xf numFmtId="38" fontId="7" fillId="0" borderId="49" xfId="0" applyNumberFormat="1" applyFont="1" applyBorder="1" applyAlignment="1">
      <alignment vertical="center"/>
    </xf>
    <xf numFmtId="17" fontId="21" fillId="10" borderId="49" xfId="0" applyNumberFormat="1" applyFont="1" applyFill="1" applyBorder="1" applyAlignment="1">
      <alignment horizontal="center" vertical="center"/>
    </xf>
    <xf numFmtId="17" fontId="24" fillId="0" borderId="49" xfId="0" applyNumberFormat="1" applyFont="1" applyBorder="1" applyAlignment="1">
      <alignment horizontal="center" vertical="center"/>
    </xf>
    <xf numFmtId="0" fontId="24" fillId="0" borderId="49" xfId="0" applyFont="1" applyBorder="1" applyAlignment="1">
      <alignment horizontal="center" vertical="center"/>
    </xf>
    <xf numFmtId="0" fontId="10" fillId="0" borderId="50" xfId="0" applyFont="1" applyBorder="1" applyAlignment="1">
      <alignment horizontal="center" vertical="center"/>
    </xf>
    <xf numFmtId="1" fontId="1" fillId="0" borderId="49" xfId="0" applyNumberFormat="1" applyFont="1" applyBorder="1" applyAlignment="1">
      <alignment vertical="center"/>
    </xf>
    <xf numFmtId="176" fontId="1" fillId="11" borderId="0" xfId="0" applyNumberFormat="1" applyFont="1" applyFill="1" applyAlignment="1">
      <alignment horizontal="right" vertical="center"/>
    </xf>
    <xf numFmtId="17" fontId="21" fillId="10" borderId="50" xfId="10" applyNumberFormat="1" applyFont="1" applyFill="1" applyBorder="1" applyAlignment="1">
      <alignment horizontal="center" vertical="center"/>
    </xf>
    <xf numFmtId="17" fontId="10" fillId="7" borderId="50" xfId="10" applyNumberFormat="1" applyFont="1" applyFill="1" applyBorder="1" applyAlignment="1">
      <alignment horizontal="center" vertical="center"/>
    </xf>
    <xf numFmtId="0" fontId="10" fillId="7" borderId="50" xfId="10" applyFont="1" applyFill="1" applyBorder="1" applyAlignment="1">
      <alignment horizontal="center" vertical="center"/>
    </xf>
    <xf numFmtId="0" fontId="1" fillId="7" borderId="50" xfId="10" applyFill="1" applyBorder="1" applyAlignment="1">
      <alignment vertical="center"/>
    </xf>
    <xf numFmtId="0" fontId="10" fillId="0" borderId="50" xfId="10" applyFont="1" applyBorder="1" applyAlignment="1">
      <alignment vertical="center"/>
    </xf>
    <xf numFmtId="0" fontId="10" fillId="7" borderId="50" xfId="10" applyFont="1" applyFill="1" applyBorder="1" applyAlignment="1">
      <alignment vertical="center"/>
    </xf>
    <xf numFmtId="0" fontId="21" fillId="10" borderId="50" xfId="10" applyFont="1" applyFill="1" applyBorder="1" applyAlignment="1">
      <alignment vertical="center"/>
    </xf>
    <xf numFmtId="176" fontId="22" fillId="10" borderId="50" xfId="0" applyNumberFormat="1" applyFont="1" applyFill="1" applyBorder="1" applyAlignment="1">
      <alignment vertical="center"/>
    </xf>
    <xf numFmtId="178" fontId="22" fillId="10" borderId="50" xfId="0" applyNumberFormat="1" applyFont="1" applyFill="1" applyBorder="1" applyAlignment="1">
      <alignment vertical="center"/>
    </xf>
    <xf numFmtId="0" fontId="10" fillId="7" borderId="49" xfId="10" applyFont="1" applyFill="1" applyBorder="1" applyAlignment="1">
      <alignment vertical="center"/>
    </xf>
    <xf numFmtId="176" fontId="10" fillId="11" borderId="49" xfId="0" applyNumberFormat="1" applyFont="1" applyFill="1" applyBorder="1" applyAlignment="1">
      <alignment horizontal="right" vertical="center"/>
    </xf>
    <xf numFmtId="176" fontId="10" fillId="0" borderId="49" xfId="0" applyNumberFormat="1" applyFont="1" applyBorder="1" applyAlignment="1">
      <alignment horizontal="right" vertical="center"/>
    </xf>
    <xf numFmtId="0" fontId="1" fillId="7" borderId="49" xfId="10" applyFill="1" applyBorder="1" applyAlignment="1">
      <alignment vertical="center"/>
    </xf>
    <xf numFmtId="176" fontId="1" fillId="11" borderId="49" xfId="0" applyNumberFormat="1" applyFont="1" applyFill="1" applyBorder="1" applyAlignment="1">
      <alignment horizontal="right" vertical="center"/>
    </xf>
    <xf numFmtId="176" fontId="1" fillId="0" borderId="49" xfId="0" applyNumberFormat="1" applyFont="1" applyBorder="1" applyAlignment="1">
      <alignment horizontal="right" vertical="center"/>
    </xf>
    <xf numFmtId="176" fontId="10" fillId="0" borderId="50" xfId="0" applyNumberFormat="1" applyFont="1" applyBorder="1" applyAlignment="1">
      <alignment horizontal="right" vertical="center"/>
    </xf>
    <xf numFmtId="0" fontId="31" fillId="7" borderId="50" xfId="10" applyFont="1" applyFill="1" applyBorder="1" applyAlignment="1">
      <alignment vertical="center"/>
    </xf>
    <xf numFmtId="176" fontId="1" fillId="0" borderId="50" xfId="0" applyNumberFormat="1" applyFont="1" applyBorder="1" applyAlignment="1">
      <alignment horizontal="right" vertical="center"/>
    </xf>
    <xf numFmtId="173" fontId="1" fillId="7" borderId="50" xfId="16" applyNumberFormat="1" applyFont="1" applyFill="1" applyBorder="1" applyAlignment="1">
      <alignment horizontal="right" vertical="center"/>
    </xf>
    <xf numFmtId="0" fontId="1" fillId="0" borderId="50" xfId="10" applyBorder="1" applyAlignment="1">
      <alignment vertical="center"/>
    </xf>
    <xf numFmtId="176" fontId="21" fillId="0" borderId="50" xfId="0" applyNumberFormat="1" applyFont="1" applyBorder="1" applyAlignment="1">
      <alignment horizontal="right" vertical="center"/>
    </xf>
    <xf numFmtId="173" fontId="21" fillId="0" borderId="50" xfId="16" applyNumberFormat="1" applyFont="1" applyFill="1" applyBorder="1" applyAlignment="1">
      <alignment horizontal="right" vertical="center"/>
    </xf>
    <xf numFmtId="0" fontId="21" fillId="10" borderId="49" xfId="10" applyFont="1" applyFill="1" applyBorder="1" applyAlignment="1">
      <alignment vertical="center"/>
    </xf>
    <xf numFmtId="176" fontId="22" fillId="10" borderId="49" xfId="0" applyNumberFormat="1" applyFont="1" applyFill="1" applyBorder="1" applyAlignment="1">
      <alignment vertical="center"/>
    </xf>
    <xf numFmtId="178" fontId="22" fillId="10" borderId="49" xfId="0" applyNumberFormat="1" applyFont="1" applyFill="1" applyBorder="1" applyAlignment="1">
      <alignment vertical="center"/>
    </xf>
    <xf numFmtId="0" fontId="24" fillId="0" borderId="49" xfId="10" applyFont="1" applyBorder="1" applyAlignment="1">
      <alignment vertical="center"/>
    </xf>
    <xf numFmtId="176" fontId="1" fillId="7" borderId="50" xfId="0" applyNumberFormat="1" applyFont="1" applyFill="1" applyBorder="1" applyAlignment="1">
      <alignment horizontal="right" vertical="center"/>
    </xf>
    <xf numFmtId="178" fontId="1" fillId="7" borderId="50" xfId="0" applyNumberFormat="1" applyFont="1" applyFill="1" applyBorder="1" applyAlignment="1">
      <alignment horizontal="right" vertical="center"/>
    </xf>
    <xf numFmtId="176" fontId="1" fillId="11" borderId="50" xfId="0" applyNumberFormat="1" applyFont="1" applyFill="1" applyBorder="1" applyAlignment="1">
      <alignment horizontal="right" vertical="center"/>
    </xf>
    <xf numFmtId="176" fontId="10" fillId="11" borderId="50" xfId="0" applyNumberFormat="1" applyFont="1" applyFill="1" applyBorder="1" applyAlignment="1">
      <alignment horizontal="right" vertical="center"/>
    </xf>
    <xf numFmtId="176" fontId="10" fillId="11" borderId="0" xfId="0" applyNumberFormat="1" applyFont="1" applyFill="1" applyAlignment="1">
      <alignment horizontal="right" vertical="center"/>
    </xf>
    <xf numFmtId="17" fontId="10" fillId="0" borderId="50" xfId="10" applyNumberFormat="1" applyFont="1" applyBorder="1" applyAlignment="1">
      <alignment horizontal="center" vertical="center"/>
    </xf>
    <xf numFmtId="0" fontId="21" fillId="10" borderId="54" xfId="10" applyFont="1" applyFill="1" applyBorder="1" applyAlignment="1">
      <alignment vertical="center"/>
    </xf>
    <xf numFmtId="176" fontId="22" fillId="10" borderId="50" xfId="0" applyNumberFormat="1" applyFont="1" applyFill="1" applyBorder="1" applyAlignment="1">
      <alignment horizontal="right" vertical="center"/>
    </xf>
    <xf numFmtId="178" fontId="22" fillId="10" borderId="51" xfId="0" applyNumberFormat="1" applyFont="1" applyFill="1" applyBorder="1" applyAlignment="1">
      <alignment horizontal="right" vertical="center"/>
    </xf>
    <xf numFmtId="0" fontId="10" fillId="7" borderId="49" xfId="0" applyFont="1" applyFill="1" applyBorder="1" applyAlignment="1">
      <alignment horizontal="center" vertical="center"/>
    </xf>
    <xf numFmtId="17" fontId="10" fillId="7" borderId="49" xfId="0" applyNumberFormat="1" applyFont="1" applyFill="1" applyBorder="1" applyAlignment="1">
      <alignment horizontal="center" vertical="center"/>
    </xf>
    <xf numFmtId="0" fontId="10" fillId="7" borderId="50" xfId="0" applyFont="1" applyFill="1" applyBorder="1" applyAlignment="1">
      <alignment horizontal="center" vertical="center"/>
    </xf>
    <xf numFmtId="0" fontId="0" fillId="7" borderId="49" xfId="0" applyFill="1" applyBorder="1" applyAlignment="1">
      <alignment vertical="center"/>
    </xf>
    <xf numFmtId="0" fontId="10" fillId="7" borderId="50" xfId="0" applyFont="1" applyFill="1" applyBorder="1" applyAlignment="1">
      <alignment vertical="center"/>
    </xf>
    <xf numFmtId="176" fontId="10" fillId="7" borderId="50" xfId="0" applyNumberFormat="1" applyFont="1" applyFill="1" applyBorder="1" applyAlignment="1">
      <alignment vertical="center"/>
    </xf>
    <xf numFmtId="0" fontId="0" fillId="7" borderId="52" xfId="0" applyFill="1" applyBorder="1" applyAlignment="1">
      <alignment vertical="center"/>
    </xf>
    <xf numFmtId="190" fontId="1" fillId="7" borderId="0" xfId="16" applyNumberFormat="1" applyFont="1" applyFill="1" applyBorder="1" applyAlignment="1">
      <alignment horizontal="right" vertical="center"/>
    </xf>
    <xf numFmtId="167" fontId="1" fillId="11" borderId="0" xfId="16" applyNumberFormat="1" applyFont="1" applyFill="1" applyBorder="1" applyAlignment="1">
      <alignment horizontal="right" vertical="center"/>
    </xf>
    <xf numFmtId="0" fontId="0" fillId="7" borderId="59" xfId="0" applyFill="1" applyBorder="1" applyAlignment="1">
      <alignment vertical="center"/>
    </xf>
    <xf numFmtId="0" fontId="10" fillId="7" borderId="50" xfId="0" applyFont="1" applyFill="1" applyBorder="1" applyAlignment="1">
      <alignment horizontal="center" vertical="center" wrapText="1"/>
    </xf>
    <xf numFmtId="0" fontId="21" fillId="10" borderId="53" xfId="0" applyFont="1" applyFill="1" applyBorder="1" applyAlignment="1">
      <alignment horizontal="center" vertical="center"/>
    </xf>
    <xf numFmtId="0" fontId="0" fillId="7" borderId="53" xfId="0" applyFill="1" applyBorder="1" applyAlignment="1">
      <alignment vertical="center"/>
    </xf>
    <xf numFmtId="0" fontId="10" fillId="7" borderId="49" xfId="0" applyFont="1" applyFill="1" applyBorder="1" applyAlignment="1">
      <alignment vertical="center"/>
    </xf>
    <xf numFmtId="167" fontId="10" fillId="11" borderId="50" xfId="16" applyNumberFormat="1" applyFont="1" applyFill="1" applyBorder="1" applyAlignment="1">
      <alignment horizontal="right" vertical="center"/>
    </xf>
    <xf numFmtId="167" fontId="10" fillId="7" borderId="50" xfId="16" applyNumberFormat="1" applyFont="1" applyFill="1" applyBorder="1" applyAlignment="1">
      <alignment horizontal="right" vertical="center"/>
    </xf>
    <xf numFmtId="190" fontId="10" fillId="7" borderId="50" xfId="16" applyNumberFormat="1" applyFont="1" applyFill="1" applyBorder="1" applyAlignment="1">
      <alignment horizontal="right" vertical="center"/>
    </xf>
    <xf numFmtId="178" fontId="1" fillId="7" borderId="0" xfId="0" applyNumberFormat="1" applyFont="1" applyFill="1" applyAlignment="1">
      <alignment vertical="center"/>
    </xf>
    <xf numFmtId="176" fontId="1" fillId="11" borderId="0" xfId="10" applyNumberFormat="1" applyFill="1" applyAlignment="1">
      <alignment vertical="center"/>
    </xf>
    <xf numFmtId="0" fontId="24" fillId="0" borderId="50" xfId="10" applyFont="1" applyBorder="1" applyAlignment="1">
      <alignment horizontal="center" vertical="center"/>
    </xf>
    <xf numFmtId="0" fontId="24" fillId="0" borderId="50" xfId="10" applyFont="1" applyBorder="1" applyAlignment="1">
      <alignment horizontal="center" vertical="center" wrapText="1"/>
    </xf>
    <xf numFmtId="176" fontId="1" fillId="11" borderId="49" xfId="10" applyNumberFormat="1" applyFill="1" applyBorder="1" applyAlignment="1">
      <alignment vertical="center"/>
    </xf>
    <xf numFmtId="176" fontId="1" fillId="7" borderId="49" xfId="10" applyNumberFormat="1" applyFill="1" applyBorder="1" applyAlignment="1">
      <alignment vertical="center"/>
    </xf>
    <xf numFmtId="176" fontId="1" fillId="0" borderId="49" xfId="10" applyNumberFormat="1" applyBorder="1" applyAlignment="1">
      <alignment vertical="center"/>
    </xf>
    <xf numFmtId="176" fontId="23" fillId="11" borderId="50" xfId="10" applyNumberFormat="1" applyFont="1" applyFill="1" applyBorder="1" applyAlignment="1">
      <alignment vertical="center"/>
    </xf>
    <xf numFmtId="176" fontId="23" fillId="0" borderId="50" xfId="10" applyNumberFormat="1" applyFont="1" applyBorder="1" applyAlignment="1">
      <alignment vertical="center"/>
    </xf>
    <xf numFmtId="176" fontId="23" fillId="7" borderId="50" xfId="10" applyNumberFormat="1" applyFont="1" applyFill="1" applyBorder="1" applyAlignment="1">
      <alignment vertical="center"/>
    </xf>
    <xf numFmtId="0" fontId="24" fillId="7" borderId="50" xfId="10" applyFont="1" applyFill="1" applyBorder="1" applyAlignment="1">
      <alignment vertical="center"/>
    </xf>
    <xf numFmtId="176" fontId="24" fillId="11" borderId="50" xfId="10" applyNumberFormat="1" applyFont="1" applyFill="1" applyBorder="1" applyAlignment="1">
      <alignment vertical="center"/>
    </xf>
    <xf numFmtId="176" fontId="24" fillId="7" borderId="50" xfId="10" applyNumberFormat="1" applyFont="1" applyFill="1" applyBorder="1" applyAlignment="1">
      <alignment vertical="center"/>
    </xf>
    <xf numFmtId="0" fontId="16" fillId="7" borderId="0" xfId="0" applyFont="1" applyFill="1" applyAlignment="1">
      <alignment horizontal="right" vertical="center"/>
    </xf>
    <xf numFmtId="0" fontId="31" fillId="7" borderId="49" xfId="10" applyFont="1" applyFill="1" applyBorder="1" applyAlignment="1">
      <alignment vertical="center"/>
    </xf>
    <xf numFmtId="173" fontId="1" fillId="7" borderId="49" xfId="16" applyNumberFormat="1" applyFont="1" applyFill="1" applyBorder="1" applyAlignment="1">
      <alignment vertical="center"/>
    </xf>
    <xf numFmtId="0" fontId="18" fillId="7" borderId="50" xfId="10" applyFont="1" applyFill="1" applyBorder="1" applyAlignment="1">
      <alignment vertical="center"/>
    </xf>
    <xf numFmtId="173" fontId="10" fillId="7" borderId="50" xfId="16" applyNumberFormat="1" applyFont="1" applyFill="1" applyBorder="1" applyAlignment="1">
      <alignment vertical="center"/>
    </xf>
    <xf numFmtId="0" fontId="18" fillId="0" borderId="50" xfId="10" applyFont="1" applyBorder="1" applyAlignment="1">
      <alignment vertical="center"/>
    </xf>
    <xf numFmtId="176" fontId="10" fillId="7" borderId="50" xfId="0" applyNumberFormat="1" applyFont="1" applyFill="1" applyBorder="1" applyAlignment="1">
      <alignment horizontal="right" vertical="center"/>
    </xf>
    <xf numFmtId="0" fontId="1" fillId="0" borderId="52" xfId="0" applyFont="1" applyBorder="1" applyAlignment="1">
      <alignment vertical="center"/>
    </xf>
    <xf numFmtId="176" fontId="21" fillId="10" borderId="50" xfId="0" applyNumberFormat="1" applyFont="1" applyFill="1" applyBorder="1" applyAlignment="1">
      <alignment horizontal="right" vertical="center"/>
    </xf>
    <xf numFmtId="173" fontId="21" fillId="10" borderId="51" xfId="16" applyNumberFormat="1" applyFont="1" applyFill="1" applyBorder="1" applyAlignment="1">
      <alignment horizontal="right" vertical="center"/>
    </xf>
    <xf numFmtId="0" fontId="21" fillId="10" borderId="62" xfId="10" applyFont="1" applyFill="1" applyBorder="1" applyAlignment="1">
      <alignment vertical="center"/>
    </xf>
    <xf numFmtId="176" fontId="1" fillId="11" borderId="0" xfId="10" applyNumberFormat="1" applyFill="1" applyAlignment="1">
      <alignment horizontal="right" vertical="center"/>
    </xf>
    <xf numFmtId="178" fontId="10" fillId="7" borderId="50" xfId="0" applyNumberFormat="1" applyFont="1" applyFill="1" applyBorder="1" applyAlignment="1">
      <alignment horizontal="right" vertical="center"/>
    </xf>
    <xf numFmtId="179" fontId="26" fillId="11" borderId="0" xfId="0" applyNumberFormat="1" applyFont="1" applyFill="1" applyAlignment="1" applyProtection="1">
      <alignment vertical="center"/>
      <protection locked="0"/>
    </xf>
    <xf numFmtId="0" fontId="10" fillId="0" borderId="49" xfId="10" applyFont="1" applyBorder="1" applyAlignment="1">
      <alignment vertical="center"/>
    </xf>
    <xf numFmtId="0" fontId="10" fillId="0" borderId="49" xfId="10" applyFont="1" applyBorder="1" applyAlignment="1">
      <alignment horizontal="center"/>
    </xf>
    <xf numFmtId="0" fontId="10" fillId="0" borderId="50" xfId="10" applyFont="1" applyBorder="1" applyAlignment="1">
      <alignment horizontal="center"/>
    </xf>
    <xf numFmtId="0" fontId="1" fillId="7" borderId="49" xfId="10" applyFill="1" applyBorder="1"/>
    <xf numFmtId="179" fontId="26" fillId="7" borderId="49" xfId="0" applyNumberFormat="1" applyFont="1" applyFill="1" applyBorder="1" applyAlignment="1" applyProtection="1">
      <alignment vertical="center"/>
      <protection locked="0"/>
    </xf>
    <xf numFmtId="179" fontId="21" fillId="10" borderId="50" xfId="0" applyNumberFormat="1" applyFont="1" applyFill="1" applyBorder="1" applyAlignment="1" applyProtection="1">
      <alignment vertical="center"/>
      <protection locked="0"/>
    </xf>
    <xf numFmtId="173" fontId="21" fillId="10" borderId="50" xfId="16" applyNumberFormat="1" applyFont="1" applyFill="1" applyBorder="1" applyAlignment="1">
      <alignment vertical="center"/>
    </xf>
    <xf numFmtId="179" fontId="27" fillId="11" borderId="0" xfId="0" applyNumberFormat="1" applyFont="1" applyFill="1" applyAlignment="1" applyProtection="1">
      <alignment vertical="center"/>
      <protection locked="0"/>
    </xf>
    <xf numFmtId="0" fontId="1" fillId="0" borderId="49" xfId="10" applyBorder="1" applyAlignment="1">
      <alignment vertical="center"/>
    </xf>
    <xf numFmtId="0" fontId="1" fillId="0" borderId="49" xfId="10" applyBorder="1" applyAlignment="1">
      <alignment horizontal="center" vertical="center"/>
    </xf>
    <xf numFmtId="165" fontId="1" fillId="0" borderId="49" xfId="3" applyFont="1" applyFill="1" applyBorder="1" applyAlignment="1">
      <alignment vertical="center"/>
    </xf>
    <xf numFmtId="186" fontId="1" fillId="0" borderId="49" xfId="3" applyNumberFormat="1" applyFont="1" applyFill="1" applyBorder="1" applyAlignment="1">
      <alignment horizontal="right" vertical="center"/>
    </xf>
    <xf numFmtId="172" fontId="1" fillId="0" borderId="49" xfId="16" applyNumberFormat="1" applyFont="1" applyFill="1" applyBorder="1" applyAlignment="1">
      <alignment horizontal="right" vertical="center"/>
    </xf>
    <xf numFmtId="179" fontId="26" fillId="0" borderId="49" xfId="0" applyNumberFormat="1" applyFont="1" applyBorder="1" applyAlignment="1" applyProtection="1">
      <alignment vertical="center"/>
      <protection locked="0"/>
    </xf>
    <xf numFmtId="172" fontId="26" fillId="0" borderId="49" xfId="16" applyNumberFormat="1" applyFont="1" applyFill="1" applyBorder="1" applyAlignment="1" applyProtection="1">
      <alignment horizontal="right" vertical="center"/>
      <protection locked="0"/>
    </xf>
    <xf numFmtId="167" fontId="1" fillId="0" borderId="49" xfId="16" applyNumberFormat="1" applyFont="1" applyFill="1" applyBorder="1" applyAlignment="1">
      <alignment vertical="center"/>
    </xf>
    <xf numFmtId="0" fontId="1" fillId="0" borderId="49" xfId="0" applyFont="1" applyBorder="1" applyAlignment="1">
      <alignment vertical="center"/>
    </xf>
    <xf numFmtId="38" fontId="1" fillId="0" borderId="49" xfId="0" applyNumberFormat="1" applyFont="1" applyBorder="1" applyAlignment="1">
      <alignment vertical="center"/>
    </xf>
    <xf numFmtId="183" fontId="26" fillId="0" borderId="46" xfId="0" applyNumberFormat="1" applyFont="1" applyBorder="1" applyAlignment="1" applyProtection="1">
      <alignment horizontal="right" vertical="center"/>
      <protection locked="0"/>
    </xf>
    <xf numFmtId="183" fontId="26" fillId="0" borderId="0" xfId="0" applyNumberFormat="1" applyFont="1" applyAlignment="1" applyProtection="1">
      <alignment horizontal="right" vertical="center"/>
      <protection locked="0"/>
    </xf>
    <xf numFmtId="183" fontId="26" fillId="0" borderId="49" xfId="0" applyNumberFormat="1" applyFont="1" applyBorder="1" applyAlignment="1" applyProtection="1">
      <alignment horizontal="right" vertical="center"/>
      <protection locked="0"/>
    </xf>
    <xf numFmtId="173" fontId="21" fillId="10" borderId="50" xfId="16" applyNumberFormat="1" applyFont="1" applyFill="1" applyBorder="1" applyAlignment="1">
      <alignment horizontal="right" vertical="center"/>
    </xf>
    <xf numFmtId="171" fontId="1" fillId="11" borderId="0" xfId="14" applyNumberFormat="1" applyFont="1" applyFill="1" applyBorder="1" applyAlignment="1">
      <alignment horizontal="right" vertical="center"/>
    </xf>
    <xf numFmtId="0" fontId="1" fillId="0" borderId="49" xfId="14" applyFont="1" applyFill="1" applyBorder="1" applyAlignment="1">
      <alignment horizontal="left" vertical="center"/>
    </xf>
    <xf numFmtId="0" fontId="21" fillId="10" borderId="50" xfId="14" applyFont="1" applyFill="1" applyBorder="1" applyAlignment="1">
      <alignment horizontal="center" vertical="center"/>
    </xf>
    <xf numFmtId="171" fontId="21" fillId="10" borderId="50" xfId="14" applyNumberFormat="1" applyFont="1" applyFill="1" applyBorder="1" applyAlignment="1">
      <alignment horizontal="right" vertical="center"/>
    </xf>
    <xf numFmtId="171" fontId="21" fillId="10" borderId="54" xfId="14" applyNumberFormat="1" applyFont="1" applyFill="1" applyBorder="1" applyAlignment="1">
      <alignment horizontal="right" vertical="center"/>
    </xf>
    <xf numFmtId="0" fontId="1" fillId="0" borderId="63" xfId="0" applyFont="1" applyBorder="1" applyAlignment="1">
      <alignment vertical="center"/>
    </xf>
    <xf numFmtId="0" fontId="32" fillId="0" borderId="0" xfId="14" applyFont="1" applyFill="1" applyBorder="1" applyAlignment="1">
      <alignment horizontal="center" vertical="center" wrapText="1"/>
    </xf>
    <xf numFmtId="1" fontId="1" fillId="0" borderId="0" xfId="14" applyNumberFormat="1" applyFont="1" applyFill="1" applyBorder="1" applyAlignment="1">
      <alignment horizontal="right" vertical="center"/>
    </xf>
    <xf numFmtId="0" fontId="1" fillId="7" borderId="52" xfId="9" applyFill="1" applyBorder="1" applyAlignment="1">
      <alignment vertical="center"/>
    </xf>
    <xf numFmtId="0" fontId="1" fillId="7" borderId="49" xfId="9" applyFill="1" applyBorder="1" applyAlignment="1">
      <alignment vertical="center"/>
    </xf>
    <xf numFmtId="0" fontId="1" fillId="0" borderId="49" xfId="9" applyBorder="1" applyAlignment="1">
      <alignment vertical="center"/>
    </xf>
    <xf numFmtId="9" fontId="1" fillId="11" borderId="49" xfId="9" applyNumberFormat="1" applyFill="1" applyBorder="1" applyAlignment="1">
      <alignment vertical="center"/>
    </xf>
    <xf numFmtId="9" fontId="1" fillId="7" borderId="58" xfId="9" applyNumberFormat="1" applyFill="1" applyBorder="1" applyAlignment="1">
      <alignment vertical="center"/>
    </xf>
    <xf numFmtId="0" fontId="22" fillId="10" borderId="54" xfId="9" applyFont="1" applyFill="1" applyBorder="1" applyAlignment="1">
      <alignment vertical="center"/>
    </xf>
    <xf numFmtId="0" fontId="1" fillId="7" borderId="49" xfId="0" applyFont="1" applyFill="1" applyBorder="1" applyAlignment="1">
      <alignment vertical="center"/>
    </xf>
    <xf numFmtId="0" fontId="1" fillId="7" borderId="52" xfId="0" applyFont="1" applyFill="1" applyBorder="1" applyAlignment="1">
      <alignment vertical="center"/>
    </xf>
    <xf numFmtId="0" fontId="1" fillId="7" borderId="52" xfId="0" applyFont="1" applyFill="1" applyBorder="1" applyAlignment="1">
      <alignment horizontal="center" vertical="center"/>
    </xf>
    <xf numFmtId="0" fontId="25" fillId="10" borderId="64" xfId="0" applyFont="1" applyFill="1" applyBorder="1" applyAlignment="1">
      <alignment horizontal="center" vertical="center"/>
    </xf>
    <xf numFmtId="182" fontId="25" fillId="10" borderId="49" xfId="3" applyNumberFormat="1" applyFont="1" applyFill="1" applyBorder="1" applyAlignment="1">
      <alignment horizontal="right" vertical="center"/>
    </xf>
    <xf numFmtId="0" fontId="43" fillId="7" borderId="64" xfId="0" applyFont="1" applyFill="1" applyBorder="1" applyAlignment="1">
      <alignment horizontal="right" vertical="center"/>
    </xf>
    <xf numFmtId="182" fontId="43" fillId="7" borderId="49" xfId="3" applyNumberFormat="1" applyFont="1" applyFill="1" applyBorder="1" applyAlignment="1">
      <alignment horizontal="right" vertical="center"/>
    </xf>
    <xf numFmtId="182" fontId="43" fillId="7" borderId="58" xfId="3" applyNumberFormat="1" applyFont="1" applyFill="1" applyBorder="1" applyAlignment="1">
      <alignment horizontal="right" vertical="center"/>
    </xf>
    <xf numFmtId="182" fontId="25" fillId="10" borderId="58" xfId="3" applyNumberFormat="1" applyFont="1" applyFill="1" applyBorder="1" applyAlignment="1">
      <alignment horizontal="right" vertical="center"/>
    </xf>
    <xf numFmtId="182" fontId="43" fillId="7" borderId="52" xfId="3" applyNumberFormat="1" applyFont="1" applyFill="1" applyBorder="1" applyAlignment="1">
      <alignment horizontal="right" vertical="center"/>
    </xf>
    <xf numFmtId="0" fontId="17" fillId="11" borderId="64" xfId="0" applyFont="1" applyFill="1" applyBorder="1" applyAlignment="1">
      <alignment vertical="center"/>
    </xf>
    <xf numFmtId="182" fontId="17" fillId="11" borderId="49" xfId="3" applyNumberFormat="1" applyFont="1" applyFill="1" applyBorder="1" applyAlignment="1">
      <alignment horizontal="right" vertical="center"/>
    </xf>
    <xf numFmtId="0" fontId="17" fillId="11" borderId="54" xfId="0" applyFont="1" applyFill="1" applyBorder="1" applyAlignment="1">
      <alignment horizontal="left" vertical="center"/>
    </xf>
    <xf numFmtId="182" fontId="17" fillId="11" borderId="50" xfId="3" applyNumberFormat="1" applyFont="1" applyFill="1" applyBorder="1" applyAlignment="1">
      <alignment horizontal="right" vertical="center"/>
    </xf>
    <xf numFmtId="0" fontId="17" fillId="11" borderId="54" xfId="0" applyFont="1" applyFill="1" applyBorder="1" applyAlignment="1">
      <alignment vertical="center"/>
    </xf>
    <xf numFmtId="165" fontId="43" fillId="7" borderId="49" xfId="3" applyFont="1" applyFill="1" applyBorder="1" applyAlignment="1">
      <alignment horizontal="right" vertical="center"/>
    </xf>
    <xf numFmtId="165" fontId="17" fillId="11" borderId="50" xfId="3" applyFont="1" applyFill="1" applyBorder="1" applyAlignment="1">
      <alignment horizontal="right" vertical="center"/>
    </xf>
    <xf numFmtId="182" fontId="17" fillId="11" borderId="51" xfId="3" applyNumberFormat="1" applyFont="1" applyFill="1" applyBorder="1" applyAlignment="1">
      <alignment horizontal="right" vertical="center"/>
    </xf>
    <xf numFmtId="165" fontId="17" fillId="11" borderId="51" xfId="3" applyFont="1" applyFill="1" applyBorder="1" applyAlignment="1">
      <alignment horizontal="right" vertical="center"/>
    </xf>
    <xf numFmtId="165" fontId="43" fillId="7" borderId="52" xfId="3" applyFont="1" applyFill="1" applyBorder="1" applyAlignment="1">
      <alignment horizontal="right" vertical="center"/>
    </xf>
    <xf numFmtId="165" fontId="43" fillId="7" borderId="58" xfId="3" applyFont="1" applyFill="1" applyBorder="1" applyAlignment="1">
      <alignment horizontal="right" vertical="center"/>
    </xf>
    <xf numFmtId="182" fontId="17" fillId="11" borderId="58" xfId="3" applyNumberFormat="1" applyFont="1" applyFill="1" applyBorder="1" applyAlignment="1">
      <alignment horizontal="right" vertical="center"/>
    </xf>
    <xf numFmtId="171" fontId="23" fillId="11" borderId="49" xfId="9" applyNumberFormat="1" applyFont="1" applyFill="1" applyBorder="1" applyAlignment="1">
      <alignment horizontal="right" vertical="center"/>
    </xf>
    <xf numFmtId="171" fontId="23" fillId="7" borderId="49" xfId="9" applyNumberFormat="1" applyFont="1" applyFill="1" applyBorder="1" applyAlignment="1">
      <alignment horizontal="right" vertical="center"/>
    </xf>
    <xf numFmtId="167" fontId="24" fillId="11" borderId="49" xfId="16" applyNumberFormat="1" applyFont="1" applyFill="1" applyBorder="1" applyAlignment="1">
      <alignment horizontal="right" vertical="center"/>
    </xf>
    <xf numFmtId="167" fontId="23" fillId="7" borderId="49" xfId="16" applyNumberFormat="1" applyFont="1" applyFill="1" applyBorder="1" applyAlignment="1">
      <alignment horizontal="right" vertical="center"/>
    </xf>
    <xf numFmtId="189" fontId="38" fillId="11" borderId="0" xfId="14" applyNumberFormat="1" applyFont="1" applyFill="1" applyBorder="1" applyAlignment="1">
      <alignment vertical="center"/>
    </xf>
    <xf numFmtId="0" fontId="38" fillId="0" borderId="49" xfId="0" applyFont="1" applyBorder="1" applyAlignment="1">
      <alignment vertical="center"/>
    </xf>
    <xf numFmtId="171" fontId="38" fillId="0" borderId="49" xfId="0" applyNumberFormat="1" applyFont="1" applyBorder="1" applyAlignment="1">
      <alignment vertical="center"/>
    </xf>
    <xf numFmtId="49" fontId="37" fillId="7" borderId="50" xfId="10" applyNumberFormat="1" applyFont="1" applyFill="1" applyBorder="1" applyAlignment="1">
      <alignment horizontal="center" vertical="center" wrapText="1"/>
    </xf>
    <xf numFmtId="49" fontId="40" fillId="10" borderId="50" xfId="10" applyNumberFormat="1" applyFont="1" applyFill="1" applyBorder="1" applyAlignment="1">
      <alignment horizontal="center" vertical="center" wrapText="1"/>
    </xf>
    <xf numFmtId="0" fontId="37" fillId="0" borderId="50" xfId="10" applyFont="1" applyBorder="1" applyAlignment="1">
      <alignment horizontal="center" vertical="center"/>
    </xf>
    <xf numFmtId="49" fontId="37" fillId="0" borderId="50" xfId="10" applyNumberFormat="1" applyFont="1" applyBorder="1" applyAlignment="1">
      <alignment horizontal="center" vertical="center" wrapText="1"/>
    </xf>
    <xf numFmtId="49" fontId="40" fillId="0" borderId="50" xfId="10" applyNumberFormat="1" applyFont="1" applyBorder="1" applyAlignment="1">
      <alignment horizontal="center" vertical="center" wrapText="1"/>
    </xf>
    <xf numFmtId="171" fontId="13" fillId="0" borderId="50" xfId="14" applyNumberFormat="1" applyFont="1" applyFill="1" applyBorder="1" applyAlignment="1">
      <alignment vertical="center"/>
    </xf>
    <xf numFmtId="189" fontId="13" fillId="11" borderId="50" xfId="14" applyNumberFormat="1" applyFont="1" applyFill="1" applyBorder="1" applyAlignment="1">
      <alignment vertical="center"/>
    </xf>
    <xf numFmtId="189" fontId="13" fillId="0" borderId="50" xfId="14" applyNumberFormat="1" applyFont="1" applyFill="1" applyBorder="1" applyAlignment="1">
      <alignment vertical="center"/>
    </xf>
    <xf numFmtId="0" fontId="38" fillId="0" borderId="49" xfId="14" applyFont="1" applyFill="1" applyBorder="1" applyAlignment="1">
      <alignment horizontal="left" vertical="center"/>
    </xf>
    <xf numFmtId="189" fontId="38" fillId="11" borderId="49" xfId="14" applyNumberFormat="1" applyFont="1" applyFill="1" applyBorder="1" applyAlignment="1">
      <alignment vertical="center"/>
    </xf>
    <xf numFmtId="189" fontId="38" fillId="0" borderId="49" xfId="14" applyNumberFormat="1" applyFont="1" applyFill="1" applyBorder="1" applyAlignment="1">
      <alignment vertical="center"/>
    </xf>
    <xf numFmtId="171" fontId="13" fillId="0" borderId="0" xfId="14" applyNumberFormat="1" applyFont="1" applyFill="1" applyBorder="1" applyAlignment="1">
      <alignment vertical="center"/>
    </xf>
    <xf numFmtId="189" fontId="13" fillId="11" borderId="0" xfId="14" applyNumberFormat="1" applyFont="1" applyFill="1" applyBorder="1" applyAlignment="1">
      <alignment vertical="center"/>
    </xf>
    <xf numFmtId="189" fontId="13" fillId="0" borderId="0" xfId="14" applyNumberFormat="1" applyFont="1" applyFill="1" applyBorder="1" applyAlignment="1">
      <alignment vertical="center"/>
    </xf>
    <xf numFmtId="171" fontId="13" fillId="0" borderId="54" xfId="14" applyNumberFormat="1" applyFont="1" applyFill="1" applyBorder="1" applyAlignment="1">
      <alignment vertical="center"/>
    </xf>
    <xf numFmtId="167" fontId="13" fillId="11" borderId="50" xfId="16" applyNumberFormat="1" applyFont="1" applyFill="1" applyBorder="1" applyAlignment="1">
      <alignment vertical="center"/>
    </xf>
    <xf numFmtId="167" fontId="13" fillId="0" borderId="50" xfId="16" applyNumberFormat="1" applyFont="1" applyFill="1" applyBorder="1" applyAlignment="1">
      <alignment vertical="center"/>
    </xf>
    <xf numFmtId="167" fontId="13" fillId="0" borderId="50" xfId="16" applyNumberFormat="1" applyFont="1" applyFill="1" applyBorder="1" applyAlignment="1">
      <alignment horizontal="right" vertical="center"/>
    </xf>
    <xf numFmtId="171" fontId="13" fillId="0" borderId="49" xfId="14" applyNumberFormat="1" applyFont="1" applyFill="1" applyBorder="1" applyAlignment="1">
      <alignment vertical="center"/>
    </xf>
    <xf numFmtId="189" fontId="13" fillId="11" borderId="49" xfId="14" applyNumberFormat="1" applyFont="1" applyFill="1" applyBorder="1" applyAlignment="1">
      <alignment vertical="center"/>
    </xf>
    <xf numFmtId="189" fontId="13" fillId="0" borderId="49" xfId="14" applyNumberFormat="1" applyFont="1" applyFill="1" applyBorder="1" applyAlignment="1">
      <alignment vertical="center"/>
    </xf>
    <xf numFmtId="171" fontId="13" fillId="11" borderId="49" xfId="14" applyNumberFormat="1" applyFont="1" applyFill="1" applyBorder="1" applyAlignment="1">
      <alignment vertical="center"/>
    </xf>
    <xf numFmtId="189" fontId="40" fillId="10" borderId="0" xfId="14" applyNumberFormat="1" applyFont="1" applyFill="1" applyBorder="1" applyAlignment="1">
      <alignment vertical="center"/>
    </xf>
    <xf numFmtId="189" fontId="40" fillId="10" borderId="45" xfId="14" applyNumberFormat="1" applyFont="1" applyFill="1" applyBorder="1" applyAlignment="1">
      <alignment vertical="center"/>
    </xf>
    <xf numFmtId="189" fontId="40" fillId="10" borderId="48" xfId="14" applyNumberFormat="1" applyFont="1" applyFill="1" applyBorder="1" applyAlignment="1">
      <alignment vertical="center"/>
    </xf>
    <xf numFmtId="49" fontId="40" fillId="10" borderId="49" xfId="10" applyNumberFormat="1" applyFont="1" applyFill="1" applyBorder="1" applyAlignment="1">
      <alignment horizontal="center" vertical="center" wrapText="1"/>
    </xf>
    <xf numFmtId="189" fontId="40" fillId="10" borderId="53" xfId="14" applyNumberFormat="1" applyFont="1" applyFill="1" applyBorder="1" applyAlignment="1">
      <alignment vertical="center"/>
    </xf>
    <xf numFmtId="189" fontId="41" fillId="10" borderId="45" xfId="14" applyNumberFormat="1" applyFont="1" applyFill="1" applyBorder="1" applyAlignment="1">
      <alignment vertical="center"/>
    </xf>
    <xf numFmtId="0" fontId="40" fillId="10" borderId="69" xfId="0" applyFont="1" applyFill="1" applyBorder="1" applyAlignment="1">
      <alignment horizontal="center" vertical="center"/>
    </xf>
    <xf numFmtId="189" fontId="41" fillId="10" borderId="71" xfId="14" applyNumberFormat="1" applyFont="1" applyFill="1" applyBorder="1" applyAlignment="1">
      <alignment vertical="center"/>
    </xf>
    <xf numFmtId="189" fontId="41" fillId="10" borderId="50" xfId="14" applyNumberFormat="1" applyFont="1" applyFill="1" applyBorder="1" applyAlignment="1">
      <alignment vertical="center"/>
    </xf>
    <xf numFmtId="171" fontId="40" fillId="10" borderId="45" xfId="14" applyNumberFormat="1" applyFont="1" applyFill="1" applyBorder="1" applyAlignment="1">
      <alignment horizontal="center" vertical="center"/>
    </xf>
    <xf numFmtId="189" fontId="13" fillId="0" borderId="51" xfId="14" applyNumberFormat="1" applyFont="1" applyFill="1" applyBorder="1" applyAlignment="1">
      <alignment vertical="center"/>
    </xf>
    <xf numFmtId="189" fontId="38" fillId="0" borderId="52" xfId="14" applyNumberFormat="1" applyFont="1" applyFill="1" applyBorder="1" applyAlignment="1">
      <alignment vertical="center"/>
    </xf>
    <xf numFmtId="189" fontId="38" fillId="0" borderId="58" xfId="14" applyNumberFormat="1" applyFont="1" applyFill="1" applyBorder="1" applyAlignment="1">
      <alignment vertical="center"/>
    </xf>
    <xf numFmtId="189" fontId="13" fillId="0" borderId="52" xfId="14" applyNumberFormat="1" applyFont="1" applyFill="1" applyBorder="1" applyAlignment="1">
      <alignment vertical="center"/>
    </xf>
    <xf numFmtId="171" fontId="13" fillId="0" borderId="58" xfId="14" applyNumberFormat="1" applyFont="1" applyFill="1" applyBorder="1" applyAlignment="1">
      <alignment vertical="center"/>
    </xf>
    <xf numFmtId="189" fontId="13" fillId="0" borderId="58" xfId="14" applyNumberFormat="1" applyFont="1" applyFill="1" applyBorder="1" applyAlignment="1">
      <alignment vertical="center"/>
    </xf>
    <xf numFmtId="171" fontId="40" fillId="10" borderId="73" xfId="14" applyNumberFormat="1" applyFont="1" applyFill="1" applyBorder="1" applyAlignment="1">
      <alignment horizontal="center" vertical="center"/>
    </xf>
    <xf numFmtId="189" fontId="40" fillId="10" borderId="65" xfId="14" applyNumberFormat="1" applyFont="1" applyFill="1" applyBorder="1" applyAlignment="1">
      <alignment vertical="center"/>
    </xf>
    <xf numFmtId="189" fontId="41" fillId="10" borderId="69" xfId="14" applyNumberFormat="1" applyFont="1" applyFill="1" applyBorder="1" applyAlignment="1">
      <alignment vertical="center"/>
    </xf>
    <xf numFmtId="189" fontId="41" fillId="10" borderId="51" xfId="14" applyNumberFormat="1" applyFont="1" applyFill="1" applyBorder="1" applyAlignment="1">
      <alignment vertical="center"/>
    </xf>
    <xf numFmtId="189" fontId="41" fillId="10" borderId="70" xfId="14" applyNumberFormat="1" applyFont="1" applyFill="1" applyBorder="1" applyAlignment="1">
      <alignment vertical="center"/>
    </xf>
    <xf numFmtId="189" fontId="40" fillId="10" borderId="52" xfId="14" applyNumberFormat="1" applyFont="1" applyFill="1" applyBorder="1" applyAlignment="1">
      <alignment vertical="center"/>
    </xf>
    <xf numFmtId="189" fontId="40" fillId="10" borderId="74" xfId="14" applyNumberFormat="1" applyFont="1" applyFill="1" applyBorder="1" applyAlignment="1">
      <alignment vertical="center"/>
    </xf>
    <xf numFmtId="189" fontId="40" fillId="10" borderId="70" xfId="14" applyNumberFormat="1" applyFont="1" applyFill="1" applyBorder="1" applyAlignment="1">
      <alignment vertical="center"/>
    </xf>
    <xf numFmtId="171" fontId="40" fillId="10" borderId="69" xfId="14" applyNumberFormat="1" applyFont="1" applyFill="1" applyBorder="1" applyAlignment="1">
      <alignment horizontal="center" vertical="center"/>
    </xf>
    <xf numFmtId="171" fontId="40" fillId="10" borderId="70" xfId="14" applyNumberFormat="1" applyFont="1" applyFill="1" applyBorder="1" applyAlignment="1">
      <alignment horizontal="center" vertical="center"/>
    </xf>
    <xf numFmtId="189" fontId="41" fillId="10" borderId="76" xfId="14" applyNumberFormat="1" applyFont="1" applyFill="1" applyBorder="1" applyAlignment="1">
      <alignment vertical="center"/>
    </xf>
    <xf numFmtId="189" fontId="41" fillId="10" borderId="75" xfId="14" applyNumberFormat="1" applyFont="1" applyFill="1" applyBorder="1" applyAlignment="1">
      <alignment vertical="center"/>
    </xf>
    <xf numFmtId="0" fontId="21" fillId="10" borderId="42" xfId="10" applyFont="1" applyFill="1" applyBorder="1" applyAlignment="1">
      <alignment horizontal="center" vertical="center" wrapText="1"/>
    </xf>
    <xf numFmtId="0" fontId="21" fillId="10" borderId="43" xfId="10" applyFont="1" applyFill="1" applyBorder="1" applyAlignment="1">
      <alignment horizontal="center" vertical="center" wrapText="1"/>
    </xf>
    <xf numFmtId="180" fontId="21" fillId="10" borderId="43" xfId="13" applyNumberFormat="1" applyFont="1" applyFill="1" applyBorder="1" applyAlignment="1">
      <alignment horizontal="center" vertical="center" wrapText="1"/>
    </xf>
    <xf numFmtId="0" fontId="21" fillId="10" borderId="40" xfId="10" applyFont="1" applyFill="1" applyBorder="1" applyAlignment="1">
      <alignment horizontal="center" vertical="center" wrapText="1"/>
    </xf>
    <xf numFmtId="180" fontId="21" fillId="10" borderId="40" xfId="13" applyNumberFormat="1" applyFont="1" applyFill="1" applyBorder="1" applyAlignment="1">
      <alignment horizontal="center" vertical="center" wrapText="1"/>
    </xf>
    <xf numFmtId="185" fontId="21" fillId="10" borderId="25" xfId="11" applyNumberFormat="1" applyFont="1" applyFill="1" applyBorder="1" applyAlignment="1">
      <alignment horizontal="center" vertical="center"/>
    </xf>
    <xf numFmtId="171" fontId="24" fillId="11" borderId="1" xfId="4" applyNumberFormat="1" applyFont="1" applyFill="1" applyBorder="1" applyAlignment="1">
      <alignment horizontal="right" vertical="center"/>
    </xf>
    <xf numFmtId="171" fontId="23" fillId="11" borderId="1" xfId="4" applyNumberFormat="1" applyFont="1" applyFill="1" applyBorder="1" applyAlignment="1">
      <alignment horizontal="right" vertical="center"/>
    </xf>
    <xf numFmtId="14" fontId="24" fillId="11" borderId="20" xfId="0" applyNumberFormat="1" applyFont="1" applyFill="1" applyBorder="1" applyAlignment="1">
      <alignment horizontal="center" vertical="center"/>
    </xf>
    <xf numFmtId="0" fontId="24" fillId="11" borderId="29" xfId="0" applyFont="1" applyFill="1" applyBorder="1" applyAlignment="1">
      <alignment horizontal="center" vertical="center"/>
    </xf>
    <xf numFmtId="14" fontId="24" fillId="8" borderId="20" xfId="0" applyNumberFormat="1" applyFont="1" applyFill="1" applyBorder="1" applyAlignment="1">
      <alignment horizontal="center" vertical="center"/>
    </xf>
    <xf numFmtId="0" fontId="24" fillId="8" borderId="29" xfId="0" applyFont="1" applyFill="1" applyBorder="1" applyAlignment="1">
      <alignment horizontal="center" vertical="center"/>
    </xf>
    <xf numFmtId="166" fontId="23" fillId="11" borderId="1" xfId="4" applyNumberFormat="1" applyFont="1" applyFill="1" applyBorder="1" applyAlignment="1">
      <alignment horizontal="right" vertical="center"/>
    </xf>
    <xf numFmtId="166" fontId="23" fillId="11" borderId="1" xfId="4" applyNumberFormat="1" applyFont="1" applyFill="1" applyBorder="1" applyAlignment="1">
      <alignment horizontal="center" vertical="center"/>
    </xf>
    <xf numFmtId="166" fontId="24" fillId="11" borderId="1" xfId="4" applyNumberFormat="1" applyFont="1" applyFill="1" applyBorder="1" applyAlignment="1">
      <alignment horizontal="center" vertical="center"/>
    </xf>
    <xf numFmtId="171" fontId="10" fillId="8" borderId="1" xfId="5" applyNumberFormat="1" applyFont="1" applyFill="1" applyBorder="1" applyAlignment="1">
      <alignment horizontal="right" vertical="center"/>
    </xf>
    <xf numFmtId="171" fontId="1" fillId="8" borderId="1" xfId="5" applyNumberFormat="1" applyFont="1" applyFill="1" applyBorder="1" applyAlignment="1">
      <alignment horizontal="right" vertical="center"/>
    </xf>
    <xf numFmtId="0" fontId="1" fillId="5" borderId="0" xfId="0" applyFont="1" applyFill="1" applyAlignment="1">
      <alignment horizontal="right" vertical="center"/>
    </xf>
    <xf numFmtId="171" fontId="10" fillId="5" borderId="1" xfId="5" applyNumberFormat="1" applyFont="1" applyFill="1" applyBorder="1" applyAlignment="1">
      <alignment horizontal="right" vertical="center"/>
    </xf>
    <xf numFmtId="171" fontId="10" fillId="8" borderId="1" xfId="19" applyNumberFormat="1" applyFont="1" applyFill="1" applyBorder="1" applyAlignment="1">
      <alignment horizontal="right" vertical="center"/>
    </xf>
    <xf numFmtId="171" fontId="1" fillId="8" borderId="1" xfId="19" applyNumberFormat="1" applyFont="1" applyFill="1" applyBorder="1" applyAlignment="1">
      <alignment horizontal="right" vertical="center"/>
    </xf>
    <xf numFmtId="166" fontId="24" fillId="11" borderId="1" xfId="4" applyNumberFormat="1" applyFont="1" applyFill="1" applyBorder="1" applyAlignment="1">
      <alignment horizontal="right" vertical="center"/>
    </xf>
    <xf numFmtId="171" fontId="24" fillId="11" borderId="1" xfId="5" applyNumberFormat="1" applyFont="1" applyFill="1" applyBorder="1" applyAlignment="1">
      <alignment horizontal="right" vertical="center"/>
    </xf>
    <xf numFmtId="171" fontId="23" fillId="11" borderId="1" xfId="5" applyNumberFormat="1" applyFont="1" applyFill="1" applyBorder="1" applyAlignment="1">
      <alignment horizontal="right" vertical="center"/>
    </xf>
    <xf numFmtId="171" fontId="10" fillId="8" borderId="1" xfId="4" applyNumberFormat="1" applyFont="1" applyFill="1" applyBorder="1" applyAlignment="1">
      <alignment horizontal="right" vertical="center"/>
    </xf>
    <xf numFmtId="17" fontId="46" fillId="0" borderId="56" xfId="9" applyNumberFormat="1" applyFont="1" applyBorder="1" applyAlignment="1">
      <alignment horizontal="center" vertical="center"/>
    </xf>
    <xf numFmtId="17" fontId="25" fillId="7" borderId="50" xfId="9" applyNumberFormat="1" applyFont="1" applyFill="1" applyBorder="1" applyAlignment="1">
      <alignment horizontal="center" vertical="center"/>
    </xf>
    <xf numFmtId="17" fontId="25" fillId="7" borderId="57" xfId="9" applyNumberFormat="1" applyFont="1" applyFill="1" applyBorder="1" applyAlignment="1">
      <alignment horizontal="center" vertical="center"/>
    </xf>
    <xf numFmtId="0" fontId="44" fillId="7" borderId="49" xfId="9" applyFont="1" applyFill="1" applyBorder="1" applyAlignment="1">
      <alignment vertical="center"/>
    </xf>
    <xf numFmtId="0" fontId="43" fillId="0" borderId="49" xfId="9" applyFont="1" applyBorder="1" applyAlignment="1">
      <alignment vertical="center"/>
    </xf>
    <xf numFmtId="0" fontId="43" fillId="0" borderId="52" xfId="9" applyFont="1" applyBorder="1" applyAlignment="1">
      <alignment vertical="center"/>
    </xf>
    <xf numFmtId="167" fontId="43" fillId="0" borderId="49" xfId="16" applyNumberFormat="1" applyFont="1" applyBorder="1" applyAlignment="1">
      <alignment vertical="center"/>
    </xf>
    <xf numFmtId="188" fontId="17" fillId="11" borderId="66" xfId="20" applyNumberFormat="1" applyFont="1" applyFill="1" applyBorder="1" applyAlignment="1">
      <alignment vertical="center"/>
    </xf>
    <xf numFmtId="188" fontId="17" fillId="11" borderId="47" xfId="20" applyNumberFormat="1" applyFont="1" applyFill="1" applyBorder="1" applyAlignment="1">
      <alignment vertical="center"/>
    </xf>
    <xf numFmtId="188" fontId="17" fillId="11" borderId="56" xfId="20" applyNumberFormat="1" applyFont="1" applyFill="1" applyBorder="1" applyAlignment="1">
      <alignment vertical="center"/>
    </xf>
    <xf numFmtId="188" fontId="46" fillId="11" borderId="67" xfId="20" applyNumberFormat="1" applyFont="1" applyFill="1" applyBorder="1" applyAlignment="1">
      <alignment vertical="center"/>
    </xf>
    <xf numFmtId="167" fontId="17" fillId="11" borderId="66" xfId="16" applyNumberFormat="1" applyFont="1" applyFill="1" applyBorder="1" applyAlignment="1">
      <alignment vertical="center"/>
    </xf>
    <xf numFmtId="167" fontId="17" fillId="11" borderId="47" xfId="16" applyNumberFormat="1" applyFont="1" applyFill="1" applyBorder="1" applyAlignment="1">
      <alignment vertical="center"/>
    </xf>
    <xf numFmtId="167" fontId="17" fillId="11" borderId="57" xfId="16" applyNumberFormat="1" applyFont="1" applyFill="1" applyBorder="1" applyAlignment="1">
      <alignment vertical="center"/>
    </xf>
    <xf numFmtId="190" fontId="17" fillId="11" borderId="50" xfId="16" applyNumberFormat="1" applyFont="1" applyFill="1" applyBorder="1" applyAlignment="1">
      <alignment vertical="center"/>
    </xf>
    <xf numFmtId="190" fontId="17" fillId="11" borderId="57" xfId="16" applyNumberFormat="1" applyFont="1" applyFill="1" applyBorder="1" applyAlignment="1">
      <alignment vertical="center"/>
    </xf>
    <xf numFmtId="189" fontId="43" fillId="11" borderId="78" xfId="14" applyNumberFormat="1" applyFont="1" applyFill="1" applyBorder="1" applyAlignment="1">
      <alignment vertical="center"/>
    </xf>
    <xf numFmtId="189" fontId="43" fillId="11" borderId="79" xfId="14" applyNumberFormat="1" applyFont="1" applyFill="1" applyBorder="1" applyAlignment="1">
      <alignment vertical="center"/>
    </xf>
    <xf numFmtId="189" fontId="43" fillId="11" borderId="77" xfId="14" applyNumberFormat="1" applyFont="1" applyFill="1" applyBorder="1" applyAlignment="1">
      <alignment vertical="center"/>
    </xf>
    <xf numFmtId="189" fontId="46" fillId="11" borderId="67" xfId="14" applyNumberFormat="1" applyFont="1" applyFill="1" applyBorder="1" applyAlignment="1">
      <alignment vertical="center"/>
    </xf>
    <xf numFmtId="17" fontId="25" fillId="10" borderId="67" xfId="9" applyNumberFormat="1" applyFont="1" applyFill="1" applyBorder="1" applyAlignment="1">
      <alignment horizontal="center" vertical="center"/>
    </xf>
    <xf numFmtId="9" fontId="43" fillId="11" borderId="66" xfId="16" applyFont="1" applyFill="1" applyBorder="1" applyAlignment="1">
      <alignment vertical="center"/>
    </xf>
    <xf numFmtId="9" fontId="43" fillId="11" borderId="47" xfId="16" applyFont="1" applyFill="1" applyBorder="1" applyAlignment="1">
      <alignment vertical="center"/>
    </xf>
    <xf numFmtId="9" fontId="43" fillId="11" borderId="56" xfId="16" applyFont="1" applyFill="1" applyBorder="1" applyAlignment="1">
      <alignment vertical="center"/>
    </xf>
    <xf numFmtId="9" fontId="46" fillId="11" borderId="57" xfId="16" applyFont="1" applyFill="1" applyBorder="1" applyAlignment="1">
      <alignment vertical="center"/>
    </xf>
    <xf numFmtId="189" fontId="29" fillId="7" borderId="79" xfId="14" applyNumberFormat="1" applyFont="1" applyFill="1" applyBorder="1" applyAlignment="1">
      <alignment vertical="center"/>
    </xf>
    <xf numFmtId="189" fontId="29" fillId="7" borderId="77" xfId="14" applyNumberFormat="1" applyFont="1" applyFill="1" applyBorder="1" applyAlignment="1">
      <alignment vertical="center"/>
    </xf>
    <xf numFmtId="189" fontId="29" fillId="7" borderId="78" xfId="14" applyNumberFormat="1" applyFont="1" applyFill="1" applyBorder="1" applyAlignment="1">
      <alignment vertical="center"/>
    </xf>
    <xf numFmtId="189" fontId="46" fillId="7" borderId="67" xfId="14" applyNumberFormat="1" applyFont="1" applyFill="1" applyBorder="1" applyAlignment="1">
      <alignment vertical="center"/>
    </xf>
    <xf numFmtId="9" fontId="43" fillId="7" borderId="78" xfId="16" applyFont="1" applyFill="1" applyBorder="1" applyAlignment="1">
      <alignment vertical="center"/>
    </xf>
    <xf numFmtId="9" fontId="43" fillId="7" borderId="79" xfId="16" applyFont="1" applyFill="1" applyBorder="1" applyAlignment="1">
      <alignment vertical="center"/>
    </xf>
    <xf numFmtId="9" fontId="43" fillId="7" borderId="77" xfId="16" applyFont="1" applyFill="1" applyBorder="1" applyAlignment="1">
      <alignment vertical="center"/>
    </xf>
    <xf numFmtId="9" fontId="46" fillId="7" borderId="67" xfId="16" applyFont="1" applyFill="1" applyBorder="1" applyAlignment="1">
      <alignment vertical="center"/>
    </xf>
    <xf numFmtId="0" fontId="25" fillId="10" borderId="80" xfId="0" applyFont="1" applyFill="1" applyBorder="1" applyAlignment="1">
      <alignment vertical="center"/>
    </xf>
    <xf numFmtId="0" fontId="25" fillId="10" borderId="45" xfId="0" applyFont="1" applyFill="1" applyBorder="1" applyAlignment="1">
      <alignment horizontal="right" vertical="center"/>
    </xf>
    <xf numFmtId="0" fontId="25" fillId="10" borderId="70" xfId="0" applyFont="1" applyFill="1" applyBorder="1" applyAlignment="1">
      <alignment horizontal="center" vertical="center"/>
    </xf>
    <xf numFmtId="0" fontId="21" fillId="10" borderId="51" xfId="0" applyFont="1" applyFill="1" applyBorder="1" applyAlignment="1">
      <alignment horizontal="center" vertical="center"/>
    </xf>
    <xf numFmtId="0" fontId="21" fillId="10" borderId="58" xfId="0" applyFont="1" applyFill="1" applyBorder="1" applyAlignment="1">
      <alignment horizontal="center" vertical="center"/>
    </xf>
    <xf numFmtId="0" fontId="10" fillId="7" borderId="49" xfId="9" applyFont="1" applyFill="1" applyBorder="1" applyAlignment="1">
      <alignment vertical="center" wrapText="1"/>
    </xf>
    <xf numFmtId="0" fontId="23" fillId="7" borderId="59" xfId="12" applyFont="1" applyFill="1" applyBorder="1" applyAlignment="1">
      <alignment vertical="center"/>
    </xf>
    <xf numFmtId="178" fontId="10" fillId="7" borderId="50" xfId="0" applyNumberFormat="1" applyFont="1" applyFill="1" applyBorder="1" applyAlignment="1">
      <alignment vertical="center"/>
    </xf>
    <xf numFmtId="0" fontId="21" fillId="10" borderId="64" xfId="0" applyFont="1" applyFill="1" applyBorder="1" applyAlignment="1">
      <alignment horizontal="center" vertical="center"/>
    </xf>
    <xf numFmtId="0" fontId="21" fillId="10" borderId="76" xfId="10" applyFont="1" applyFill="1" applyBorder="1" applyAlignment="1">
      <alignment horizontal="center" vertical="center"/>
    </xf>
    <xf numFmtId="0" fontId="21" fillId="10" borderId="72" xfId="10" applyFont="1" applyFill="1" applyBorder="1" applyAlignment="1">
      <alignment horizontal="center" vertical="center" wrapText="1"/>
    </xf>
    <xf numFmtId="0" fontId="21" fillId="10" borderId="75" xfId="10" applyFont="1" applyFill="1" applyBorder="1" applyAlignment="1">
      <alignment horizontal="center" vertical="center" wrapText="1"/>
    </xf>
    <xf numFmtId="176" fontId="10" fillId="7" borderId="0" xfId="0" applyNumberFormat="1" applyFont="1" applyFill="1" applyAlignment="1">
      <alignment horizontal="right" vertical="center"/>
    </xf>
    <xf numFmtId="176" fontId="1" fillId="11" borderId="50" xfId="0" applyNumberFormat="1" applyFont="1" applyFill="1" applyBorder="1" applyAlignment="1">
      <alignment vertical="center"/>
    </xf>
    <xf numFmtId="176" fontId="1" fillId="0" borderId="50" xfId="0" applyNumberFormat="1" applyFont="1" applyBorder="1" applyAlignment="1">
      <alignment vertical="center"/>
    </xf>
    <xf numFmtId="176" fontId="23" fillId="0" borderId="49" xfId="0" applyNumberFormat="1" applyFont="1" applyBorder="1" applyAlignment="1">
      <alignment vertical="center"/>
    </xf>
    <xf numFmtId="173" fontId="23" fillId="0" borderId="49" xfId="16" applyNumberFormat="1" applyFont="1" applyFill="1" applyBorder="1" applyAlignment="1">
      <alignment horizontal="right" vertical="center"/>
    </xf>
    <xf numFmtId="167" fontId="0" fillId="7" borderId="0" xfId="0" applyNumberFormat="1" applyFill="1" applyAlignment="1">
      <alignment vertical="center"/>
    </xf>
    <xf numFmtId="17" fontId="25" fillId="10" borderId="49" xfId="9" applyNumberFormat="1" applyFont="1" applyFill="1" applyBorder="1" applyAlignment="1">
      <alignment horizontal="center" vertical="center"/>
    </xf>
    <xf numFmtId="17" fontId="46" fillId="0" borderId="51" xfId="9" applyNumberFormat="1" applyFont="1" applyBorder="1" applyAlignment="1">
      <alignment horizontal="center" vertical="center"/>
    </xf>
    <xf numFmtId="190" fontId="43" fillId="0" borderId="52" xfId="9" applyNumberFormat="1" applyFont="1" applyBorder="1" applyAlignment="1">
      <alignment vertical="center"/>
    </xf>
    <xf numFmtId="167" fontId="17" fillId="11" borderId="56" xfId="16" applyNumberFormat="1" applyFont="1" applyFill="1" applyBorder="1" applyAlignment="1">
      <alignment vertical="center"/>
    </xf>
    <xf numFmtId="167" fontId="43" fillId="0" borderId="52" xfId="16" applyNumberFormat="1" applyFont="1" applyFill="1" applyBorder="1" applyAlignment="1">
      <alignment vertical="center"/>
    </xf>
    <xf numFmtId="167" fontId="43" fillId="0" borderId="58" xfId="16" applyNumberFormat="1" applyFont="1" applyFill="1" applyBorder="1" applyAlignment="1">
      <alignment vertical="center"/>
    </xf>
    <xf numFmtId="167" fontId="46" fillId="0" borderId="51" xfId="16" applyNumberFormat="1" applyFont="1" applyFill="1" applyBorder="1" applyAlignment="1">
      <alignment vertical="center"/>
    </xf>
    <xf numFmtId="188" fontId="43" fillId="0" borderId="58" xfId="14" applyNumberFormat="1" applyFont="1" applyFill="1" applyBorder="1" applyAlignment="1">
      <alignment vertical="center"/>
    </xf>
    <xf numFmtId="190" fontId="46" fillId="0" borderId="83" xfId="16" applyNumberFormat="1" applyFont="1" applyFill="1" applyBorder="1" applyAlignment="1">
      <alignment vertical="center"/>
    </xf>
    <xf numFmtId="188" fontId="43" fillId="0" borderId="52" xfId="20" applyNumberFormat="1" applyFont="1" applyFill="1" applyBorder="1" applyAlignment="1">
      <alignment vertical="center"/>
    </xf>
    <xf numFmtId="190" fontId="46" fillId="0" borderId="51" xfId="16" applyNumberFormat="1" applyFont="1" applyFill="1" applyBorder="1" applyAlignment="1">
      <alignment vertical="center"/>
    </xf>
    <xf numFmtId="0" fontId="43" fillId="7" borderId="66" xfId="14" applyFont="1" applyFill="1" applyBorder="1" applyAlignment="1">
      <alignment horizontal="left" vertical="center"/>
    </xf>
    <xf numFmtId="0" fontId="43" fillId="7" borderId="47" xfId="14" applyFont="1" applyFill="1" applyBorder="1" applyAlignment="1">
      <alignment horizontal="left" vertical="center"/>
    </xf>
    <xf numFmtId="0" fontId="43" fillId="7" borderId="56" xfId="14" applyFont="1" applyFill="1" applyBorder="1" applyAlignment="1">
      <alignment horizontal="left" vertical="center"/>
    </xf>
    <xf numFmtId="177" fontId="46" fillId="0" borderId="57" xfId="14" applyNumberFormat="1" applyFont="1" applyFill="1" applyBorder="1" applyAlignment="1">
      <alignment horizontal="center" vertical="center"/>
    </xf>
    <xf numFmtId="17" fontId="25" fillId="10" borderId="86" xfId="9" applyNumberFormat="1" applyFont="1" applyFill="1" applyBorder="1" applyAlignment="1">
      <alignment horizontal="center" vertical="center"/>
    </xf>
    <xf numFmtId="0" fontId="25" fillId="7" borderId="57" xfId="14" applyFont="1" applyFill="1" applyBorder="1" applyAlignment="1">
      <alignment vertical="center"/>
    </xf>
    <xf numFmtId="0" fontId="46" fillId="0" borderId="52" xfId="9" applyFont="1" applyBorder="1" applyAlignment="1">
      <alignment vertical="center"/>
    </xf>
    <xf numFmtId="0" fontId="29" fillId="0" borderId="52" xfId="9" applyFont="1" applyBorder="1" applyAlignment="1">
      <alignment vertical="center"/>
    </xf>
    <xf numFmtId="0" fontId="12" fillId="0" borderId="57" xfId="9" applyFont="1" applyBorder="1" applyAlignment="1">
      <alignment vertical="center"/>
    </xf>
    <xf numFmtId="0" fontId="43" fillId="0" borderId="50" xfId="9" applyFont="1" applyBorder="1" applyAlignment="1">
      <alignment vertical="center"/>
    </xf>
    <xf numFmtId="189" fontId="29" fillId="7" borderId="81" xfId="14" applyNumberFormat="1" applyFont="1" applyFill="1" applyBorder="1" applyAlignment="1">
      <alignment vertical="center"/>
    </xf>
    <xf numFmtId="189" fontId="29" fillId="7" borderId="84" xfId="14" applyNumberFormat="1" applyFont="1" applyFill="1" applyBorder="1" applyAlignment="1">
      <alignment vertical="center"/>
    </xf>
    <xf numFmtId="189" fontId="29" fillId="7" borderId="85" xfId="14" applyNumberFormat="1" applyFont="1" applyFill="1" applyBorder="1" applyAlignment="1">
      <alignment vertical="center"/>
    </xf>
    <xf numFmtId="189" fontId="46" fillId="7" borderId="83" xfId="14" applyNumberFormat="1" applyFont="1" applyFill="1" applyBorder="1" applyAlignment="1">
      <alignment vertical="center"/>
    </xf>
    <xf numFmtId="17" fontId="25" fillId="7" borderId="51" xfId="9" applyNumberFormat="1" applyFont="1" applyFill="1" applyBorder="1" applyAlignment="1">
      <alignment horizontal="center" vertical="center"/>
    </xf>
    <xf numFmtId="9" fontId="43" fillId="7" borderId="81" xfId="16" applyFont="1" applyFill="1" applyBorder="1" applyAlignment="1">
      <alignment vertical="center"/>
    </xf>
    <xf numFmtId="9" fontId="43" fillId="7" borderId="84" xfId="16" applyFont="1" applyFill="1" applyBorder="1" applyAlignment="1">
      <alignment vertical="center"/>
    </xf>
    <xf numFmtId="9" fontId="43" fillId="7" borderId="85" xfId="16" applyFont="1" applyFill="1" applyBorder="1" applyAlignment="1">
      <alignment vertical="center"/>
    </xf>
    <xf numFmtId="9" fontId="46" fillId="7" borderId="83" xfId="16" applyFont="1" applyFill="1" applyBorder="1" applyAlignment="1">
      <alignment vertical="center"/>
    </xf>
    <xf numFmtId="188" fontId="43" fillId="0" borderId="52" xfId="14" applyNumberFormat="1" applyFont="1" applyFill="1" applyBorder="1" applyAlignment="1">
      <alignment vertical="center"/>
    </xf>
    <xf numFmtId="0" fontId="43" fillId="7" borderId="0" xfId="9" applyFont="1" applyFill="1" applyAlignment="1">
      <alignment vertical="center"/>
    </xf>
    <xf numFmtId="0" fontId="10" fillId="7" borderId="21"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 fillId="7" borderId="87" xfId="0" applyFont="1" applyFill="1" applyBorder="1" applyAlignment="1">
      <alignment vertical="center"/>
    </xf>
    <xf numFmtId="0" fontId="10" fillId="5" borderId="0" xfId="0" applyFont="1" applyFill="1" applyAlignment="1">
      <alignment vertical="center"/>
    </xf>
    <xf numFmtId="188" fontId="43" fillId="0" borderId="0" xfId="9" applyNumberFormat="1" applyFont="1" applyAlignment="1">
      <alignment vertical="center"/>
    </xf>
    <xf numFmtId="188" fontId="43" fillId="0" borderId="52" xfId="9" applyNumberFormat="1" applyFont="1" applyBorder="1" applyAlignment="1">
      <alignment vertical="center"/>
    </xf>
    <xf numFmtId="188" fontId="43" fillId="0" borderId="49" xfId="9" applyNumberFormat="1" applyFont="1" applyBorder="1" applyAlignment="1">
      <alignment vertical="center"/>
    </xf>
    <xf numFmtId="188" fontId="43" fillId="0" borderId="58" xfId="9" applyNumberFormat="1" applyFont="1" applyBorder="1" applyAlignment="1">
      <alignment vertical="center"/>
    </xf>
    <xf numFmtId="188" fontId="17" fillId="0" borderId="50" xfId="9" applyNumberFormat="1" applyFont="1" applyBorder="1" applyAlignment="1">
      <alignment vertical="center"/>
    </xf>
    <xf numFmtId="188" fontId="17" fillId="0" borderId="51" xfId="9" applyNumberFormat="1" applyFont="1" applyBorder="1" applyAlignment="1">
      <alignment vertical="center"/>
    </xf>
    <xf numFmtId="167" fontId="13" fillId="11" borderId="50" xfId="16" applyNumberFormat="1" applyFont="1" applyFill="1" applyBorder="1" applyAlignment="1">
      <alignment horizontal="right" vertical="center"/>
    </xf>
    <xf numFmtId="167" fontId="13" fillId="0" borderId="51" xfId="16" applyNumberFormat="1" applyFont="1" applyFill="1" applyBorder="1" applyAlignment="1">
      <alignment horizontal="right" vertical="center"/>
    </xf>
    <xf numFmtId="0" fontId="1" fillId="0" borderId="49" xfId="14" applyFont="1" applyFill="1" applyBorder="1" applyAlignment="1">
      <alignment horizontal="right" vertical="center"/>
    </xf>
    <xf numFmtId="0" fontId="24" fillId="0" borderId="0" xfId="0" applyFont="1" applyAlignment="1">
      <alignment horizontal="right" vertical="center"/>
    </xf>
    <xf numFmtId="167" fontId="38" fillId="0" borderId="49" xfId="16" applyNumberFormat="1" applyFont="1" applyBorder="1" applyAlignment="1">
      <alignment vertical="center"/>
    </xf>
    <xf numFmtId="167" fontId="1" fillId="0" borderId="0" xfId="16" applyNumberFormat="1" applyFont="1" applyFill="1" applyBorder="1" applyAlignment="1">
      <alignment horizontal="right" vertical="center"/>
    </xf>
    <xf numFmtId="185" fontId="1" fillId="0" borderId="0" xfId="9" applyNumberFormat="1"/>
    <xf numFmtId="192" fontId="43" fillId="0" borderId="0" xfId="9" applyNumberFormat="1" applyFont="1" applyAlignment="1">
      <alignment vertical="center"/>
    </xf>
    <xf numFmtId="166" fontId="1" fillId="5" borderId="0" xfId="0" applyNumberFormat="1" applyFont="1" applyFill="1" applyAlignment="1">
      <alignment vertical="center"/>
    </xf>
    <xf numFmtId="14" fontId="24" fillId="11" borderId="29" xfId="0" applyNumberFormat="1" applyFont="1" applyFill="1" applyBorder="1" applyAlignment="1">
      <alignment horizontal="center" vertical="center"/>
    </xf>
    <xf numFmtId="14" fontId="27" fillId="8" borderId="29" xfId="0" applyNumberFormat="1" applyFont="1" applyFill="1" applyBorder="1" applyAlignment="1">
      <alignment horizontal="center" vertical="center"/>
    </xf>
    <xf numFmtId="166" fontId="1" fillId="5" borderId="0" xfId="0" applyNumberFormat="1" applyFont="1" applyFill="1"/>
    <xf numFmtId="0" fontId="36" fillId="0" borderId="0" xfId="0" applyFont="1" applyAlignment="1">
      <alignment vertical="center"/>
    </xf>
    <xf numFmtId="167" fontId="42" fillId="0" borderId="0" xfId="16" applyNumberFormat="1" applyFont="1" applyFill="1" applyAlignment="1">
      <alignment vertical="center"/>
    </xf>
    <xf numFmtId="0" fontId="0" fillId="7" borderId="0" xfId="0" applyFill="1"/>
    <xf numFmtId="14" fontId="40" fillId="10" borderId="50" xfId="10" applyNumberFormat="1" applyFont="1" applyFill="1" applyBorder="1" applyAlignment="1">
      <alignment horizontal="center" vertical="center" wrapText="1"/>
    </xf>
    <xf numFmtId="14" fontId="37" fillId="7" borderId="50" xfId="10" applyNumberFormat="1" applyFont="1" applyFill="1" applyBorder="1" applyAlignment="1">
      <alignment horizontal="center" vertical="center" wrapText="1"/>
    </xf>
    <xf numFmtId="14" fontId="38" fillId="0" borderId="0" xfId="0" applyNumberFormat="1" applyFont="1" applyAlignment="1">
      <alignment vertical="center"/>
    </xf>
    <xf numFmtId="14" fontId="36" fillId="7" borderId="0" xfId="0" applyNumberFormat="1" applyFont="1" applyFill="1" applyAlignment="1">
      <alignment horizontal="center" vertical="center"/>
    </xf>
    <xf numFmtId="0" fontId="43" fillId="12" borderId="0" xfId="0" applyFont="1" applyFill="1" applyAlignment="1">
      <alignment horizontal="right" vertical="center"/>
    </xf>
    <xf numFmtId="165" fontId="43" fillId="12" borderId="0" xfId="3" applyFont="1" applyFill="1" applyBorder="1" applyAlignment="1">
      <alignment horizontal="right" vertical="center"/>
    </xf>
    <xf numFmtId="165" fontId="43" fillId="12" borderId="52" xfId="3" applyFont="1" applyFill="1" applyBorder="1" applyAlignment="1">
      <alignment horizontal="right" vertical="center"/>
    </xf>
    <xf numFmtId="181" fontId="38" fillId="0" borderId="0" xfId="0" applyNumberFormat="1" applyFont="1" applyAlignment="1">
      <alignment vertical="center"/>
    </xf>
    <xf numFmtId="193" fontId="38" fillId="0" borderId="0" xfId="0" applyNumberFormat="1" applyFont="1" applyAlignment="1">
      <alignment vertical="center"/>
    </xf>
    <xf numFmtId="0" fontId="23" fillId="7" borderId="53" xfId="9" applyFont="1" applyFill="1" applyBorder="1" applyAlignment="1">
      <alignment horizontal="left" vertical="center"/>
    </xf>
    <xf numFmtId="171" fontId="23" fillId="11" borderId="53" xfId="9" applyNumberFormat="1" applyFont="1" applyFill="1" applyBorder="1" applyAlignment="1">
      <alignment horizontal="right" vertical="center"/>
    </xf>
    <xf numFmtId="171" fontId="23" fillId="7" borderId="53" xfId="9" applyNumberFormat="1" applyFont="1" applyFill="1" applyBorder="1" applyAlignment="1">
      <alignment horizontal="right" vertical="center"/>
    </xf>
    <xf numFmtId="0" fontId="23" fillId="7" borderId="49" xfId="9" applyFont="1" applyFill="1" applyBorder="1" applyAlignment="1">
      <alignment horizontal="left" vertical="center"/>
    </xf>
    <xf numFmtId="171" fontId="23" fillId="11" borderId="50" xfId="9" applyNumberFormat="1" applyFont="1" applyFill="1" applyBorder="1" applyAlignment="1">
      <alignment horizontal="right" vertical="center"/>
    </xf>
    <xf numFmtId="171" fontId="23" fillId="7" borderId="50" xfId="9" applyNumberFormat="1" applyFont="1" applyFill="1" applyBorder="1" applyAlignment="1">
      <alignment horizontal="right" vertical="center"/>
    </xf>
    <xf numFmtId="17" fontId="46" fillId="0" borderId="83" xfId="9" applyNumberFormat="1" applyFont="1" applyBorder="1" applyAlignment="1">
      <alignment horizontal="center" vertical="center"/>
    </xf>
    <xf numFmtId="0" fontId="30" fillId="0" borderId="0" xfId="0" applyFont="1" applyAlignment="1">
      <alignment vertical="center"/>
    </xf>
    <xf numFmtId="0" fontId="16" fillId="0" borderId="0" xfId="10" applyFont="1" applyAlignment="1">
      <alignment vertical="center"/>
    </xf>
    <xf numFmtId="186" fontId="0" fillId="0" borderId="49" xfId="3" applyNumberFormat="1" applyFont="1" applyBorder="1" applyAlignment="1">
      <alignment horizontal="right" vertical="center"/>
    </xf>
    <xf numFmtId="186" fontId="26" fillId="0" borderId="0" xfId="0" applyNumberFormat="1" applyFont="1" applyAlignment="1" applyProtection="1">
      <alignment horizontal="right" vertical="center"/>
      <protection locked="0"/>
    </xf>
    <xf numFmtId="179" fontId="26" fillId="0" borderId="49" xfId="0" applyNumberFormat="1" applyFont="1" applyBorder="1" applyAlignment="1" applyProtection="1">
      <alignment horizontal="right" vertical="center"/>
      <protection locked="0"/>
    </xf>
    <xf numFmtId="167" fontId="1" fillId="0" borderId="0" xfId="16" applyNumberFormat="1" applyFont="1" applyFill="1" applyAlignment="1">
      <alignment horizontal="right" vertical="center"/>
    </xf>
    <xf numFmtId="165" fontId="1" fillId="0" borderId="49" xfId="3" applyFont="1" applyFill="1" applyBorder="1" applyAlignment="1">
      <alignment horizontal="right" vertical="center"/>
    </xf>
    <xf numFmtId="167" fontId="1" fillId="0" borderId="49" xfId="16" applyNumberFormat="1" applyFont="1" applyFill="1" applyBorder="1" applyAlignment="1">
      <alignment horizontal="right" vertical="center"/>
    </xf>
    <xf numFmtId="172" fontId="1" fillId="0" borderId="0" xfId="16" applyNumberFormat="1" applyFont="1" applyFill="1" applyAlignment="1">
      <alignment horizontal="right" vertical="center"/>
    </xf>
    <xf numFmtId="172" fontId="1" fillId="0" borderId="49" xfId="10" applyNumberFormat="1" applyBorder="1" applyAlignment="1">
      <alignment horizontal="right" vertical="center"/>
    </xf>
    <xf numFmtId="17" fontId="21" fillId="10" borderId="53" xfId="0" applyNumberFormat="1" applyFont="1" applyFill="1" applyBorder="1" applyAlignment="1">
      <alignment horizontal="center" vertical="center"/>
    </xf>
    <xf numFmtId="0" fontId="47" fillId="0" borderId="0" xfId="14" applyFont="1" applyFill="1" applyBorder="1" applyAlignment="1">
      <alignment vertical="center" wrapText="1"/>
    </xf>
    <xf numFmtId="0" fontId="23" fillId="0" borderId="0" xfId="14" applyFont="1" applyFill="1" applyBorder="1" applyAlignment="1">
      <alignment vertical="center"/>
    </xf>
    <xf numFmtId="176" fontId="23" fillId="0" borderId="0" xfId="12" applyNumberFormat="1" applyFont="1" applyAlignment="1">
      <alignment vertical="center"/>
    </xf>
    <xf numFmtId="167" fontId="23" fillId="0" borderId="0" xfId="16" applyNumberFormat="1" applyFont="1" applyFill="1" applyBorder="1" applyAlignment="1">
      <alignment vertical="center"/>
    </xf>
    <xf numFmtId="174" fontId="23" fillId="0" borderId="0" xfId="0" applyNumberFormat="1" applyFont="1" applyAlignment="1">
      <alignment vertical="center"/>
    </xf>
    <xf numFmtId="174" fontId="23" fillId="0" borderId="0" xfId="12" applyNumberFormat="1" applyFont="1" applyAlignment="1">
      <alignment vertical="center"/>
    </xf>
    <xf numFmtId="0" fontId="23" fillId="0" borderId="0" xfId="12" quotePrefix="1" applyFont="1" applyAlignment="1">
      <alignment horizontal="left" vertical="center"/>
    </xf>
    <xf numFmtId="10" fontId="23" fillId="0" borderId="0" xfId="16" applyNumberFormat="1" applyFont="1" applyFill="1" applyBorder="1" applyAlignment="1">
      <alignment vertical="center"/>
    </xf>
    <xf numFmtId="169" fontId="23" fillId="0" borderId="0" xfId="12" applyNumberFormat="1" applyFont="1" applyAlignment="1">
      <alignment vertical="center"/>
    </xf>
    <xf numFmtId="10" fontId="23" fillId="0" borderId="0" xfId="16" applyNumberFormat="1" applyFont="1" applyFill="1" applyAlignment="1">
      <alignment vertical="center"/>
    </xf>
    <xf numFmtId="175" fontId="23" fillId="0" borderId="0" xfId="12" quotePrefix="1" applyNumberFormat="1" applyFont="1" applyAlignment="1">
      <alignment horizontal="left" vertical="center"/>
    </xf>
    <xf numFmtId="0" fontId="23" fillId="0" borderId="0" xfId="0" applyFont="1" applyAlignment="1">
      <alignment horizontal="center" vertical="center"/>
    </xf>
    <xf numFmtId="0" fontId="23" fillId="0" borderId="0" xfId="12" applyFont="1" applyAlignment="1">
      <alignment horizontal="center" vertical="center"/>
    </xf>
    <xf numFmtId="176" fontId="23" fillId="0" borderId="0" xfId="0" applyNumberFormat="1" applyFont="1" applyAlignment="1">
      <alignment vertical="center"/>
    </xf>
    <xf numFmtId="166" fontId="23" fillId="0" borderId="0" xfId="7" applyFont="1" applyFill="1" applyAlignment="1">
      <alignment vertical="center"/>
    </xf>
    <xf numFmtId="167" fontId="23" fillId="0" borderId="0" xfId="16" applyNumberFormat="1" applyFont="1" applyFill="1" applyAlignment="1">
      <alignment vertical="center"/>
    </xf>
    <xf numFmtId="176" fontId="24" fillId="0" borderId="0" xfId="0" applyNumberFormat="1" applyFont="1" applyAlignment="1">
      <alignment vertical="center"/>
    </xf>
    <xf numFmtId="167" fontId="24" fillId="0" borderId="0" xfId="16" applyNumberFormat="1" applyFont="1" applyFill="1" applyAlignment="1">
      <alignment vertical="center"/>
    </xf>
    <xf numFmtId="0" fontId="24" fillId="0" borderId="0" xfId="12" applyFont="1" applyAlignment="1">
      <alignment vertical="center"/>
    </xf>
    <xf numFmtId="166" fontId="24" fillId="0" borderId="0" xfId="7" applyFont="1" applyFill="1" applyAlignment="1">
      <alignment vertical="center"/>
    </xf>
    <xf numFmtId="167" fontId="23" fillId="0" borderId="0" xfId="0" applyNumberFormat="1" applyFont="1" applyAlignment="1">
      <alignment horizontal="right" vertical="center"/>
    </xf>
    <xf numFmtId="0" fontId="1" fillId="0" borderId="0" xfId="12" applyFont="1" applyAlignment="1">
      <alignment horizontal="left" vertical="center" wrapText="1"/>
    </xf>
    <xf numFmtId="0" fontId="1" fillId="0" borderId="0" xfId="12" applyFont="1" applyAlignment="1">
      <alignment vertical="center" wrapText="1"/>
    </xf>
    <xf numFmtId="3" fontId="23" fillId="0" borderId="0" xfId="11" applyNumberFormat="1" applyFont="1" applyAlignment="1">
      <alignment vertical="center"/>
    </xf>
    <xf numFmtId="3" fontId="28" fillId="0" borderId="0" xfId="11" applyNumberFormat="1" applyFont="1" applyAlignment="1">
      <alignment vertical="center"/>
    </xf>
    <xf numFmtId="0" fontId="0" fillId="7" borderId="49" xfId="0" applyFill="1" applyBorder="1" applyAlignment="1">
      <alignment horizontal="right" vertical="center"/>
    </xf>
    <xf numFmtId="0" fontId="10" fillId="7" borderId="49" xfId="0" applyFont="1" applyFill="1" applyBorder="1" applyAlignment="1">
      <alignment horizontal="right" vertical="center"/>
    </xf>
    <xf numFmtId="0" fontId="10" fillId="7" borderId="0" xfId="0" applyFont="1" applyFill="1" applyAlignment="1">
      <alignment horizontal="right" vertical="center"/>
    </xf>
    <xf numFmtId="0" fontId="0" fillId="7" borderId="0" xfId="0" applyFill="1" applyAlignment="1">
      <alignment horizontal="right" vertical="center"/>
    </xf>
    <xf numFmtId="181" fontId="0" fillId="7" borderId="0" xfId="0" applyNumberFormat="1" applyFill="1" applyAlignment="1">
      <alignment vertical="center"/>
    </xf>
    <xf numFmtId="181" fontId="1" fillId="11" borderId="0" xfId="16" applyNumberFormat="1" applyFont="1" applyFill="1" applyBorder="1" applyAlignment="1">
      <alignment horizontal="right" vertical="center"/>
    </xf>
    <xf numFmtId="181" fontId="1" fillId="7" borderId="0" xfId="16" applyNumberFormat="1" applyFont="1" applyFill="1" applyBorder="1" applyAlignment="1">
      <alignment horizontal="right" vertical="center"/>
    </xf>
    <xf numFmtId="181" fontId="10" fillId="7" borderId="49" xfId="0" applyNumberFormat="1" applyFont="1" applyFill="1" applyBorder="1" applyAlignment="1">
      <alignment vertical="center"/>
    </xf>
    <xf numFmtId="181" fontId="10" fillId="11" borderId="50" xfId="16" applyNumberFormat="1" applyFont="1" applyFill="1" applyBorder="1" applyAlignment="1">
      <alignment horizontal="right" vertical="center"/>
    </xf>
    <xf numFmtId="181" fontId="10" fillId="7" borderId="50" xfId="16" applyNumberFormat="1" applyFont="1" applyFill="1" applyBorder="1" applyAlignment="1">
      <alignment horizontal="right" vertical="center"/>
    </xf>
    <xf numFmtId="181" fontId="0" fillId="7" borderId="0" xfId="0" applyNumberFormat="1" applyFill="1"/>
    <xf numFmtId="181" fontId="0" fillId="7" borderId="49" xfId="0" applyNumberFormat="1" applyFill="1" applyBorder="1" applyAlignment="1">
      <alignment vertical="center"/>
    </xf>
    <xf numFmtId="167" fontId="1" fillId="7" borderId="0" xfId="16" applyNumberFormat="1" applyFont="1" applyFill="1" applyAlignment="1">
      <alignment vertical="center"/>
    </xf>
    <xf numFmtId="167" fontId="10" fillId="7" borderId="49" xfId="16" applyNumberFormat="1" applyFont="1" applyFill="1" applyBorder="1" applyAlignment="1">
      <alignment vertical="center"/>
    </xf>
    <xf numFmtId="167" fontId="10" fillId="7" borderId="50" xfId="16" applyNumberFormat="1" applyFont="1" applyFill="1" applyBorder="1" applyAlignment="1">
      <alignment vertical="center"/>
    </xf>
    <xf numFmtId="167" fontId="0" fillId="7" borderId="0" xfId="16" applyNumberFormat="1" applyFont="1" applyFill="1"/>
    <xf numFmtId="0" fontId="25" fillId="10" borderId="87" xfId="9" applyFont="1" applyFill="1" applyBorder="1" applyAlignment="1">
      <alignment horizontal="center" vertical="center"/>
    </xf>
    <xf numFmtId="0" fontId="25" fillId="10" borderId="0" xfId="9" applyFont="1" applyFill="1" applyAlignment="1">
      <alignment horizontal="center" vertical="center"/>
    </xf>
    <xf numFmtId="0" fontId="46" fillId="0" borderId="87" xfId="14" applyFont="1" applyFill="1" applyBorder="1" applyAlignment="1">
      <alignment horizontal="center" vertical="center"/>
    </xf>
    <xf numFmtId="0" fontId="46" fillId="0" borderId="88" xfId="14" applyFont="1" applyFill="1" applyBorder="1" applyAlignment="1">
      <alignment horizontal="center" vertical="center"/>
    </xf>
    <xf numFmtId="0" fontId="46" fillId="0" borderId="64" xfId="14" applyFont="1" applyFill="1" applyBorder="1" applyAlignment="1">
      <alignment horizontal="center" vertical="center"/>
    </xf>
    <xf numFmtId="0" fontId="46" fillId="0" borderId="0" xfId="14" applyFont="1" applyFill="1" applyBorder="1" applyAlignment="1">
      <alignment horizontal="center" vertical="center"/>
    </xf>
    <xf numFmtId="0" fontId="46" fillId="0" borderId="49" xfId="14" applyFont="1" applyFill="1" applyBorder="1" applyAlignment="1">
      <alignment horizontal="center" vertical="center"/>
    </xf>
    <xf numFmtId="17" fontId="46" fillId="7" borderId="50" xfId="9" applyNumberFormat="1" applyFont="1" applyFill="1" applyBorder="1" applyAlignment="1">
      <alignment horizontal="center" vertical="center"/>
    </xf>
    <xf numFmtId="17" fontId="46" fillId="7" borderId="57" xfId="9" applyNumberFormat="1" applyFont="1" applyFill="1" applyBorder="1" applyAlignment="1">
      <alignment horizontal="center" vertical="center"/>
    </xf>
    <xf numFmtId="17" fontId="46" fillId="7" borderId="68" xfId="9" applyNumberFormat="1" applyFont="1" applyFill="1" applyBorder="1" applyAlignment="1">
      <alignment horizontal="center" vertical="center"/>
    </xf>
    <xf numFmtId="17" fontId="46" fillId="7" borderId="51" xfId="9" applyNumberFormat="1" applyFont="1" applyFill="1" applyBorder="1" applyAlignment="1">
      <alignment horizontal="center" vertical="center"/>
    </xf>
    <xf numFmtId="0" fontId="46" fillId="0" borderId="65" xfId="14" applyFont="1" applyFill="1" applyBorder="1" applyAlignment="1">
      <alignment horizontal="center" vertical="center"/>
    </xf>
    <xf numFmtId="0" fontId="46" fillId="0" borderId="52" xfId="14" applyFont="1" applyFill="1" applyBorder="1" applyAlignment="1">
      <alignment horizontal="center" vertical="center"/>
    </xf>
    <xf numFmtId="0" fontId="46" fillId="0" borderId="58" xfId="14" applyFont="1" applyFill="1" applyBorder="1" applyAlignment="1">
      <alignment horizontal="center" vertical="center"/>
    </xf>
    <xf numFmtId="0" fontId="25" fillId="10" borderId="87" xfId="9" applyFont="1" applyFill="1" applyBorder="1" applyAlignment="1">
      <alignment horizontal="left" vertical="center"/>
    </xf>
    <xf numFmtId="14" fontId="1" fillId="5" borderId="0" xfId="0" applyNumberFormat="1" applyFont="1" applyFill="1" applyAlignment="1">
      <alignment vertical="center"/>
    </xf>
    <xf numFmtId="176" fontId="1" fillId="0" borderId="0" xfId="12" applyNumberFormat="1" applyFont="1" applyAlignment="1">
      <alignment vertical="center"/>
    </xf>
    <xf numFmtId="173" fontId="10" fillId="7" borderId="0" xfId="16" applyNumberFormat="1" applyFont="1" applyFill="1" applyBorder="1" applyAlignment="1">
      <alignment vertical="center"/>
    </xf>
    <xf numFmtId="0" fontId="1" fillId="7" borderId="0" xfId="0" applyFont="1" applyFill="1" applyAlignment="1">
      <alignment horizontal="left" vertical="center" wrapText="1" indent="2"/>
    </xf>
    <xf numFmtId="0" fontId="1" fillId="7" borderId="53" xfId="0" applyFont="1" applyFill="1" applyBorder="1" applyAlignment="1">
      <alignment vertical="center"/>
    </xf>
    <xf numFmtId="41" fontId="1" fillId="11" borderId="0" xfId="20" applyFont="1" applyFill="1" applyAlignment="1">
      <alignment horizontal="right" vertical="center"/>
    </xf>
    <xf numFmtId="41" fontId="1" fillId="0" borderId="0" xfId="20" applyFont="1" applyAlignment="1">
      <alignment horizontal="right" vertical="center"/>
    </xf>
    <xf numFmtId="0" fontId="47" fillId="0" borderId="0" xfId="12" applyFont="1" applyAlignment="1">
      <alignment vertical="center" wrapText="1"/>
    </xf>
    <xf numFmtId="0" fontId="47" fillId="0" borderId="0" xfId="0" applyFont="1" applyAlignment="1">
      <alignment vertical="center" wrapText="1"/>
    </xf>
    <xf numFmtId="0" fontId="23" fillId="0" borderId="0" xfId="12" applyFont="1" applyAlignment="1">
      <alignment vertical="center" wrapText="1"/>
    </xf>
    <xf numFmtId="171" fontId="31" fillId="8" borderId="1" xfId="5" applyNumberFormat="1" applyFont="1" applyFill="1" applyBorder="1" applyAlignment="1">
      <alignment horizontal="right" vertical="center"/>
    </xf>
    <xf numFmtId="14" fontId="10" fillId="8" borderId="20" xfId="0" quotePrefix="1" applyNumberFormat="1" applyFont="1" applyFill="1" applyBorder="1" applyAlignment="1">
      <alignment horizontal="center" vertical="center"/>
    </xf>
    <xf numFmtId="14" fontId="24" fillId="11" borderId="20" xfId="0" quotePrefix="1" applyNumberFormat="1" applyFont="1" applyFill="1" applyBorder="1" applyAlignment="1">
      <alignment horizontal="center" vertical="center"/>
    </xf>
    <xf numFmtId="14" fontId="21" fillId="10" borderId="50" xfId="9" quotePrefix="1" applyNumberFormat="1" applyFont="1" applyFill="1" applyBorder="1" applyAlignment="1">
      <alignment horizontal="center" vertical="center" wrapText="1"/>
    </xf>
    <xf numFmtId="14" fontId="21" fillId="10" borderId="51" xfId="9" quotePrefix="1" applyNumberFormat="1" applyFont="1" applyFill="1" applyBorder="1" applyAlignment="1">
      <alignment horizontal="center" vertical="center" wrapText="1"/>
    </xf>
    <xf numFmtId="14" fontId="22" fillId="7" borderId="0" xfId="0" applyNumberFormat="1" applyFont="1" applyFill="1" applyAlignment="1">
      <alignment vertical="center"/>
    </xf>
    <xf numFmtId="0" fontId="24" fillId="7" borderId="0" xfId="0" applyFont="1" applyFill="1" applyAlignment="1">
      <alignment horizontal="center" vertical="center" wrapText="1"/>
    </xf>
    <xf numFmtId="0" fontId="24" fillId="7" borderId="49" xfId="0" applyFont="1" applyFill="1" applyBorder="1" applyAlignment="1">
      <alignment horizontal="center" vertical="center" wrapText="1"/>
    </xf>
    <xf numFmtId="0" fontId="21" fillId="10" borderId="0" xfId="0" applyFont="1" applyFill="1" applyAlignment="1">
      <alignment horizontal="center" vertical="center" wrapText="1"/>
    </xf>
    <xf numFmtId="0" fontId="10" fillId="7" borderId="49" xfId="9" applyFont="1" applyFill="1" applyBorder="1" applyAlignment="1">
      <alignment horizontal="center" vertical="center" wrapText="1"/>
    </xf>
    <xf numFmtId="0" fontId="10" fillId="7" borderId="49" xfId="9" applyFont="1" applyFill="1" applyBorder="1" applyAlignment="1">
      <alignment horizontal="center" vertical="center"/>
    </xf>
    <xf numFmtId="0" fontId="23" fillId="0" borderId="0" xfId="12" applyFont="1" applyAlignment="1">
      <alignment horizontal="center" vertical="center"/>
    </xf>
    <xf numFmtId="0" fontId="48" fillId="13" borderId="0" xfId="0" applyFont="1" applyFill="1" applyAlignment="1">
      <alignment horizontal="center" vertical="center"/>
    </xf>
    <xf numFmtId="0" fontId="47" fillId="0" borderId="0" xfId="0" applyFont="1" applyAlignment="1">
      <alignment horizontal="left" vertical="center" wrapText="1"/>
    </xf>
    <xf numFmtId="0" fontId="24" fillId="0" borderId="0" xfId="0" applyFont="1" applyAlignment="1">
      <alignment horizontal="center" vertical="center" wrapText="1"/>
    </xf>
    <xf numFmtId="0" fontId="24" fillId="0" borderId="49" xfId="0" applyFont="1" applyBorder="1" applyAlignment="1">
      <alignment horizontal="center" vertical="center" wrapText="1"/>
    </xf>
    <xf numFmtId="0" fontId="23" fillId="7" borderId="49" xfId="0" applyFont="1" applyFill="1" applyBorder="1" applyAlignment="1">
      <alignment horizontal="center" vertical="center"/>
    </xf>
    <xf numFmtId="0" fontId="21" fillId="10" borderId="54" xfId="0" applyFont="1" applyFill="1" applyBorder="1" applyAlignment="1">
      <alignment horizontal="center" vertical="center"/>
    </xf>
    <xf numFmtId="0" fontId="21" fillId="10" borderId="51" xfId="0" applyFont="1" applyFill="1" applyBorder="1" applyAlignment="1">
      <alignment horizontal="center" vertical="center"/>
    </xf>
    <xf numFmtId="0" fontId="24" fillId="7" borderId="49" xfId="0" applyFont="1" applyFill="1" applyBorder="1" applyAlignment="1">
      <alignment horizontal="center" vertical="center"/>
    </xf>
    <xf numFmtId="0" fontId="21" fillId="10" borderId="50" xfId="0" applyFont="1" applyFill="1" applyBorder="1" applyAlignment="1">
      <alignment horizontal="center" vertical="center"/>
    </xf>
    <xf numFmtId="0" fontId="21" fillId="10" borderId="64" xfId="0" applyFont="1" applyFill="1" applyBorder="1" applyAlignment="1">
      <alignment horizontal="center" vertical="center"/>
    </xf>
    <xf numFmtId="0" fontId="21" fillId="10" borderId="49" xfId="0" applyFont="1" applyFill="1" applyBorder="1" applyAlignment="1">
      <alignment horizontal="center" vertical="center"/>
    </xf>
    <xf numFmtId="0" fontId="21" fillId="10" borderId="58" xfId="0" applyFont="1" applyFill="1" applyBorder="1" applyAlignment="1">
      <alignment horizontal="center" vertical="center"/>
    </xf>
    <xf numFmtId="0" fontId="47" fillId="0" borderId="0" xfId="12" applyFont="1" applyAlignment="1">
      <alignment horizontal="left" vertical="center" wrapText="1"/>
    </xf>
    <xf numFmtId="0" fontId="23" fillId="0" borderId="0" xfId="12" applyFont="1" applyAlignment="1">
      <alignment horizontal="left" vertical="center"/>
    </xf>
    <xf numFmtId="0" fontId="1" fillId="0" borderId="0" xfId="12" applyFont="1" applyAlignment="1">
      <alignment horizontal="left" vertical="center" wrapText="1"/>
    </xf>
    <xf numFmtId="0" fontId="23" fillId="0" borderId="0" xfId="12" applyFont="1" applyAlignment="1">
      <alignment horizontal="left" vertical="center" wrapText="1"/>
    </xf>
    <xf numFmtId="17" fontId="24" fillId="7" borderId="53" xfId="0" applyNumberFormat="1" applyFont="1" applyFill="1" applyBorder="1" applyAlignment="1">
      <alignment horizontal="center" vertical="center" wrapText="1"/>
    </xf>
    <xf numFmtId="17" fontId="24" fillId="7" borderId="0" xfId="0" applyNumberFormat="1" applyFont="1" applyFill="1" applyAlignment="1">
      <alignment horizontal="center" vertical="center" wrapText="1"/>
    </xf>
    <xf numFmtId="17" fontId="24" fillId="7" borderId="49" xfId="0" applyNumberFormat="1" applyFont="1" applyFill="1" applyBorder="1" applyAlignment="1">
      <alignment horizontal="center" vertical="center" wrapText="1"/>
    </xf>
    <xf numFmtId="17" fontId="24" fillId="7" borderId="49" xfId="0" applyNumberFormat="1" applyFont="1" applyFill="1" applyBorder="1" applyAlignment="1">
      <alignment horizontal="center" vertical="center"/>
    </xf>
    <xf numFmtId="17" fontId="21" fillId="10" borderId="50" xfId="0" applyNumberFormat="1" applyFont="1" applyFill="1" applyBorder="1" applyAlignment="1">
      <alignment horizontal="center" vertical="center"/>
    </xf>
    <xf numFmtId="17" fontId="21" fillId="10" borderId="51" xfId="0" applyNumberFormat="1" applyFont="1" applyFill="1" applyBorder="1" applyAlignment="1">
      <alignment horizontal="center" vertical="center"/>
    </xf>
    <xf numFmtId="0" fontId="21" fillId="10" borderId="54" xfId="12" applyFont="1" applyFill="1" applyBorder="1" applyAlignment="1">
      <alignment horizontal="center" vertical="center"/>
    </xf>
    <xf numFmtId="0" fontId="21" fillId="10" borderId="50" xfId="12" applyFont="1" applyFill="1" applyBorder="1" applyAlignment="1">
      <alignment horizontal="center" vertical="center"/>
    </xf>
    <xf numFmtId="0" fontId="21" fillId="10" borderId="51" xfId="12" applyFont="1" applyFill="1" applyBorder="1" applyAlignment="1">
      <alignment horizontal="center" vertical="center"/>
    </xf>
    <xf numFmtId="17" fontId="21" fillId="10" borderId="54" xfId="0" applyNumberFormat="1" applyFont="1" applyFill="1" applyBorder="1" applyAlignment="1">
      <alignment horizontal="center" vertical="center"/>
    </xf>
    <xf numFmtId="17" fontId="24" fillId="7" borderId="53" xfId="9" applyNumberFormat="1" applyFont="1" applyFill="1" applyBorder="1" applyAlignment="1">
      <alignment horizontal="center" vertical="center" wrapText="1"/>
    </xf>
    <xf numFmtId="17" fontId="24" fillId="7" borderId="0" xfId="9" applyNumberFormat="1" applyFont="1" applyFill="1" applyAlignment="1">
      <alignment horizontal="center" vertical="center"/>
    </xf>
    <xf numFmtId="17" fontId="24" fillId="7" borderId="49" xfId="9" applyNumberFormat="1" applyFont="1" applyFill="1" applyBorder="1" applyAlignment="1">
      <alignment horizontal="center" vertical="center"/>
    </xf>
    <xf numFmtId="0" fontId="24" fillId="0" borderId="49" xfId="9" applyFont="1" applyBorder="1" applyAlignment="1">
      <alignment horizontal="center" vertical="center"/>
    </xf>
    <xf numFmtId="17" fontId="24" fillId="7" borderId="50" xfId="9" applyNumberFormat="1" applyFont="1" applyFill="1" applyBorder="1" applyAlignment="1">
      <alignment horizontal="center" vertical="center" wrapText="1"/>
    </xf>
    <xf numFmtId="17" fontId="24" fillId="7" borderId="50"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50" xfId="0" applyFont="1" applyBorder="1" applyAlignment="1">
      <alignment horizontal="center" vertical="center"/>
    </xf>
    <xf numFmtId="0" fontId="24" fillId="0" borderId="0" xfId="10" applyFont="1" applyAlignment="1">
      <alignment horizontal="center" vertical="center" wrapText="1"/>
    </xf>
    <xf numFmtId="0" fontId="24" fillId="0" borderId="49" xfId="10" applyFont="1" applyBorder="1" applyAlignment="1">
      <alignment horizontal="center" vertical="center"/>
    </xf>
    <xf numFmtId="0" fontId="1" fillId="7" borderId="0" xfId="0" applyFont="1" applyFill="1" applyAlignment="1">
      <alignment horizontal="left" vertical="center" wrapText="1"/>
    </xf>
    <xf numFmtId="0" fontId="10" fillId="7" borderId="50" xfId="10" applyFont="1" applyFill="1" applyBorder="1" applyAlignment="1">
      <alignment horizontal="center" vertical="center" wrapText="1"/>
    </xf>
    <xf numFmtId="0" fontId="10" fillId="7" borderId="53" xfId="10" applyFont="1" applyFill="1" applyBorder="1" applyAlignment="1">
      <alignment horizontal="center" vertical="center" wrapText="1"/>
    </xf>
    <xf numFmtId="0" fontId="10" fillId="7" borderId="49" xfId="10" applyFont="1" applyFill="1" applyBorder="1" applyAlignment="1">
      <alignment horizontal="center" vertical="center" wrapText="1"/>
    </xf>
    <xf numFmtId="0" fontId="1" fillId="7" borderId="49" xfId="10" applyFill="1" applyBorder="1" applyAlignment="1">
      <alignment horizontal="center" vertical="center"/>
    </xf>
    <xf numFmtId="0" fontId="10" fillId="7" borderId="50" xfId="0" applyFont="1" applyFill="1" applyBorder="1" applyAlignment="1">
      <alignment horizontal="center" vertical="center"/>
    </xf>
    <xf numFmtId="0" fontId="0" fillId="0" borderId="53" xfId="0" applyBorder="1" applyAlignment="1">
      <alignment horizontal="justify" vertical="center" wrapText="1"/>
    </xf>
    <xf numFmtId="0" fontId="10" fillId="7" borderId="0" xfId="0" applyFont="1" applyFill="1" applyAlignment="1">
      <alignment horizontal="center" vertical="center"/>
    </xf>
    <xf numFmtId="0" fontId="10" fillId="7" borderId="49" xfId="0" applyFont="1" applyFill="1" applyBorder="1" applyAlignment="1">
      <alignment horizontal="center" vertical="center"/>
    </xf>
    <xf numFmtId="0" fontId="0" fillId="0" borderId="53" xfId="0" applyBorder="1" applyAlignment="1">
      <alignment horizontal="justify" vertical="center"/>
    </xf>
    <xf numFmtId="0" fontId="24" fillId="0" borderId="0" xfId="10" applyFont="1" applyAlignment="1">
      <alignment horizontal="center" vertical="center"/>
    </xf>
    <xf numFmtId="0" fontId="24" fillId="0" borderId="53" xfId="10" applyFont="1" applyBorder="1" applyAlignment="1">
      <alignment horizontal="center" vertical="center"/>
    </xf>
    <xf numFmtId="0" fontId="24" fillId="0" borderId="50" xfId="10" applyFont="1" applyBorder="1" applyAlignment="1">
      <alignment horizontal="center" vertical="center"/>
    </xf>
    <xf numFmtId="17" fontId="21" fillId="10" borderId="49" xfId="10" applyNumberFormat="1" applyFont="1" applyFill="1" applyBorder="1" applyAlignment="1">
      <alignment horizontal="center" vertical="center"/>
    </xf>
    <xf numFmtId="0" fontId="21" fillId="10" borderId="49" xfId="10" applyFont="1" applyFill="1" applyBorder="1" applyAlignment="1">
      <alignment horizontal="center" vertical="center"/>
    </xf>
    <xf numFmtId="17" fontId="24" fillId="0" borderId="49" xfId="10" applyNumberFormat="1" applyFont="1" applyBorder="1" applyAlignment="1">
      <alignment horizontal="center" vertical="center"/>
    </xf>
    <xf numFmtId="17" fontId="21" fillId="10" borderId="71" xfId="10" applyNumberFormat="1" applyFont="1" applyFill="1" applyBorder="1" applyAlignment="1">
      <alignment horizontal="center" vertical="center"/>
    </xf>
    <xf numFmtId="17" fontId="24" fillId="0" borderId="50" xfId="10" applyNumberFormat="1" applyFont="1" applyBorder="1" applyAlignment="1">
      <alignment horizontal="center" vertical="center"/>
    </xf>
    <xf numFmtId="0" fontId="10" fillId="7" borderId="0" xfId="10" applyFont="1" applyFill="1" applyAlignment="1">
      <alignment horizontal="center" vertical="center"/>
    </xf>
    <xf numFmtId="0" fontId="10" fillId="7" borderId="49" xfId="10" applyFont="1" applyFill="1" applyBorder="1" applyAlignment="1">
      <alignment horizontal="center" vertical="center"/>
    </xf>
    <xf numFmtId="0" fontId="10" fillId="0" borderId="53" xfId="10" applyFont="1" applyBorder="1" applyAlignment="1">
      <alignment horizontal="center" vertical="center" wrapText="1"/>
    </xf>
    <xf numFmtId="0" fontId="10" fillId="0" borderId="49" xfId="10" applyFont="1" applyBorder="1" applyAlignment="1">
      <alignment horizontal="center" vertical="center"/>
    </xf>
    <xf numFmtId="0" fontId="10" fillId="0" borderId="49" xfId="10" applyFont="1" applyBorder="1" applyAlignment="1">
      <alignment horizontal="center" wrapText="1"/>
    </xf>
    <xf numFmtId="0" fontId="10" fillId="0" borderId="50" xfId="10" applyFont="1" applyBorder="1" applyAlignment="1">
      <alignment horizontal="center"/>
    </xf>
    <xf numFmtId="0" fontId="10" fillId="0" borderId="60" xfId="10" applyFont="1" applyBorder="1" applyAlignment="1">
      <alignment horizontal="center" wrapText="1"/>
    </xf>
    <xf numFmtId="0" fontId="10" fillId="0" borderId="48" xfId="10" applyFont="1" applyBorder="1" applyAlignment="1">
      <alignment horizontal="center" wrapText="1"/>
    </xf>
    <xf numFmtId="0" fontId="10" fillId="0" borderId="61" xfId="10" applyFont="1" applyBorder="1" applyAlignment="1">
      <alignment horizontal="center" wrapText="1"/>
    </xf>
    <xf numFmtId="0" fontId="17" fillId="0" borderId="0" xfId="14" applyFont="1" applyFill="1" applyAlignment="1">
      <alignment horizontal="center" vertical="center"/>
    </xf>
    <xf numFmtId="0" fontId="17" fillId="0" borderId="63"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49" xfId="14" applyFont="1" applyFill="1" applyBorder="1" applyAlignment="1">
      <alignment horizontal="center" vertical="center"/>
    </xf>
    <xf numFmtId="0" fontId="32" fillId="0" borderId="49" xfId="14" applyFont="1" applyFill="1" applyBorder="1" applyAlignment="1">
      <alignment horizontal="center" vertical="center" wrapText="1"/>
    </xf>
    <xf numFmtId="0" fontId="25" fillId="10" borderId="76" xfId="0" applyFont="1" applyFill="1" applyBorder="1" applyAlignment="1">
      <alignment horizontal="center" vertical="center"/>
    </xf>
    <xf numFmtId="0" fontId="25" fillId="10" borderId="72" xfId="0" applyFont="1" applyFill="1" applyBorder="1" applyAlignment="1">
      <alignment horizontal="center" vertical="center"/>
    </xf>
    <xf numFmtId="0" fontId="25" fillId="10" borderId="75" xfId="0" applyFont="1" applyFill="1" applyBorder="1" applyAlignment="1">
      <alignment horizontal="center" vertical="center"/>
    </xf>
    <xf numFmtId="17" fontId="46" fillId="0" borderId="87" xfId="9" applyNumberFormat="1" applyFont="1" applyBorder="1" applyAlignment="1">
      <alignment horizontal="center" vertical="center" wrapText="1"/>
    </xf>
    <xf numFmtId="17" fontId="46" fillId="0" borderId="52" xfId="9" applyNumberFormat="1" applyFont="1" applyBorder="1" applyAlignment="1">
      <alignment horizontal="center" vertical="center" wrapText="1"/>
    </xf>
    <xf numFmtId="17" fontId="46" fillId="0" borderId="64" xfId="9" applyNumberFormat="1" applyFont="1" applyBorder="1" applyAlignment="1">
      <alignment horizontal="center" vertical="center" wrapText="1"/>
    </xf>
    <xf numFmtId="17" fontId="46" fillId="0" borderId="58" xfId="9" applyNumberFormat="1" applyFont="1" applyBorder="1" applyAlignment="1">
      <alignment horizontal="center" vertical="center" wrapText="1"/>
    </xf>
    <xf numFmtId="17" fontId="46" fillId="0" borderId="82" xfId="9" applyNumberFormat="1" applyFont="1" applyBorder="1" applyAlignment="1">
      <alignment horizontal="center" vertical="center"/>
    </xf>
    <xf numFmtId="17" fontId="46" fillId="0" borderId="65" xfId="9" applyNumberFormat="1" applyFont="1" applyBorder="1" applyAlignment="1">
      <alignment horizontal="center" vertical="center"/>
    </xf>
    <xf numFmtId="17" fontId="46" fillId="0" borderId="64" xfId="9" applyNumberFormat="1" applyFont="1" applyBorder="1" applyAlignment="1">
      <alignment horizontal="center" vertical="center"/>
    </xf>
    <xf numFmtId="17" fontId="46" fillId="0" borderId="58" xfId="9" applyNumberFormat="1" applyFont="1" applyBorder="1" applyAlignment="1">
      <alignment horizontal="center" vertical="center"/>
    </xf>
    <xf numFmtId="17" fontId="46" fillId="0" borderId="54" xfId="9" applyNumberFormat="1" applyFont="1" applyBorder="1" applyAlignment="1">
      <alignment horizontal="center" vertical="center"/>
    </xf>
    <xf numFmtId="17" fontId="46" fillId="0" borderId="50" xfId="9" applyNumberFormat="1" applyFont="1" applyBorder="1" applyAlignment="1">
      <alignment horizontal="center" vertical="center"/>
    </xf>
    <xf numFmtId="17" fontId="46" fillId="0" borderId="51" xfId="9" applyNumberFormat="1" applyFont="1" applyBorder="1" applyAlignment="1">
      <alignment horizontal="center" vertical="center"/>
    </xf>
    <xf numFmtId="0" fontId="17" fillId="0" borderId="82" xfId="9" applyFont="1" applyBorder="1" applyAlignment="1">
      <alignment horizontal="center" vertical="center"/>
    </xf>
    <xf numFmtId="0" fontId="17" fillId="0" borderId="65" xfId="9" applyFont="1" applyBorder="1" applyAlignment="1">
      <alignment horizontal="center" vertical="center"/>
    </xf>
    <xf numFmtId="0" fontId="17" fillId="0" borderId="64" xfId="9" applyFont="1" applyBorder="1" applyAlignment="1">
      <alignment horizontal="center" vertical="center"/>
    </xf>
    <xf numFmtId="0" fontId="17" fillId="0" borderId="58" xfId="9" applyFont="1" applyBorder="1" applyAlignment="1">
      <alignment horizontal="center" vertical="center"/>
    </xf>
    <xf numFmtId="49" fontId="37" fillId="7" borderId="50" xfId="10" applyNumberFormat="1" applyFont="1" applyFill="1" applyBorder="1" applyAlignment="1">
      <alignment horizontal="center" vertical="center" wrapText="1"/>
    </xf>
    <xf numFmtId="0" fontId="37" fillId="7" borderId="50" xfId="10" applyFont="1" applyFill="1" applyBorder="1" applyAlignment="1">
      <alignment horizontal="center" vertical="center"/>
    </xf>
    <xf numFmtId="0" fontId="37" fillId="7" borderId="51" xfId="10" applyFont="1" applyFill="1" applyBorder="1" applyAlignment="1">
      <alignment horizontal="center" vertical="center"/>
    </xf>
    <xf numFmtId="0" fontId="40" fillId="10" borderId="45" xfId="10" applyFont="1" applyFill="1" applyBorder="1" applyAlignment="1">
      <alignment horizontal="center" vertical="center"/>
    </xf>
    <xf numFmtId="0" fontId="40" fillId="10" borderId="70" xfId="10" applyFont="1" applyFill="1" applyBorder="1" applyAlignment="1">
      <alignment horizontal="center" vertical="center"/>
    </xf>
    <xf numFmtId="17" fontId="37" fillId="7" borderId="53" xfId="10" applyNumberFormat="1" applyFont="1" applyFill="1" applyBorder="1" applyAlignment="1">
      <alignment horizontal="center" vertical="center"/>
    </xf>
    <xf numFmtId="0" fontId="37" fillId="7" borderId="49" xfId="10" applyFont="1" applyFill="1" applyBorder="1" applyAlignment="1">
      <alignment horizontal="center" vertical="center"/>
    </xf>
    <xf numFmtId="180" fontId="21" fillId="10" borderId="44" xfId="13" applyNumberFormat="1" applyFont="1" applyFill="1" applyBorder="1" applyAlignment="1">
      <alignment horizontal="center" vertical="center" wrapText="1"/>
    </xf>
    <xf numFmtId="180" fontId="21" fillId="10" borderId="89" xfId="13"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5" borderId="28"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0" fillId="7" borderId="28" xfId="0" applyFont="1" applyFill="1" applyBorder="1" applyAlignment="1">
      <alignment horizontal="left" vertical="center"/>
    </xf>
    <xf numFmtId="0" fontId="10" fillId="7" borderId="33"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21" fillId="10" borderId="30" xfId="0" applyFont="1" applyFill="1" applyBorder="1" applyAlignment="1">
      <alignment horizontal="center" vertical="center" wrapText="1"/>
    </xf>
    <xf numFmtId="0" fontId="1" fillId="7" borderId="33" xfId="0" applyFont="1" applyFill="1" applyBorder="1" applyAlignment="1">
      <alignment horizontal="left" vertical="center"/>
    </xf>
    <xf numFmtId="0" fontId="1" fillId="7" borderId="31" xfId="0" applyFont="1" applyFill="1" applyBorder="1" applyAlignment="1">
      <alignment horizontal="left" vertical="center"/>
    </xf>
    <xf numFmtId="0" fontId="1" fillId="7" borderId="32" xfId="0" applyFont="1" applyFill="1" applyBorder="1" applyAlignment="1">
      <alignment horizontal="left" vertical="center"/>
    </xf>
    <xf numFmtId="0" fontId="10" fillId="7" borderId="21" xfId="0" applyFont="1" applyFill="1" applyBorder="1" applyAlignment="1">
      <alignment horizontal="left"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0" fillId="5" borderId="33"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41" xfId="0" applyFont="1" applyFill="1" applyBorder="1" applyAlignment="1">
      <alignment horizontal="left" vertical="center"/>
    </xf>
    <xf numFmtId="0" fontId="21" fillId="10" borderId="31" xfId="0" applyFont="1" applyFill="1" applyBorder="1" applyAlignment="1">
      <alignment horizontal="center" vertical="center" wrapText="1"/>
    </xf>
    <xf numFmtId="0" fontId="21" fillId="10" borderId="90"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 fillId="0" borderId="33" xfId="0" applyFont="1" applyBorder="1" applyAlignment="1">
      <alignment horizontal="left" vertical="center"/>
    </xf>
    <xf numFmtId="0" fontId="21" fillId="10" borderId="21" xfId="0" applyFont="1" applyFill="1" applyBorder="1" applyAlignment="1">
      <alignment horizontal="center" vertical="center" wrapText="1"/>
    </xf>
    <xf numFmtId="0" fontId="10" fillId="5" borderId="28" xfId="0" applyFont="1" applyFill="1" applyBorder="1" applyAlignment="1">
      <alignment horizontal="left" vertical="center" wrapText="1" indent="4"/>
    </xf>
    <xf numFmtId="0" fontId="1" fillId="0" borderId="33"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2" xfId="0" applyFont="1" applyBorder="1" applyAlignment="1">
      <alignment horizontal="left" vertical="center" wrapText="1" indent="4"/>
    </xf>
    <xf numFmtId="0" fontId="10" fillId="7" borderId="28" xfId="0" applyFont="1" applyFill="1" applyBorder="1" applyAlignment="1">
      <alignment horizontal="left" vertical="center" indent="4"/>
    </xf>
    <xf numFmtId="0" fontId="1" fillId="0" borderId="33" xfId="0" applyFont="1" applyBorder="1" applyAlignment="1">
      <alignment horizontal="left" vertical="center" indent="4"/>
    </xf>
    <xf numFmtId="0" fontId="1" fillId="0" borderId="31" xfId="0" applyFont="1" applyBorder="1" applyAlignment="1">
      <alignment horizontal="left" vertical="center" indent="4"/>
    </xf>
    <xf numFmtId="0" fontId="1" fillId="0" borderId="32" xfId="0" applyFont="1" applyBorder="1" applyAlignment="1">
      <alignment horizontal="left" vertical="center" indent="4"/>
    </xf>
    <xf numFmtId="0" fontId="1" fillId="7" borderId="33" xfId="0" applyFont="1" applyFill="1" applyBorder="1" applyAlignment="1">
      <alignment horizontal="left" vertical="center" indent="4"/>
    </xf>
    <xf numFmtId="0" fontId="1" fillId="7" borderId="31" xfId="0" applyFont="1" applyFill="1" applyBorder="1" applyAlignment="1">
      <alignment horizontal="left" vertical="center" indent="4"/>
    </xf>
    <xf numFmtId="0" fontId="1" fillId="7" borderId="32" xfId="0" applyFont="1" applyFill="1" applyBorder="1" applyAlignment="1">
      <alignment horizontal="left" vertical="center" indent="4"/>
    </xf>
    <xf numFmtId="0" fontId="10" fillId="7" borderId="21" xfId="0" applyFont="1" applyFill="1" applyBorder="1" applyAlignment="1">
      <alignment horizontal="left" vertical="center" indent="4"/>
    </xf>
    <xf numFmtId="0" fontId="1" fillId="0" borderId="41" xfId="0" applyFont="1" applyBorder="1" applyAlignment="1">
      <alignment horizontal="left" vertical="center"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xf numFmtId="188" fontId="42" fillId="0" borderId="0" xfId="20" applyNumberFormat="1" applyFont="1" applyAlignment="1">
      <alignment vertical="center"/>
    </xf>
    <xf numFmtId="188" fontId="38" fillId="0" borderId="0" xfId="20" applyNumberFormat="1" applyFont="1" applyAlignment="1">
      <alignment vertical="center"/>
    </xf>
    <xf numFmtId="0" fontId="37" fillId="7" borderId="54" xfId="10" applyFont="1" applyFill="1" applyBorder="1" applyAlignment="1">
      <alignment horizontal="center" vertical="center"/>
    </xf>
    <xf numFmtId="41" fontId="42" fillId="0" borderId="0" xfId="20" applyFont="1" applyAlignment="1">
      <alignment vertical="center"/>
    </xf>
  </cellXfs>
  <cellStyles count="24">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10 2" xfId="21" xr:uid="{5FBAA263-9CF9-4BF6-9A0F-5EBDD8F12FA8}"/>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20" xfId="22" xr:uid="{65CCAEC7-58FD-46AC-97FB-6922F50290DB}"/>
    <cellStyle name="Normal 3" xfId="11" xr:uid="{00000000-0005-0000-0000-00000D000000}"/>
    <cellStyle name="Normal 3 4 3" xfId="23" xr:uid="{4CE80547-B6CC-475E-9A6A-4A37F953679C}"/>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FF5A0F"/>
      <color rgb="FFFCD5B4"/>
      <color rgb="FF0555F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50</xdr:row>
      <xdr:rowOff>0</xdr:rowOff>
    </xdr:from>
    <xdr:to>
      <xdr:col>2</xdr:col>
      <xdr:colOff>596900</xdr:colOff>
      <xdr:row>51</xdr:row>
      <xdr:rowOff>126998</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50</xdr:row>
      <xdr:rowOff>0</xdr:rowOff>
    </xdr:from>
    <xdr:to>
      <xdr:col>3</xdr:col>
      <xdr:colOff>596900</xdr:colOff>
      <xdr:row>51</xdr:row>
      <xdr:rowOff>126998</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Q18"/>
  <sheetViews>
    <sheetView workbookViewId="0"/>
  </sheetViews>
  <sheetFormatPr baseColWidth="10" defaultColWidth="11.42578125" defaultRowHeight="12.75"/>
  <cols>
    <col min="1" max="1" width="5.85546875" style="86" customWidth="1"/>
    <col min="2" max="2" width="22.85546875" style="86" customWidth="1"/>
    <col min="3" max="4" width="16.28515625" style="86" bestFit="1" customWidth="1"/>
    <col min="5" max="8" width="13.85546875" style="86" customWidth="1"/>
    <col min="9" max="10" width="11.42578125" style="86"/>
    <col min="18" max="16384" width="11.42578125" style="86"/>
  </cols>
  <sheetData>
    <row r="4" spans="2:17" ht="27.75" customHeight="1">
      <c r="B4" s="800" t="s">
        <v>0</v>
      </c>
      <c r="C4" s="802" t="s">
        <v>1</v>
      </c>
      <c r="D4" s="802"/>
      <c r="E4" s="802"/>
      <c r="F4" s="802"/>
      <c r="G4" s="802"/>
      <c r="H4" s="802"/>
      <c r="I4"/>
      <c r="J4"/>
    </row>
    <row r="5" spans="2:17" ht="12.75" customHeight="1">
      <c r="B5" s="801"/>
      <c r="C5" s="279" t="s">
        <v>471</v>
      </c>
      <c r="D5" s="280" t="s">
        <v>472</v>
      </c>
      <c r="E5" s="280" t="s">
        <v>2</v>
      </c>
      <c r="F5" s="279" t="s">
        <v>464</v>
      </c>
      <c r="G5" s="280" t="s">
        <v>465</v>
      </c>
      <c r="H5" s="280" t="s">
        <v>2</v>
      </c>
      <c r="I5"/>
      <c r="J5"/>
    </row>
    <row r="6" spans="2:17" s="85" customFormat="1" ht="6" customHeight="1">
      <c r="B6" s="131"/>
      <c r="C6" s="276"/>
      <c r="D6" s="121"/>
      <c r="E6" s="121"/>
      <c r="F6" s="276"/>
      <c r="G6" s="121"/>
      <c r="H6" s="121"/>
      <c r="I6"/>
      <c r="J6"/>
      <c r="K6"/>
      <c r="L6"/>
      <c r="M6"/>
      <c r="N6"/>
      <c r="O6"/>
      <c r="P6"/>
      <c r="Q6"/>
    </row>
    <row r="7" spans="2:17">
      <c r="B7" s="117" t="s">
        <v>5</v>
      </c>
      <c r="C7" s="277">
        <v>227.28399999999999</v>
      </c>
      <c r="D7" s="132">
        <v>47.624000000000002</v>
      </c>
      <c r="E7" s="185">
        <v>3.7724676633630096</v>
      </c>
      <c r="F7" s="277">
        <v>56.431999999999988</v>
      </c>
      <c r="G7" s="132">
        <v>-10.257999999999996</v>
      </c>
      <c r="H7" s="185" t="s">
        <v>473</v>
      </c>
      <c r="I7"/>
      <c r="J7"/>
    </row>
    <row r="8" spans="2:17">
      <c r="B8" s="117" t="s">
        <v>6</v>
      </c>
      <c r="C8" s="278">
        <v>2245.9549999999999</v>
      </c>
      <c r="D8" s="132">
        <v>2230.8040000000001</v>
      </c>
      <c r="E8" s="185">
        <v>6.7917217290267562E-3</v>
      </c>
      <c r="F8" s="278">
        <v>691.32299999999987</v>
      </c>
      <c r="G8" s="132">
        <v>510.69299999999998</v>
      </c>
      <c r="H8" s="185">
        <v>0.3536958603309619</v>
      </c>
      <c r="I8"/>
      <c r="J8"/>
    </row>
    <row r="9" spans="2:17">
      <c r="B9" s="117" t="s">
        <v>7</v>
      </c>
      <c r="C9" s="278">
        <v>1592.412</v>
      </c>
      <c r="D9" s="132">
        <v>1303.711</v>
      </c>
      <c r="E9" s="185">
        <v>0.22144555043257297</v>
      </c>
      <c r="F9" s="278">
        <v>366.10200000000009</v>
      </c>
      <c r="G9" s="132">
        <v>181.65900000000011</v>
      </c>
      <c r="H9" s="185">
        <v>1.0153254174029356</v>
      </c>
      <c r="I9"/>
      <c r="J9"/>
    </row>
    <row r="10" spans="2:17">
      <c r="B10" s="117" t="s">
        <v>8</v>
      </c>
      <c r="C10" s="278">
        <v>201.86500000000001</v>
      </c>
      <c r="D10" s="132">
        <v>173.637</v>
      </c>
      <c r="E10" s="185">
        <v>0.16256903770509745</v>
      </c>
      <c r="F10" s="277">
        <v>47.430000000000007</v>
      </c>
      <c r="G10" s="512">
        <v>49.668000000000006</v>
      </c>
      <c r="H10" s="185">
        <v>-4.5059193041797507E-2</v>
      </c>
      <c r="I10"/>
      <c r="J10"/>
    </row>
    <row r="11" spans="2:17" s="117" customFormat="1">
      <c r="B11" s="283" t="s">
        <v>9</v>
      </c>
      <c r="C11" s="284">
        <v>4268.3119999999999</v>
      </c>
      <c r="D11" s="285">
        <v>3735.4850000000001</v>
      </c>
      <c r="E11" s="286">
        <v>0.14263930921955237</v>
      </c>
      <c r="F11" s="284">
        <v>1162.46</v>
      </c>
      <c r="G11" s="285">
        <v>724.48800000000006</v>
      </c>
      <c r="H11" s="286">
        <v>0.60452623093826263</v>
      </c>
      <c r="I11"/>
      <c r="J11"/>
      <c r="K11"/>
      <c r="L11"/>
      <c r="M11"/>
      <c r="N11"/>
      <c r="O11"/>
      <c r="P11"/>
      <c r="Q11"/>
    </row>
    <row r="12" spans="2:17">
      <c r="B12" s="117" t="s">
        <v>10</v>
      </c>
      <c r="I12"/>
      <c r="J12"/>
    </row>
    <row r="13" spans="2:17">
      <c r="I13"/>
      <c r="J13"/>
    </row>
    <row r="14" spans="2:17">
      <c r="I14"/>
      <c r="J14"/>
    </row>
    <row r="15" spans="2:17">
      <c r="I15"/>
      <c r="J15"/>
    </row>
    <row r="16" spans="2:17">
      <c r="I16"/>
      <c r="J16"/>
    </row>
    <row r="17" spans="9:10">
      <c r="I17"/>
      <c r="J17"/>
    </row>
    <row r="18" spans="9:10">
      <c r="I18"/>
      <c r="J18"/>
    </row>
  </sheetData>
  <mergeCells count="2">
    <mergeCell ref="B4:B5"/>
    <mergeCell ref="C4:H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5"/>
  <sheetViews>
    <sheetView workbookViewId="0"/>
  </sheetViews>
  <sheetFormatPr baseColWidth="10" defaultColWidth="11.42578125" defaultRowHeight="12.75"/>
  <cols>
    <col min="1" max="1" width="6.140625" style="86" customWidth="1"/>
    <col min="2" max="2" width="55.42578125" style="146" customWidth="1"/>
    <col min="3" max="3" width="9.140625" style="146" customWidth="1"/>
    <col min="4" max="4" width="16.28515625" style="146" customWidth="1"/>
    <col min="5" max="5" width="13.42578125" style="146" customWidth="1"/>
    <col min="6" max="6" width="9.140625" style="146" customWidth="1"/>
    <col min="7" max="7" width="17.28515625" style="146" customWidth="1"/>
    <col min="8" max="8" width="13.7109375" style="146" customWidth="1"/>
    <col min="9" max="16384" width="11.42578125" style="86"/>
  </cols>
  <sheetData>
    <row r="1" spans="2:8">
      <c r="B1" s="94"/>
      <c r="C1" s="94"/>
      <c r="D1" s="94"/>
      <c r="E1" s="94"/>
      <c r="F1" s="94"/>
      <c r="G1" s="94"/>
      <c r="H1" s="94"/>
    </row>
    <row r="2" spans="2:8">
      <c r="B2" s="386"/>
      <c r="C2" s="386"/>
      <c r="D2" s="386"/>
      <c r="E2" s="386"/>
      <c r="F2" s="386"/>
      <c r="G2" s="386"/>
      <c r="H2" s="386"/>
    </row>
    <row r="3" spans="2:8" s="118" customFormat="1">
      <c r="B3" s="840" t="s">
        <v>138</v>
      </c>
      <c r="C3" s="853" t="s">
        <v>139</v>
      </c>
      <c r="D3" s="853"/>
      <c r="E3" s="853"/>
      <c r="F3" s="854"/>
      <c r="G3" s="854"/>
      <c r="H3" s="854"/>
    </row>
    <row r="4" spans="2:8" s="118" customFormat="1" ht="38.25">
      <c r="B4" s="852"/>
      <c r="C4" s="635" t="s">
        <v>112</v>
      </c>
      <c r="D4" s="636" t="s">
        <v>140</v>
      </c>
      <c r="E4" s="637" t="s">
        <v>141</v>
      </c>
      <c r="F4" s="428" t="s">
        <v>112</v>
      </c>
      <c r="G4" s="429" t="s">
        <v>140</v>
      </c>
      <c r="H4" s="429" t="s">
        <v>142</v>
      </c>
    </row>
    <row r="5" spans="2:8" s="118" customFormat="1">
      <c r="B5" s="841"/>
      <c r="C5" s="855" t="s">
        <v>471</v>
      </c>
      <c r="D5" s="856"/>
      <c r="E5" s="856"/>
      <c r="F5" s="857" t="s">
        <v>472</v>
      </c>
      <c r="G5" s="841"/>
      <c r="H5" s="841"/>
    </row>
    <row r="6" spans="2:8">
      <c r="B6" s="94"/>
      <c r="F6" s="94"/>
      <c r="G6" s="94"/>
      <c r="H6" s="94"/>
    </row>
    <row r="7" spans="2:8">
      <c r="B7" s="98" t="s">
        <v>97</v>
      </c>
      <c r="F7" s="94"/>
      <c r="G7" s="94"/>
      <c r="H7" s="94"/>
    </row>
    <row r="8" spans="2:8">
      <c r="B8" s="94" t="s">
        <v>5</v>
      </c>
      <c r="C8" s="427">
        <v>32.296999999999997</v>
      </c>
      <c r="D8" s="427">
        <v>-0.77800000000000002</v>
      </c>
      <c r="E8" s="427">
        <v>31.518999999999998</v>
      </c>
      <c r="F8" s="222">
        <v>19.520999999999997</v>
      </c>
      <c r="G8" s="222">
        <v>-2.0510000000000002</v>
      </c>
      <c r="H8" s="222">
        <v>17.47</v>
      </c>
    </row>
    <row r="9" spans="2:8">
      <c r="B9" s="94" t="s">
        <v>6</v>
      </c>
      <c r="C9" s="427">
        <v>594.76900000000001</v>
      </c>
      <c r="D9" s="427">
        <v>-242.82900000000001</v>
      </c>
      <c r="E9" s="427">
        <v>351.94</v>
      </c>
      <c r="F9" s="222">
        <v>643.14700000000016</v>
      </c>
      <c r="G9" s="222">
        <v>-232.11699999999999</v>
      </c>
      <c r="H9" s="222">
        <v>411.0300000000002</v>
      </c>
    </row>
    <row r="10" spans="2:8">
      <c r="B10" s="94" t="s">
        <v>7</v>
      </c>
      <c r="C10" s="427">
        <v>798.60699999999997</v>
      </c>
      <c r="D10" s="427">
        <v>-88.135999999999996</v>
      </c>
      <c r="E10" s="427">
        <v>710.471</v>
      </c>
      <c r="F10" s="222">
        <v>540.27200000000005</v>
      </c>
      <c r="G10" s="222">
        <v>-127.694</v>
      </c>
      <c r="H10" s="222">
        <v>412.57800000000003</v>
      </c>
    </row>
    <row r="11" spans="2:8">
      <c r="B11" s="386" t="s">
        <v>44</v>
      </c>
      <c r="C11" s="430">
        <v>201.86499999999995</v>
      </c>
      <c r="D11" s="430">
        <v>-55.953000000000003</v>
      </c>
      <c r="E11" s="430">
        <v>145.91199999999995</v>
      </c>
      <c r="F11" s="431">
        <v>173.637</v>
      </c>
      <c r="G11" s="431">
        <v>-60.841000000000001</v>
      </c>
      <c r="H11" s="431">
        <v>112.79599999999999</v>
      </c>
    </row>
    <row r="12" spans="2:8">
      <c r="B12" s="378" t="s">
        <v>143</v>
      </c>
      <c r="C12" s="362">
        <v>1627.538</v>
      </c>
      <c r="D12" s="362">
        <v>-387.69600000000003</v>
      </c>
      <c r="E12" s="362">
        <v>1239.8420000000001</v>
      </c>
      <c r="F12" s="363">
        <v>1376.577</v>
      </c>
      <c r="G12" s="363">
        <v>-422.70299999999997</v>
      </c>
      <c r="H12" s="363">
        <v>953.87400000000025</v>
      </c>
    </row>
    <row r="13" spans="2:8">
      <c r="B13" s="94"/>
      <c r="F13" s="94"/>
      <c r="G13" s="94"/>
      <c r="H13" s="94"/>
    </row>
    <row r="14" spans="2:8">
      <c r="B14" s="98" t="s">
        <v>99</v>
      </c>
      <c r="F14" s="94"/>
      <c r="G14" s="94"/>
      <c r="H14" s="94"/>
    </row>
    <row r="15" spans="2:8">
      <c r="B15" s="94" t="s">
        <v>5</v>
      </c>
      <c r="C15" s="427">
        <v>198.78799999999995</v>
      </c>
      <c r="D15" s="427">
        <v>-234.74400000000003</v>
      </c>
      <c r="E15" s="427">
        <v>-35.956000000000074</v>
      </c>
      <c r="F15" s="223">
        <v>29.586999999999875</v>
      </c>
      <c r="G15" s="223">
        <v>-207.316</v>
      </c>
      <c r="H15" s="223">
        <v>-177.72900000000013</v>
      </c>
    </row>
    <row r="16" spans="2:8">
      <c r="B16" s="94" t="s">
        <v>6</v>
      </c>
      <c r="C16" s="427">
        <v>1658.1630000000009</v>
      </c>
      <c r="D16" s="427">
        <v>-746.38</v>
      </c>
      <c r="E16" s="427">
        <v>911.78300000000092</v>
      </c>
      <c r="F16" s="223">
        <v>1646.1230000000007</v>
      </c>
      <c r="G16" s="223">
        <v>-657.60899999999992</v>
      </c>
      <c r="H16" s="223">
        <v>988.51400000000081</v>
      </c>
    </row>
    <row r="17" spans="1:8">
      <c r="B17" s="386" t="s">
        <v>7</v>
      </c>
      <c r="C17" s="430">
        <v>792.1279999999997</v>
      </c>
      <c r="D17" s="430">
        <v>-158.131</v>
      </c>
      <c r="E17" s="430">
        <v>633.99699999999973</v>
      </c>
      <c r="F17" s="432">
        <v>763.33500000000004</v>
      </c>
      <c r="G17" s="432">
        <v>-166.92499999999998</v>
      </c>
      <c r="H17" s="432">
        <v>596.41000000000008</v>
      </c>
    </row>
    <row r="18" spans="1:8">
      <c r="B18" s="378" t="s">
        <v>144</v>
      </c>
      <c r="C18" s="362">
        <v>2649.0790000000006</v>
      </c>
      <c r="D18" s="362">
        <v>-1139.2550000000001</v>
      </c>
      <c r="E18" s="362">
        <v>1509.8240000000005</v>
      </c>
      <c r="F18" s="363">
        <v>2439.0450000000005</v>
      </c>
      <c r="G18" s="363">
        <v>-1031.8499999999999</v>
      </c>
      <c r="H18" s="363">
        <v>1407.1950000000006</v>
      </c>
    </row>
    <row r="19" spans="1:8">
      <c r="A19" s="85"/>
      <c r="B19" s="377"/>
      <c r="C19" s="377"/>
      <c r="D19" s="377"/>
      <c r="E19" s="377"/>
      <c r="F19" s="377"/>
      <c r="G19" s="377"/>
      <c r="H19" s="377"/>
    </row>
    <row r="20" spans="1:8">
      <c r="B20" s="390" t="s">
        <v>145</v>
      </c>
      <c r="C20" s="433">
        <v>-8.3049999999999855</v>
      </c>
      <c r="D20" s="433">
        <v>-53.075000000000003</v>
      </c>
      <c r="E20" s="433">
        <v>-61.379999999999988</v>
      </c>
      <c r="F20" s="434">
        <v>-80.137000000000029</v>
      </c>
      <c r="G20" s="434">
        <v>-79.483000000000004</v>
      </c>
      <c r="H20" s="434">
        <v>-159.62000000000003</v>
      </c>
    </row>
    <row r="21" spans="1:8" ht="9" customHeight="1">
      <c r="B21" s="377"/>
      <c r="C21" s="435"/>
      <c r="D21" s="435"/>
      <c r="E21" s="435"/>
      <c r="F21" s="435"/>
      <c r="G21" s="435"/>
      <c r="H21" s="435"/>
    </row>
    <row r="22" spans="1:8">
      <c r="B22" s="436" t="s">
        <v>146</v>
      </c>
      <c r="C22" s="437">
        <v>4268.3119999999999</v>
      </c>
      <c r="D22" s="437">
        <v>-1580.0260000000001</v>
      </c>
      <c r="E22" s="437">
        <v>2688.2860000000005</v>
      </c>
      <c r="F22" s="438">
        <v>3735.4850000000001</v>
      </c>
      <c r="G22" s="438">
        <v>-1534.0359999999998</v>
      </c>
      <c r="H22" s="438">
        <v>2201.449000000001</v>
      </c>
    </row>
    <row r="23" spans="1:8">
      <c r="B23" s="94"/>
      <c r="C23" s="94"/>
      <c r="D23" s="94"/>
      <c r="E23" s="94"/>
      <c r="F23" s="94"/>
      <c r="G23" s="94"/>
      <c r="H23" s="94"/>
    </row>
    <row r="24" spans="1:8">
      <c r="B24" s="386"/>
      <c r="C24" s="386"/>
      <c r="D24" s="386"/>
      <c r="E24" s="386"/>
      <c r="F24" s="386"/>
      <c r="G24" s="386"/>
      <c r="H24" s="386"/>
    </row>
    <row r="25" spans="1:8">
      <c r="B25" s="840" t="s">
        <v>138</v>
      </c>
      <c r="C25" s="853" t="s">
        <v>12</v>
      </c>
      <c r="D25" s="853"/>
      <c r="E25" s="853"/>
      <c r="F25" s="853"/>
      <c r="G25" s="853"/>
      <c r="H25" s="853"/>
    </row>
    <row r="26" spans="1:8" ht="38.25">
      <c r="B26" s="852"/>
      <c r="C26" s="635" t="s">
        <v>112</v>
      </c>
      <c r="D26" s="636" t="s">
        <v>140</v>
      </c>
      <c r="E26" s="637" t="s">
        <v>141</v>
      </c>
      <c r="F26" s="428" t="s">
        <v>112</v>
      </c>
      <c r="G26" s="429" t="s">
        <v>140</v>
      </c>
      <c r="H26" s="429" t="s">
        <v>142</v>
      </c>
    </row>
    <row r="27" spans="1:8">
      <c r="B27" s="841"/>
      <c r="C27" s="858" t="str">
        <f>'Reported EBITDA'!$F$5</f>
        <v>Q4 2025</v>
      </c>
      <c r="D27" s="858"/>
      <c r="E27" s="858"/>
      <c r="F27" s="859" t="str">
        <f>'Reported EBITDA'!$G$5</f>
        <v>Q4 2024</v>
      </c>
      <c r="G27" s="859"/>
      <c r="H27" s="859"/>
    </row>
    <row r="28" spans="1:8">
      <c r="B28" s="94"/>
      <c r="F28" s="94"/>
      <c r="G28" s="94"/>
      <c r="H28" s="94"/>
    </row>
    <row r="29" spans="1:8">
      <c r="B29" s="98" t="s">
        <v>97</v>
      </c>
      <c r="F29" s="94"/>
      <c r="G29" s="94"/>
      <c r="H29" s="94"/>
    </row>
    <row r="30" spans="1:8">
      <c r="B30" s="94" t="s">
        <v>5</v>
      </c>
      <c r="C30" s="427">
        <v>5.104000000000001</v>
      </c>
      <c r="D30" s="427">
        <v>-0.28700000000000003</v>
      </c>
      <c r="E30" s="427">
        <v>4.8170000000000011</v>
      </c>
      <c r="F30" s="222">
        <v>2.5699999999999976</v>
      </c>
      <c r="G30" s="222">
        <v>-0.21300000000000008</v>
      </c>
      <c r="H30" s="222">
        <v>2.3569999999999975</v>
      </c>
    </row>
    <row r="31" spans="1:8">
      <c r="B31" s="94" t="s">
        <v>6</v>
      </c>
      <c r="C31" s="427">
        <v>173.21900000000011</v>
      </c>
      <c r="D31" s="427">
        <v>-92.207000000000008</v>
      </c>
      <c r="E31" s="427">
        <v>81.0120000000001</v>
      </c>
      <c r="F31" s="222">
        <v>148.74000000000009</v>
      </c>
      <c r="G31" s="222">
        <v>-87.34899999999999</v>
      </c>
      <c r="H31" s="222">
        <v>61.391000000000105</v>
      </c>
    </row>
    <row r="32" spans="1:8">
      <c r="B32" s="94" t="s">
        <v>7</v>
      </c>
      <c r="C32" s="427">
        <v>159.43899999999979</v>
      </c>
      <c r="D32" s="427">
        <v>-25.317000000000004</v>
      </c>
      <c r="E32" s="427">
        <v>134.12199999999979</v>
      </c>
      <c r="F32" s="222">
        <v>28.539000000000001</v>
      </c>
      <c r="G32" s="222">
        <v>-69.319000000000003</v>
      </c>
      <c r="H32" s="222">
        <v>-40.78</v>
      </c>
    </row>
    <row r="33" spans="2:8">
      <c r="B33" s="386" t="s">
        <v>44</v>
      </c>
      <c r="C33" s="430">
        <v>47.429999999999957</v>
      </c>
      <c r="D33" s="430">
        <v>-17.726000000000006</v>
      </c>
      <c r="E33" s="430">
        <v>29.703999999999951</v>
      </c>
      <c r="F33" s="431">
        <v>49.668000000000013</v>
      </c>
      <c r="G33" s="431">
        <v>-19.651000000000003</v>
      </c>
      <c r="H33" s="431">
        <v>30.01700000000001</v>
      </c>
    </row>
    <row r="34" spans="2:8">
      <c r="B34" s="378" t="s">
        <v>143</v>
      </c>
      <c r="C34" s="362">
        <v>385.19199999999989</v>
      </c>
      <c r="D34" s="362">
        <v>-135.53700000000003</v>
      </c>
      <c r="E34" s="362">
        <v>249.65499999999986</v>
      </c>
      <c r="F34" s="363">
        <v>229.51700000000011</v>
      </c>
      <c r="G34" s="363">
        <v>-176.53199999999998</v>
      </c>
      <c r="H34" s="363">
        <v>52.985000000000113</v>
      </c>
    </row>
    <row r="35" spans="2:8">
      <c r="B35" s="94"/>
      <c r="F35" s="94"/>
      <c r="G35" s="94"/>
      <c r="H35" s="94"/>
    </row>
    <row r="36" spans="2:8">
      <c r="B36" s="98" t="s">
        <v>99</v>
      </c>
      <c r="F36" s="94"/>
      <c r="G36" s="94"/>
      <c r="H36" s="94"/>
    </row>
    <row r="37" spans="2:8">
      <c r="B37" s="94" t="s">
        <v>5</v>
      </c>
      <c r="C37" s="427">
        <v>53.632999999999967</v>
      </c>
      <c r="D37" s="427">
        <v>-74.384000000000015</v>
      </c>
      <c r="E37" s="427">
        <v>-20.751000000000047</v>
      </c>
      <c r="F37" s="223">
        <v>-12.298000000000087</v>
      </c>
      <c r="G37" s="223">
        <v>-68.11699999999999</v>
      </c>
      <c r="H37" s="223">
        <v>-80.415000000000077</v>
      </c>
    </row>
    <row r="38" spans="2:8">
      <c r="B38" s="94" t="s">
        <v>6</v>
      </c>
      <c r="C38" s="427">
        <v>479.63500000000101</v>
      </c>
      <c r="D38" s="427">
        <v>-148.88099999999997</v>
      </c>
      <c r="E38" s="427">
        <v>330.75400000000104</v>
      </c>
      <c r="F38" s="223">
        <v>371.29800000000068</v>
      </c>
      <c r="G38" s="223">
        <v>-142.52599999999995</v>
      </c>
      <c r="H38" s="223">
        <v>228.77200000000073</v>
      </c>
    </row>
    <row r="39" spans="2:8">
      <c r="B39" s="386" t="s">
        <v>7</v>
      </c>
      <c r="C39" s="430">
        <v>207.21799999999968</v>
      </c>
      <c r="D39" s="430">
        <v>-42.396999999999984</v>
      </c>
      <c r="E39" s="430">
        <v>164.82099999999969</v>
      </c>
      <c r="F39" s="432">
        <v>153.79100000000017</v>
      </c>
      <c r="G39" s="432">
        <v>-43.935999999999993</v>
      </c>
      <c r="H39" s="432">
        <v>109.85500000000017</v>
      </c>
    </row>
    <row r="40" spans="2:8">
      <c r="B40" s="378" t="s">
        <v>144</v>
      </c>
      <c r="C40" s="362">
        <v>740.48600000000056</v>
      </c>
      <c r="D40" s="362">
        <v>-265.66199999999998</v>
      </c>
      <c r="E40" s="362">
        <v>474.82400000000069</v>
      </c>
      <c r="F40" s="363">
        <v>512.79100000000074</v>
      </c>
      <c r="G40" s="363">
        <v>-254.57899999999995</v>
      </c>
      <c r="H40" s="363">
        <v>258.21200000000084</v>
      </c>
    </row>
    <row r="41" spans="2:8">
      <c r="B41" s="377"/>
      <c r="C41" s="377"/>
      <c r="D41" s="377"/>
      <c r="E41" s="377"/>
      <c r="F41" s="377"/>
      <c r="G41" s="377"/>
      <c r="H41" s="377"/>
    </row>
    <row r="42" spans="2:8">
      <c r="B42" s="390" t="s">
        <v>145</v>
      </c>
      <c r="C42" s="433">
        <v>36.782000000000025</v>
      </c>
      <c r="D42" s="433">
        <v>-23.663</v>
      </c>
      <c r="E42" s="433">
        <v>13.119000000000025</v>
      </c>
      <c r="F42" s="434">
        <v>-17.820000000000029</v>
      </c>
      <c r="G42" s="434">
        <v>-60.706000000000003</v>
      </c>
      <c r="H42" s="434">
        <v>-78.526000000000039</v>
      </c>
    </row>
    <row r="43" spans="2:8">
      <c r="B43" s="377"/>
      <c r="C43" s="435"/>
      <c r="D43" s="435"/>
      <c r="E43" s="435"/>
      <c r="F43" s="435"/>
      <c r="G43" s="435"/>
      <c r="H43" s="435"/>
    </row>
    <row r="44" spans="2:8">
      <c r="B44" s="436" t="s">
        <v>146</v>
      </c>
      <c r="C44" s="437">
        <v>1162.4600000000003</v>
      </c>
      <c r="D44" s="437">
        <v>-424.86200000000002</v>
      </c>
      <c r="E44" s="437">
        <v>737.59800000000052</v>
      </c>
      <c r="F44" s="438">
        <v>724.48800000000085</v>
      </c>
      <c r="G44" s="438">
        <v>-491.81699999999995</v>
      </c>
      <c r="H44" s="438">
        <v>232.67100000000093</v>
      </c>
    </row>
    <row r="45" spans="2:8">
      <c r="B45" s="94"/>
      <c r="C45" s="94"/>
      <c r="D45" s="94"/>
      <c r="E45" s="94"/>
      <c r="F45" s="94"/>
      <c r="G45" s="94"/>
      <c r="H45" s="94"/>
    </row>
  </sheetData>
  <mergeCells count="8">
    <mergeCell ref="B3:B5"/>
    <mergeCell ref="C3:H3"/>
    <mergeCell ref="C5:E5"/>
    <mergeCell ref="F5:H5"/>
    <mergeCell ref="B25:B27"/>
    <mergeCell ref="C25:H25"/>
    <mergeCell ref="C27:E27"/>
    <mergeCell ref="F27:H27"/>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72"/>
  <sheetViews>
    <sheetView workbookViewId="0"/>
  </sheetViews>
  <sheetFormatPr baseColWidth="10" defaultColWidth="11.42578125" defaultRowHeight="12.75"/>
  <cols>
    <col min="1" max="1" width="5.5703125" style="80" customWidth="1"/>
    <col min="2" max="2" width="66.42578125" style="718" customWidth="1"/>
    <col min="3" max="4" width="15.5703125" style="718" bestFit="1" customWidth="1"/>
    <col min="5" max="5" width="8" style="718" bestFit="1" customWidth="1"/>
    <col min="6" max="6" width="10.5703125" style="718" bestFit="1" customWidth="1"/>
    <col min="7" max="7" width="1.42578125" style="80" customWidth="1"/>
    <col min="8" max="8" width="12.140625" style="80" customWidth="1"/>
    <col min="9" max="16384" width="11.42578125" style="80"/>
  </cols>
  <sheetData>
    <row r="1" spans="1:11">
      <c r="B1" s="99"/>
      <c r="C1" s="99"/>
      <c r="D1" s="99"/>
      <c r="E1" s="99"/>
      <c r="F1" s="99"/>
    </row>
    <row r="2" spans="1:11">
      <c r="A2" s="86"/>
      <c r="B2" s="846"/>
      <c r="C2" s="846"/>
      <c r="D2" s="846"/>
      <c r="E2" s="846"/>
      <c r="F2" s="846"/>
    </row>
    <row r="3" spans="1:11">
      <c r="A3" s="86"/>
      <c r="B3" s="844" t="s">
        <v>147</v>
      </c>
      <c r="C3" s="843" t="s">
        <v>11</v>
      </c>
      <c r="D3" s="843"/>
      <c r="E3" s="843"/>
      <c r="F3" s="843"/>
      <c r="H3" s="843" t="s">
        <v>12</v>
      </c>
      <c r="I3" s="843"/>
      <c r="J3" s="843"/>
      <c r="K3" s="843"/>
    </row>
    <row r="4" spans="1:11">
      <c r="A4" s="86"/>
      <c r="B4" s="861"/>
      <c r="C4" s="374" t="s">
        <v>471</v>
      </c>
      <c r="D4" s="375" t="s">
        <v>472</v>
      </c>
      <c r="E4" s="376" t="s">
        <v>62</v>
      </c>
      <c r="F4" s="376" t="s">
        <v>13</v>
      </c>
      <c r="H4" s="374" t="str">
        <f>'Reported EBITDA'!$F$5</f>
        <v>Q4 2025</v>
      </c>
      <c r="I4" s="375" t="str">
        <f>'Reported EBITDA'!$G$5</f>
        <v>Q4 2024</v>
      </c>
      <c r="J4" s="376" t="s">
        <v>62</v>
      </c>
      <c r="K4" s="376" t="s">
        <v>2</v>
      </c>
    </row>
    <row r="5" spans="1:11">
      <c r="A5" s="86"/>
      <c r="B5" s="94"/>
      <c r="C5" s="860"/>
      <c r="D5" s="860"/>
      <c r="E5" s="860"/>
      <c r="F5" s="95"/>
      <c r="H5" s="860"/>
      <c r="I5" s="860"/>
      <c r="J5" s="860"/>
      <c r="K5" s="95"/>
    </row>
    <row r="6" spans="1:11">
      <c r="A6" s="86"/>
      <c r="B6" s="98" t="s">
        <v>148</v>
      </c>
      <c r="C6" s="94"/>
      <c r="D6" s="94"/>
      <c r="E6" s="94"/>
      <c r="F6" s="94"/>
      <c r="H6" s="94"/>
      <c r="I6" s="94"/>
      <c r="J6" s="94"/>
      <c r="K6" s="94"/>
    </row>
    <row r="7" spans="1:11">
      <c r="A7" s="86"/>
      <c r="B7" s="94" t="s">
        <v>5</v>
      </c>
      <c r="C7" s="340">
        <v>26.295000000000002</v>
      </c>
      <c r="D7" s="81">
        <v>41.091999999999999</v>
      </c>
      <c r="E7" s="81">
        <v>-14.796999999999997</v>
      </c>
      <c r="F7" s="185">
        <v>-0.36009442227197497</v>
      </c>
      <c r="G7" s="205"/>
      <c r="H7" s="340">
        <v>11.078000000000001</v>
      </c>
      <c r="I7" s="81">
        <v>5.7319999999999993</v>
      </c>
      <c r="J7" s="81">
        <v>5.3460000000000019</v>
      </c>
      <c r="K7" s="185">
        <v>0.93265875785066332</v>
      </c>
    </row>
    <row r="8" spans="1:11">
      <c r="A8" s="86"/>
      <c r="B8" s="94" t="s">
        <v>6</v>
      </c>
      <c r="C8" s="340">
        <v>264.01299999999998</v>
      </c>
      <c r="D8" s="81">
        <v>297.85000000000002</v>
      </c>
      <c r="E8" s="81">
        <v>-33.837000000000046</v>
      </c>
      <c r="F8" s="185">
        <v>-0.11360416316938071</v>
      </c>
      <c r="G8" s="205"/>
      <c r="H8" s="340">
        <v>69.180999999999983</v>
      </c>
      <c r="I8" s="81">
        <v>76.460000000000036</v>
      </c>
      <c r="J8" s="81">
        <v>-7.2790000000000532</v>
      </c>
      <c r="K8" s="185">
        <v>-9.5200104629872495E-2</v>
      </c>
    </row>
    <row r="9" spans="1:11">
      <c r="A9" s="86"/>
      <c r="B9" s="94" t="s">
        <v>7</v>
      </c>
      <c r="C9" s="340">
        <v>27.332000000000001</v>
      </c>
      <c r="D9" s="81">
        <v>37.536000000000001</v>
      </c>
      <c r="E9" s="81">
        <v>-10.204000000000001</v>
      </c>
      <c r="F9" s="185">
        <v>-0.27184569479965903</v>
      </c>
      <c r="G9" s="205"/>
      <c r="H9" s="340">
        <v>7.3520000000000003</v>
      </c>
      <c r="I9" s="81">
        <v>6.4080000000000013</v>
      </c>
      <c r="J9" s="81">
        <v>0.94399999999999906</v>
      </c>
      <c r="K9" s="185">
        <v>0.14731585518102364</v>
      </c>
    </row>
    <row r="10" spans="1:11">
      <c r="A10" s="86"/>
      <c r="B10" s="94" t="s">
        <v>14</v>
      </c>
      <c r="C10" s="340">
        <v>0</v>
      </c>
      <c r="D10" s="81">
        <v>0</v>
      </c>
      <c r="E10" s="81">
        <v>0</v>
      </c>
      <c r="F10" s="185" t="e">
        <v>#DIV/0!</v>
      </c>
      <c r="G10" s="205"/>
      <c r="H10" s="340">
        <v>0</v>
      </c>
      <c r="I10" s="81">
        <v>0</v>
      </c>
      <c r="J10" s="81">
        <v>0</v>
      </c>
      <c r="K10" s="185" t="e">
        <v>#DIV/0!</v>
      </c>
    </row>
    <row r="11" spans="1:11">
      <c r="A11" s="86"/>
      <c r="B11" s="94" t="s">
        <v>44</v>
      </c>
      <c r="C11" s="340">
        <v>5.6760000000000002</v>
      </c>
      <c r="D11" s="81">
        <v>4.3949999999999996</v>
      </c>
      <c r="E11" s="81">
        <v>1.2810000000000006</v>
      </c>
      <c r="F11" s="185">
        <v>0.29146757679180912</v>
      </c>
      <c r="G11" s="205"/>
      <c r="H11" s="340">
        <v>2.319</v>
      </c>
      <c r="I11" s="81">
        <v>1.3619999999999997</v>
      </c>
      <c r="J11" s="81">
        <v>0.95700000000000029</v>
      </c>
      <c r="K11" s="185">
        <v>0.70264317180616787</v>
      </c>
    </row>
    <row r="12" spans="1:11">
      <c r="A12" s="86"/>
      <c r="B12" s="440" t="s">
        <v>149</v>
      </c>
      <c r="C12" s="350">
        <v>52.685000000000002</v>
      </c>
      <c r="D12" s="351">
        <v>70.742999999999995</v>
      </c>
      <c r="E12" s="351">
        <v>-18.057999999999993</v>
      </c>
      <c r="F12" s="282">
        <v>-0.25526200472131511</v>
      </c>
      <c r="G12" s="205"/>
      <c r="H12" s="350">
        <v>6.3719999999999999</v>
      </c>
      <c r="I12" s="351">
        <v>26.657999999999994</v>
      </c>
      <c r="J12" s="351">
        <v>-20.285999999999994</v>
      </c>
      <c r="K12" s="282">
        <v>-0.76097231600270088</v>
      </c>
    </row>
    <row r="13" spans="1:11">
      <c r="A13" s="85"/>
      <c r="B13" s="442" t="s">
        <v>150</v>
      </c>
      <c r="C13" s="362">
        <v>376.00099999999998</v>
      </c>
      <c r="D13" s="414">
        <v>451.61599999999999</v>
      </c>
      <c r="E13" s="414">
        <v>-75.615000000000038</v>
      </c>
      <c r="F13" s="286">
        <v>-0.16743206618011763</v>
      </c>
      <c r="G13" s="439"/>
      <c r="H13" s="362">
        <v>96.301999999999992</v>
      </c>
      <c r="I13" s="414">
        <v>116.62000000000003</v>
      </c>
      <c r="J13" s="414">
        <v>-20.318000000000048</v>
      </c>
      <c r="K13" s="286">
        <v>-0.17422397530440781</v>
      </c>
    </row>
    <row r="14" spans="1:11">
      <c r="A14" s="86"/>
      <c r="B14" s="97"/>
      <c r="C14" s="208"/>
      <c r="D14" s="208"/>
      <c r="E14" s="208"/>
      <c r="F14" s="209"/>
      <c r="G14" s="207"/>
      <c r="H14" s="208"/>
      <c r="I14" s="208"/>
      <c r="J14" s="208"/>
      <c r="K14" s="209"/>
    </row>
    <row r="15" spans="1:11">
      <c r="A15" s="86"/>
      <c r="B15" s="98" t="s">
        <v>151</v>
      </c>
      <c r="C15" s="206"/>
      <c r="D15" s="206"/>
      <c r="E15" s="206"/>
      <c r="F15" s="210"/>
      <c r="G15" s="207"/>
      <c r="H15" s="206"/>
      <c r="I15" s="206"/>
      <c r="J15" s="206"/>
      <c r="K15" s="210"/>
    </row>
    <row r="16" spans="1:11">
      <c r="A16" s="86"/>
      <c r="B16" s="94" t="s">
        <v>5</v>
      </c>
      <c r="C16" s="373">
        <v>-214.935</v>
      </c>
      <c r="D16" s="205">
        <v>-416.73500000000001</v>
      </c>
      <c r="E16" s="205">
        <v>201.8</v>
      </c>
      <c r="F16" s="185">
        <v>-0.48424058454413477</v>
      </c>
      <c r="G16" s="205"/>
      <c r="H16" s="373">
        <v>-78.173000000000002</v>
      </c>
      <c r="I16" s="205">
        <v>-155.34500000000003</v>
      </c>
      <c r="J16" s="205">
        <v>77.172000000000025</v>
      </c>
      <c r="K16" s="185">
        <v>-0.49677813898097789</v>
      </c>
    </row>
    <row r="17" spans="1:11">
      <c r="A17" s="86"/>
      <c r="B17" s="94" t="s">
        <v>6</v>
      </c>
      <c r="C17" s="373">
        <v>-713.15200000000004</v>
      </c>
      <c r="D17" s="205">
        <v>-799.00099999999998</v>
      </c>
      <c r="E17" s="205">
        <v>85.848999999999933</v>
      </c>
      <c r="F17" s="185">
        <v>-0.10744542247131095</v>
      </c>
      <c r="G17" s="205"/>
      <c r="H17" s="373">
        <v>-178.32300000000009</v>
      </c>
      <c r="I17" s="205">
        <v>-179.15099999999995</v>
      </c>
      <c r="J17" s="205">
        <v>0.82799999999986085</v>
      </c>
      <c r="K17" s="185">
        <v>-4.6217994875823454E-3</v>
      </c>
    </row>
    <row r="18" spans="1:11">
      <c r="A18" s="86"/>
      <c r="B18" s="94" t="s">
        <v>7</v>
      </c>
      <c r="C18" s="373">
        <v>-329.60500000000002</v>
      </c>
      <c r="D18" s="205">
        <v>-278.45</v>
      </c>
      <c r="E18" s="205">
        <v>-51.15500000000003</v>
      </c>
      <c r="F18" s="185">
        <v>0.18371341353923509</v>
      </c>
      <c r="G18" s="205"/>
      <c r="H18" s="373">
        <v>-75.734000000000009</v>
      </c>
      <c r="I18" s="205">
        <v>-62.286000000000001</v>
      </c>
      <c r="J18" s="205">
        <v>-13.448000000000008</v>
      </c>
      <c r="K18" s="185">
        <v>0.21590726648042913</v>
      </c>
    </row>
    <row r="19" spans="1:11">
      <c r="A19" s="86"/>
      <c r="B19" s="94" t="s">
        <v>14</v>
      </c>
      <c r="C19" s="373">
        <v>0</v>
      </c>
      <c r="D19" s="205">
        <v>0</v>
      </c>
      <c r="E19" s="205">
        <v>0</v>
      </c>
      <c r="F19" s="185" t="e">
        <v>#DIV/0!</v>
      </c>
      <c r="G19" s="205"/>
      <c r="H19" s="373">
        <v>0</v>
      </c>
      <c r="I19" s="205">
        <v>0</v>
      </c>
      <c r="J19" s="205">
        <v>0</v>
      </c>
      <c r="K19" s="185" t="e">
        <v>#DIV/0!</v>
      </c>
    </row>
    <row r="20" spans="1:11">
      <c r="A20" s="86"/>
      <c r="B20" s="94" t="s">
        <v>44</v>
      </c>
      <c r="C20" s="373">
        <v>-11.531000000000001</v>
      </c>
      <c r="D20" s="205">
        <v>-15.285</v>
      </c>
      <c r="E20" s="205">
        <v>3.7539999999999996</v>
      </c>
      <c r="F20" s="185">
        <v>-0.24560026169447169</v>
      </c>
      <c r="G20" s="205"/>
      <c r="H20" s="373">
        <v>-2.6750000000000007</v>
      </c>
      <c r="I20" s="205">
        <v>-3.6370000000000005</v>
      </c>
      <c r="J20" s="205">
        <v>0.96199999999999974</v>
      </c>
      <c r="K20" s="185">
        <v>-0.26450371185042609</v>
      </c>
    </row>
    <row r="21" spans="1:11">
      <c r="A21" s="86"/>
      <c r="B21" s="440" t="s">
        <v>101</v>
      </c>
      <c r="C21" s="387">
        <v>-37.984000000000002</v>
      </c>
      <c r="D21" s="388">
        <v>-78.372</v>
      </c>
      <c r="E21" s="388">
        <v>40.387999999999998</v>
      </c>
      <c r="F21" s="282">
        <v>-0.51533711019241557</v>
      </c>
      <c r="G21" s="205"/>
      <c r="H21" s="387">
        <v>-9.7760000000000034</v>
      </c>
      <c r="I21" s="388">
        <v>-8.769999999999996</v>
      </c>
      <c r="J21" s="388">
        <v>-1.0060000000000073</v>
      </c>
      <c r="K21" s="282">
        <v>0.11470923603192795</v>
      </c>
    </row>
    <row r="22" spans="1:11">
      <c r="A22" s="85"/>
      <c r="B22" s="442" t="s">
        <v>152</v>
      </c>
      <c r="C22" s="403">
        <v>-1307.2069999999999</v>
      </c>
      <c r="D22" s="445">
        <v>-1587.8430000000001</v>
      </c>
      <c r="E22" s="445">
        <v>280.63599999999991</v>
      </c>
      <c r="F22" s="286">
        <v>-0.17674039561845867</v>
      </c>
      <c r="G22" s="439"/>
      <c r="H22" s="403">
        <v>-344.68100000000015</v>
      </c>
      <c r="I22" s="445">
        <v>-409.18899999999996</v>
      </c>
      <c r="J22" s="445">
        <v>64.507999999999868</v>
      </c>
      <c r="K22" s="286">
        <v>-0.15764842163401216</v>
      </c>
    </row>
    <row r="23" spans="1:11">
      <c r="A23" s="86"/>
      <c r="B23" s="97"/>
      <c r="C23" s="208"/>
      <c r="D23" s="208"/>
      <c r="E23" s="208"/>
      <c r="F23" s="209"/>
      <c r="G23" s="207"/>
      <c r="H23" s="208"/>
      <c r="I23" s="208"/>
      <c r="J23" s="208"/>
      <c r="K23" s="209"/>
    </row>
    <row r="24" spans="1:11">
      <c r="A24" s="86"/>
      <c r="B24" s="98" t="s">
        <v>153</v>
      </c>
      <c r="C24" s="206"/>
      <c r="D24" s="206"/>
      <c r="E24" s="206"/>
      <c r="F24" s="210"/>
      <c r="G24" s="207"/>
      <c r="H24" s="206"/>
      <c r="I24" s="206"/>
      <c r="J24" s="206"/>
      <c r="K24" s="210"/>
    </row>
    <row r="25" spans="1:11">
      <c r="A25" s="86"/>
      <c r="B25" s="94" t="s">
        <v>5</v>
      </c>
      <c r="C25" s="340">
        <v>8.0679999999999996</v>
      </c>
      <c r="D25" s="81">
        <v>10.242000000000001</v>
      </c>
      <c r="E25" s="81">
        <v>-2.1740000000000013</v>
      </c>
      <c r="F25" s="229">
        <v>-0.21226322983792234</v>
      </c>
      <c r="G25" s="81"/>
      <c r="H25" s="340">
        <v>4.0449999999999999</v>
      </c>
      <c r="I25" s="81">
        <v>-1.5789999999999988</v>
      </c>
      <c r="J25" s="81">
        <v>5.6239999999999988</v>
      </c>
      <c r="K25" s="229">
        <v>-3.5617479417352773</v>
      </c>
    </row>
    <row r="26" spans="1:11">
      <c r="A26" s="86"/>
      <c r="B26" s="94" t="s">
        <v>6</v>
      </c>
      <c r="C26" s="340">
        <v>-41.393999999999998</v>
      </c>
      <c r="D26" s="81">
        <v>-84.853999999999999</v>
      </c>
      <c r="E26" s="81">
        <v>43.46</v>
      </c>
      <c r="F26" s="229">
        <v>-0.51217385155679174</v>
      </c>
      <c r="G26" s="81"/>
      <c r="H26" s="340">
        <v>-28.574999999999996</v>
      </c>
      <c r="I26" s="81">
        <v>-9.0250000000000057</v>
      </c>
      <c r="J26" s="81">
        <v>-19.54999999999999</v>
      </c>
      <c r="K26" s="229">
        <v>2.166204986149582</v>
      </c>
    </row>
    <row r="27" spans="1:11">
      <c r="A27" s="86"/>
      <c r="B27" s="94" t="s">
        <v>7</v>
      </c>
      <c r="C27" s="340">
        <v>6.2670000000000003</v>
      </c>
      <c r="D27" s="81">
        <v>-0.129</v>
      </c>
      <c r="E27" s="81">
        <v>6.3960000000000008</v>
      </c>
      <c r="F27" s="691" t="s">
        <v>473</v>
      </c>
      <c r="G27" s="81"/>
      <c r="H27" s="340">
        <v>0.73800000000000043</v>
      </c>
      <c r="I27" s="81">
        <v>1.8380000000000001</v>
      </c>
      <c r="J27" s="81">
        <v>-1.0999999999999996</v>
      </c>
      <c r="K27" s="185">
        <v>-0.59847660500544042</v>
      </c>
    </row>
    <row r="28" spans="1:11">
      <c r="A28" s="86"/>
      <c r="B28" s="94" t="s">
        <v>14</v>
      </c>
      <c r="C28" s="340">
        <v>0</v>
      </c>
      <c r="D28" s="81">
        <v>0</v>
      </c>
      <c r="E28" s="81">
        <v>0</v>
      </c>
      <c r="F28" s="691" t="e">
        <v>#DIV/0!</v>
      </c>
      <c r="G28" s="81"/>
      <c r="H28" s="340">
        <v>0</v>
      </c>
      <c r="I28" s="81">
        <v>0</v>
      </c>
      <c r="J28" s="81">
        <v>0</v>
      </c>
      <c r="K28" s="185" t="e">
        <v>#DIV/0!</v>
      </c>
    </row>
    <row r="29" spans="1:11">
      <c r="A29" s="86"/>
      <c r="B29" s="94" t="s">
        <v>44</v>
      </c>
      <c r="C29" s="340">
        <v>-2.38</v>
      </c>
      <c r="D29" s="81">
        <v>1.1259999999999999</v>
      </c>
      <c r="E29" s="81">
        <v>-3.5059999999999998</v>
      </c>
      <c r="F29" s="691">
        <v>-3.1136767317939609</v>
      </c>
      <c r="G29" s="81"/>
      <c r="H29" s="340">
        <v>-1.7649999999999999</v>
      </c>
      <c r="I29" s="81">
        <v>1.5049999999999999</v>
      </c>
      <c r="J29" s="81">
        <v>-3.2699999999999996</v>
      </c>
      <c r="K29" s="185">
        <v>-2.1727574750830563</v>
      </c>
    </row>
    <row r="30" spans="1:11">
      <c r="A30" s="86"/>
      <c r="B30" s="440" t="s">
        <v>149</v>
      </c>
      <c r="C30" s="350">
        <v>-17.126999999999999</v>
      </c>
      <c r="D30" s="351">
        <v>-13.51</v>
      </c>
      <c r="E30" s="351">
        <v>-3.6169999999999991</v>
      </c>
      <c r="F30" s="441">
        <v>0.26772760917838623</v>
      </c>
      <c r="G30" s="81"/>
      <c r="H30" s="350">
        <v>-3.0829999999999984</v>
      </c>
      <c r="I30" s="351">
        <v>-6.157</v>
      </c>
      <c r="J30" s="351">
        <v>3.0740000000000016</v>
      </c>
      <c r="K30" s="282">
        <v>-0.49926912457365624</v>
      </c>
    </row>
    <row r="31" spans="1:11">
      <c r="A31" s="85"/>
      <c r="B31" s="442" t="s">
        <v>154</v>
      </c>
      <c r="C31" s="362">
        <v>-46.566000000000003</v>
      </c>
      <c r="D31" s="414">
        <v>-87.125</v>
      </c>
      <c r="E31" s="414">
        <v>40.559000000000005</v>
      </c>
      <c r="F31" s="443">
        <v>-0.46552654232424673</v>
      </c>
      <c r="G31" s="110"/>
      <c r="H31" s="362">
        <v>-28.639999999999993</v>
      </c>
      <c r="I31" s="414">
        <v>-13.418000000000006</v>
      </c>
      <c r="J31" s="414">
        <v>-15.221999999999991</v>
      </c>
      <c r="K31" s="286">
        <v>1.1344462662095678</v>
      </c>
    </row>
    <row r="32" spans="1:11">
      <c r="A32" s="86"/>
      <c r="B32" s="444"/>
      <c r="C32" s="389"/>
      <c r="D32" s="389"/>
      <c r="E32" s="389"/>
      <c r="F32" s="389"/>
      <c r="G32" s="208"/>
      <c r="H32" s="389"/>
      <c r="I32" s="389"/>
      <c r="J32" s="389"/>
      <c r="K32" s="389"/>
    </row>
    <row r="33" spans="1:11">
      <c r="A33" s="85"/>
      <c r="B33" s="442" t="s">
        <v>155</v>
      </c>
      <c r="C33" s="403">
        <v>191.363</v>
      </c>
      <c r="D33" s="445">
        <v>331.125</v>
      </c>
      <c r="E33" s="445">
        <v>-139.762</v>
      </c>
      <c r="F33" s="286">
        <v>-0.42208229520573803</v>
      </c>
      <c r="G33" s="439"/>
      <c r="H33" s="403">
        <v>64.242000000000004</v>
      </c>
      <c r="I33" s="445">
        <v>42.75</v>
      </c>
      <c r="J33" s="445">
        <v>21.492000000000004</v>
      </c>
      <c r="K33" s="286">
        <v>0.50273684210526337</v>
      </c>
    </row>
    <row r="34" spans="1:11">
      <c r="A34" s="86"/>
      <c r="B34" s="444"/>
      <c r="C34" s="389"/>
      <c r="D34" s="389"/>
      <c r="E34" s="389"/>
      <c r="F34" s="389"/>
      <c r="G34" s="208"/>
      <c r="H34" s="389"/>
      <c r="I34" s="389"/>
      <c r="J34" s="389"/>
      <c r="K34" s="389"/>
    </row>
    <row r="35" spans="1:11">
      <c r="A35" s="446"/>
      <c r="B35" s="449" t="s">
        <v>156</v>
      </c>
      <c r="C35" s="447">
        <v>-786.40899999999988</v>
      </c>
      <c r="D35" s="447">
        <v>-892.22700000000009</v>
      </c>
      <c r="E35" s="447">
        <v>105.81799999999987</v>
      </c>
      <c r="F35" s="448">
        <v>-0.11859986303933889</v>
      </c>
      <c r="G35" s="205"/>
      <c r="H35" s="447">
        <v>-212.77700000000016</v>
      </c>
      <c r="I35" s="447">
        <v>-263.23699999999997</v>
      </c>
      <c r="J35" s="447">
        <v>50.459999999999837</v>
      </c>
      <c r="K35" s="448">
        <v>-0.19169037787241083</v>
      </c>
    </row>
    <row r="36" spans="1:11">
      <c r="A36" s="86"/>
      <c r="B36" s="145"/>
      <c r="C36" s="204"/>
      <c r="D36" s="204"/>
      <c r="E36" s="204"/>
      <c r="F36" s="196"/>
      <c r="G36" s="211"/>
      <c r="H36" s="204"/>
      <c r="I36" s="204"/>
      <c r="J36" s="204"/>
      <c r="K36" s="196"/>
    </row>
    <row r="37" spans="1:11">
      <c r="A37" s="86"/>
      <c r="B37" s="98" t="s">
        <v>157</v>
      </c>
      <c r="C37" s="204"/>
      <c r="D37" s="204"/>
      <c r="E37" s="204"/>
      <c r="F37" s="196"/>
      <c r="G37" s="211"/>
      <c r="H37" s="204"/>
      <c r="I37" s="204"/>
      <c r="J37" s="204"/>
      <c r="K37" s="196"/>
    </row>
    <row r="38" spans="1:11">
      <c r="A38" s="86"/>
      <c r="B38" s="94" t="s">
        <v>5</v>
      </c>
      <c r="C38" s="789">
        <v>0.14099999999999999</v>
      </c>
      <c r="D38" s="790">
        <v>0.77100000000000002</v>
      </c>
      <c r="E38" s="790">
        <v>-0.63</v>
      </c>
      <c r="F38" s="185">
        <v>-0.81712062256809337</v>
      </c>
      <c r="G38" s="205"/>
      <c r="H38" s="373">
        <v>-5.0000000000000044E-3</v>
      </c>
      <c r="I38" s="205">
        <v>-0.26100000000000001</v>
      </c>
      <c r="J38" s="790">
        <v>0.25600000000000001</v>
      </c>
      <c r="K38" s="185">
        <v>-0.98084291187739459</v>
      </c>
    </row>
    <row r="39" spans="1:11">
      <c r="A39" s="86"/>
      <c r="B39" s="94" t="s">
        <v>6</v>
      </c>
      <c r="C39" s="789">
        <v>0.68200000000000005</v>
      </c>
      <c r="D39" s="790">
        <v>0.57599999999999996</v>
      </c>
      <c r="E39" s="790">
        <v>0.10600000000000009</v>
      </c>
      <c r="F39" s="185">
        <v>0.1840277777777779</v>
      </c>
      <c r="G39" s="205"/>
      <c r="H39" s="373">
        <v>0.68200000000000005</v>
      </c>
      <c r="I39" s="205">
        <v>-1.198</v>
      </c>
      <c r="J39" s="790">
        <v>1.88</v>
      </c>
      <c r="K39" s="185">
        <v>-1.5692821368948247</v>
      </c>
    </row>
    <row r="40" spans="1:11" ht="13.5" customHeight="1">
      <c r="A40" s="86"/>
      <c r="B40" s="94" t="s">
        <v>7</v>
      </c>
      <c r="C40" s="789">
        <v>0.85299999999999998</v>
      </c>
      <c r="D40" s="790">
        <v>2.2919999999999998</v>
      </c>
      <c r="E40" s="790">
        <v>-1.4389999999999998</v>
      </c>
      <c r="F40" s="185">
        <v>-0.62783595113438051</v>
      </c>
      <c r="G40" s="205"/>
      <c r="H40" s="373">
        <v>7.7999999999999958E-2</v>
      </c>
      <c r="I40" s="205">
        <v>2.2399999999999998</v>
      </c>
      <c r="J40" s="205">
        <v>-2.1619999999999999</v>
      </c>
      <c r="K40" s="185">
        <v>-0.96517857142857144</v>
      </c>
    </row>
    <row r="41" spans="1:11" ht="13.5" customHeight="1">
      <c r="A41" s="86"/>
      <c r="B41" s="94" t="s">
        <v>44</v>
      </c>
      <c r="C41" s="373">
        <v>0.251</v>
      </c>
      <c r="D41" s="205">
        <v>9.5000000000000001E-2</v>
      </c>
      <c r="E41" s="205">
        <v>0.156</v>
      </c>
      <c r="F41" s="185">
        <v>1.6421052631578945</v>
      </c>
      <c r="G41" s="205"/>
      <c r="H41" s="373">
        <v>0.25</v>
      </c>
      <c r="I41" s="205">
        <v>1.0000000000000009E-3</v>
      </c>
      <c r="J41" s="205">
        <v>0.249</v>
      </c>
      <c r="K41" s="185" t="s">
        <v>473</v>
      </c>
    </row>
    <row r="42" spans="1:11" ht="13.5" customHeight="1">
      <c r="A42" s="86"/>
      <c r="B42" s="440" t="s">
        <v>149</v>
      </c>
      <c r="C42" s="373">
        <v>1.9E-2</v>
      </c>
      <c r="D42" s="205">
        <v>1.39</v>
      </c>
      <c r="E42" s="205">
        <v>-1.371</v>
      </c>
      <c r="F42" s="185">
        <v>-0.9863309352517986</v>
      </c>
      <c r="G42" s="205"/>
      <c r="H42" s="373">
        <v>1.9E-2</v>
      </c>
      <c r="I42" s="205">
        <v>0.54099999999999993</v>
      </c>
      <c r="J42" s="205">
        <v>-0.52199999999999991</v>
      </c>
      <c r="K42" s="185">
        <v>-0.96487985212569316</v>
      </c>
    </row>
    <row r="43" spans="1:11">
      <c r="A43" s="85"/>
      <c r="B43" s="442" t="s">
        <v>158</v>
      </c>
      <c r="C43" s="403">
        <v>1.946</v>
      </c>
      <c r="D43" s="445">
        <v>5.1239999999999997</v>
      </c>
      <c r="E43" s="445">
        <v>-3.1779999999999999</v>
      </c>
      <c r="F43" s="286">
        <v>-0.62021857923497259</v>
      </c>
      <c r="G43" s="439"/>
      <c r="H43" s="403">
        <v>1.0239999999999998</v>
      </c>
      <c r="I43" s="445">
        <v>1.3229999999999995</v>
      </c>
      <c r="J43" s="445">
        <v>-0.29899999999999971</v>
      </c>
      <c r="K43" s="286">
        <v>-0.2260015117157973</v>
      </c>
    </row>
    <row r="44" spans="1:11">
      <c r="A44" s="86"/>
      <c r="B44" s="444"/>
      <c r="C44" s="389"/>
      <c r="D44" s="389"/>
      <c r="E44" s="389"/>
      <c r="F44" s="389"/>
      <c r="G44" s="208"/>
      <c r="H44" s="389"/>
      <c r="I44" s="389"/>
      <c r="J44" s="389"/>
      <c r="K44" s="389"/>
    </row>
    <row r="45" spans="1:11">
      <c r="A45" s="85"/>
      <c r="B45" s="98" t="s">
        <v>159</v>
      </c>
      <c r="C45" s="204"/>
      <c r="D45" s="204"/>
      <c r="E45" s="204"/>
      <c r="F45" s="196"/>
      <c r="G45" s="211"/>
      <c r="H45" s="204"/>
      <c r="I45" s="204"/>
      <c r="J45" s="204"/>
      <c r="K45" s="196"/>
    </row>
    <row r="46" spans="1:11">
      <c r="A46" s="85"/>
      <c r="B46" s="94" t="s">
        <v>5</v>
      </c>
      <c r="C46" s="373">
        <v>0.03</v>
      </c>
      <c r="D46" s="192">
        <v>-1.7000000000000001E-2</v>
      </c>
      <c r="E46" s="192">
        <v>4.7E-2</v>
      </c>
      <c r="F46" s="185">
        <v>-2.7647058823529411</v>
      </c>
      <c r="G46" s="439"/>
      <c r="H46" s="373">
        <v>8.0999999999999989E-2</v>
      </c>
      <c r="I46" s="192">
        <v>3.6999999999999998E-2</v>
      </c>
      <c r="J46" s="192">
        <v>4.3999999999999991E-2</v>
      </c>
      <c r="K46" s="185">
        <v>1.189189189189189</v>
      </c>
    </row>
    <row r="47" spans="1:11">
      <c r="A47" s="85"/>
      <c r="B47" s="94" t="s">
        <v>6</v>
      </c>
      <c r="C47" s="373">
        <v>-0.20599999999999999</v>
      </c>
      <c r="D47" s="192">
        <v>-0.76900000000000002</v>
      </c>
      <c r="E47" s="192">
        <v>0.56300000000000006</v>
      </c>
      <c r="F47" s="185">
        <v>-0.73211963589076723</v>
      </c>
      <c r="G47" s="439"/>
      <c r="H47" s="373">
        <v>-4.9999999999999767E-3</v>
      </c>
      <c r="I47" s="192">
        <v>-0.38900000000000001</v>
      </c>
      <c r="J47" s="192">
        <v>0.38400000000000001</v>
      </c>
      <c r="K47" s="185">
        <v>-0.9871465295629821</v>
      </c>
    </row>
    <row r="48" spans="1:11">
      <c r="A48" s="85"/>
      <c r="B48" s="94" t="s">
        <v>7</v>
      </c>
      <c r="C48" s="373">
        <v>-1.091</v>
      </c>
      <c r="D48" s="192">
        <v>-2.3730000000000002</v>
      </c>
      <c r="E48" s="192">
        <v>1.2820000000000003</v>
      </c>
      <c r="F48" s="185">
        <v>-0.54024441635061105</v>
      </c>
      <c r="G48" s="439"/>
      <c r="H48" s="373">
        <v>0.21999999999999997</v>
      </c>
      <c r="I48" s="192">
        <v>-1.4180000000000001</v>
      </c>
      <c r="J48" s="192">
        <v>1.6380000000000001</v>
      </c>
      <c r="K48" s="185">
        <v>-1.155148095909732</v>
      </c>
    </row>
    <row r="49" spans="1:11">
      <c r="A49" s="85"/>
      <c r="B49" s="94" t="s">
        <v>425</v>
      </c>
      <c r="C49" s="373">
        <v>0</v>
      </c>
      <c r="D49" s="192">
        <v>0</v>
      </c>
      <c r="E49" s="192">
        <v>0</v>
      </c>
      <c r="F49" s="185" t="e">
        <v>#DIV/0!</v>
      </c>
      <c r="G49" s="439"/>
      <c r="H49" s="373">
        <v>0</v>
      </c>
      <c r="I49" s="192">
        <v>0</v>
      </c>
      <c r="J49" s="192">
        <v>0</v>
      </c>
      <c r="K49" s="185" t="s">
        <v>473</v>
      </c>
    </row>
    <row r="50" spans="1:11">
      <c r="A50" s="85"/>
      <c r="B50" s="440" t="s">
        <v>149</v>
      </c>
      <c r="C50" s="404">
        <v>0</v>
      </c>
      <c r="D50" s="638">
        <v>1</v>
      </c>
      <c r="E50" s="638">
        <v>-1</v>
      </c>
      <c r="F50" s="186">
        <v>-1</v>
      </c>
      <c r="G50" s="439"/>
      <c r="H50" s="404">
        <v>0</v>
      </c>
      <c r="I50" s="638">
        <v>0</v>
      </c>
      <c r="J50" s="638">
        <v>0</v>
      </c>
      <c r="K50" s="186" t="s">
        <v>473</v>
      </c>
    </row>
    <row r="51" spans="1:11">
      <c r="A51" s="85"/>
      <c r="B51" s="442" t="s">
        <v>160</v>
      </c>
      <c r="C51" s="403">
        <v>-1.2669999999999999</v>
      </c>
      <c r="D51" s="445">
        <v>-2.1590000000000003</v>
      </c>
      <c r="E51" s="445">
        <v>0.89200000000000035</v>
      </c>
      <c r="F51" s="286">
        <v>-0.41315423807318219</v>
      </c>
      <c r="G51" s="439"/>
      <c r="H51" s="403">
        <v>0.29599999999999999</v>
      </c>
      <c r="I51" s="445">
        <v>-1.7700000000000002</v>
      </c>
      <c r="J51" s="445">
        <v>2.0660000000000003</v>
      </c>
      <c r="K51" s="286">
        <v>-1.167231638418079</v>
      </c>
    </row>
    <row r="52" spans="1:11" customFormat="1"/>
    <row r="53" spans="1:11">
      <c r="A53" s="85"/>
      <c r="B53" s="442" t="s">
        <v>161</v>
      </c>
      <c r="C53" s="403">
        <v>0.67900000000000005</v>
      </c>
      <c r="D53" s="445">
        <v>2.9649999999999994</v>
      </c>
      <c r="E53" s="445">
        <v>-2.2859999999999996</v>
      </c>
      <c r="F53" s="286">
        <v>-0.77099494097807753</v>
      </c>
      <c r="G53" s="439"/>
      <c r="H53" s="403">
        <v>1.3199999999999998</v>
      </c>
      <c r="I53" s="445">
        <v>-0.44700000000000073</v>
      </c>
      <c r="J53" s="445">
        <v>1.7670000000000006</v>
      </c>
      <c r="K53" s="286">
        <v>-3.9530201342281828</v>
      </c>
    </row>
    <row r="54" spans="1:11">
      <c r="B54" s="80"/>
      <c r="C54" s="207"/>
      <c r="D54" s="207"/>
      <c r="E54" s="207"/>
      <c r="F54" s="207"/>
      <c r="G54" s="207"/>
      <c r="H54" s="207"/>
      <c r="I54" s="207"/>
      <c r="J54" s="207"/>
      <c r="K54" s="207"/>
    </row>
    <row r="55" spans="1:11">
      <c r="A55" s="446"/>
      <c r="B55" s="449" t="s">
        <v>85</v>
      </c>
      <c r="C55" s="447">
        <v>1902.5559999999994</v>
      </c>
      <c r="D55" s="447">
        <v>1312.1869999999999</v>
      </c>
      <c r="E55" s="447">
        <v>590.36899999999946</v>
      </c>
      <c r="F55" s="448">
        <v>0.4499122457393645</v>
      </c>
      <c r="G55" s="205"/>
      <c r="H55" s="447">
        <v>526.1410000000003</v>
      </c>
      <c r="I55" s="447">
        <v>-31.012999999999177</v>
      </c>
      <c r="J55" s="447">
        <v>557.15399999999943</v>
      </c>
      <c r="K55" s="448" t="s">
        <v>473</v>
      </c>
    </row>
    <row r="56" spans="1:11">
      <c r="A56" s="86"/>
      <c r="B56" s="145"/>
      <c r="C56" s="212"/>
      <c r="D56" s="212"/>
      <c r="E56" s="212"/>
      <c r="F56" s="213"/>
      <c r="G56" s="207"/>
      <c r="H56" s="212"/>
      <c r="I56" s="212"/>
      <c r="J56" s="212"/>
      <c r="K56" s="213"/>
    </row>
    <row r="57" spans="1:11">
      <c r="B57" s="142" t="s">
        <v>86</v>
      </c>
      <c r="C57" s="207"/>
      <c r="D57" s="207"/>
      <c r="E57" s="207"/>
      <c r="F57" s="207"/>
      <c r="G57" s="207"/>
      <c r="H57" s="207"/>
      <c r="I57" s="207"/>
      <c r="J57" s="207"/>
      <c r="K57" s="207"/>
    </row>
    <row r="58" spans="1:11">
      <c r="A58" s="86"/>
      <c r="B58" s="94" t="s">
        <v>5</v>
      </c>
      <c r="C58" s="373">
        <v>46.475999999999999</v>
      </c>
      <c r="D58" s="205">
        <v>79.635000000000005</v>
      </c>
      <c r="E58" s="205">
        <v>-33.159000000000006</v>
      </c>
      <c r="F58" s="185">
        <v>-0.41638726690525529</v>
      </c>
      <c r="G58" s="205"/>
      <c r="H58" s="373">
        <v>56.504999999999995</v>
      </c>
      <c r="I58" s="205">
        <v>102.355</v>
      </c>
      <c r="J58" s="205">
        <v>-45.850000000000009</v>
      </c>
      <c r="K58" s="185">
        <v>-0.44795075961115727</v>
      </c>
    </row>
    <row r="59" spans="1:11">
      <c r="A59" s="86"/>
      <c r="B59" s="94" t="s">
        <v>6</v>
      </c>
      <c r="C59" s="373">
        <v>-185.11500000000001</v>
      </c>
      <c r="D59" s="205">
        <v>-104.42700000000001</v>
      </c>
      <c r="E59" s="205">
        <v>-80.688000000000002</v>
      </c>
      <c r="F59" s="185">
        <v>0.77267373380447579</v>
      </c>
      <c r="G59" s="205"/>
      <c r="H59" s="373">
        <v>-72.979000000000013</v>
      </c>
      <c r="I59" s="205">
        <v>68.361999999999981</v>
      </c>
      <c r="J59" s="205">
        <v>-141.34100000000001</v>
      </c>
      <c r="K59" s="185">
        <v>-2.0675375208449145</v>
      </c>
    </row>
    <row r="60" spans="1:11">
      <c r="A60" s="86"/>
      <c r="B60" s="94" t="s">
        <v>7</v>
      </c>
      <c r="C60" s="373">
        <v>-362.24</v>
      </c>
      <c r="D60" s="205">
        <v>-274.68599999999998</v>
      </c>
      <c r="E60" s="205">
        <v>-87.55400000000003</v>
      </c>
      <c r="F60" s="185">
        <v>0.31874212737452967</v>
      </c>
      <c r="G60" s="205"/>
      <c r="H60" s="373">
        <v>-87.826999999999998</v>
      </c>
      <c r="I60" s="205">
        <v>-20.611999999999966</v>
      </c>
      <c r="J60" s="205">
        <v>-67.215000000000032</v>
      </c>
      <c r="K60" s="185">
        <v>3.2609644867067793</v>
      </c>
    </row>
    <row r="61" spans="1:11">
      <c r="A61" s="86"/>
      <c r="B61" s="94" t="s">
        <v>14</v>
      </c>
      <c r="C61" s="373">
        <v>0</v>
      </c>
      <c r="D61" s="205">
        <v>0</v>
      </c>
      <c r="E61" s="205">
        <v>0</v>
      </c>
      <c r="F61" s="185" t="s">
        <v>473</v>
      </c>
      <c r="G61" s="205"/>
      <c r="H61" s="373">
        <v>0</v>
      </c>
      <c r="I61" s="205">
        <v>0</v>
      </c>
      <c r="J61" s="205">
        <v>0</v>
      </c>
      <c r="K61" s="185" t="s">
        <v>473</v>
      </c>
    </row>
    <row r="62" spans="1:11">
      <c r="A62" s="86"/>
      <c r="B62" s="94" t="s">
        <v>44</v>
      </c>
      <c r="C62" s="373">
        <v>-43.027999999999999</v>
      </c>
      <c r="D62" s="205">
        <v>-32.963999999999999</v>
      </c>
      <c r="E62" s="205">
        <v>-10.064</v>
      </c>
      <c r="F62" s="185">
        <v>0.3053027545200826</v>
      </c>
      <c r="G62" s="205"/>
      <c r="H62" s="373">
        <v>-9.4249999999999972</v>
      </c>
      <c r="I62" s="205">
        <v>-10.273</v>
      </c>
      <c r="J62" s="205">
        <v>0.84800000000000253</v>
      </c>
      <c r="K62" s="185">
        <v>-8.2546481066874566E-2</v>
      </c>
    </row>
    <row r="63" spans="1:11">
      <c r="A63" s="86"/>
      <c r="B63" s="143" t="s">
        <v>101</v>
      </c>
      <c r="C63" s="450">
        <v>-12.505000000000001</v>
      </c>
      <c r="D63" s="206">
        <v>-11.169</v>
      </c>
      <c r="E63" s="206">
        <v>-1.3360000000000003</v>
      </c>
      <c r="F63" s="282">
        <v>0.11961679649028567</v>
      </c>
      <c r="G63" s="207"/>
      <c r="H63" s="450">
        <v>2.83</v>
      </c>
      <c r="I63" s="206">
        <v>2.5399999999999991</v>
      </c>
      <c r="J63" s="206">
        <v>0.29000000000000092</v>
      </c>
      <c r="K63" s="282">
        <v>0.11417322834645716</v>
      </c>
    </row>
    <row r="64" spans="1:11">
      <c r="A64" s="85"/>
      <c r="B64" s="442" t="s">
        <v>162</v>
      </c>
      <c r="C64" s="403">
        <v>-556.41200000000003</v>
      </c>
      <c r="D64" s="445">
        <v>-343.61099999999993</v>
      </c>
      <c r="E64" s="445">
        <v>-212.80100000000004</v>
      </c>
      <c r="F64" s="345">
        <v>0.61930788013189364</v>
      </c>
      <c r="G64" s="439"/>
      <c r="H64" s="403">
        <v>-110.89600000000002</v>
      </c>
      <c r="I64" s="445">
        <v>142.37200000000001</v>
      </c>
      <c r="J64" s="445">
        <v>-253.26800000000006</v>
      </c>
      <c r="K64" s="345">
        <v>-1.7789172028207794</v>
      </c>
    </row>
    <row r="65" spans="1:11">
      <c r="A65" s="85"/>
      <c r="B65" s="442"/>
      <c r="C65" s="445"/>
      <c r="D65" s="445"/>
      <c r="E65" s="445"/>
      <c r="F65" s="451"/>
      <c r="G65" s="207"/>
      <c r="H65" s="445"/>
      <c r="I65" s="445"/>
      <c r="J65" s="445"/>
      <c r="K65" s="451"/>
    </row>
    <row r="66" spans="1:11">
      <c r="A66" s="446"/>
      <c r="B66" s="449" t="s">
        <v>163</v>
      </c>
      <c r="C66" s="447">
        <v>1346.1439999999993</v>
      </c>
      <c r="D66" s="447">
        <v>968.57600000000002</v>
      </c>
      <c r="E66" s="447">
        <v>377.56799999999942</v>
      </c>
      <c r="F66" s="448">
        <v>0.38981762917933049</v>
      </c>
      <c r="G66" s="205"/>
      <c r="H66" s="447">
        <v>415.24500000000029</v>
      </c>
      <c r="I66" s="447">
        <v>111.35900000000083</v>
      </c>
      <c r="J66" s="447">
        <v>303.8859999999994</v>
      </c>
      <c r="K66" s="448">
        <v>2.7288858556560061</v>
      </c>
    </row>
    <row r="67" spans="1:11">
      <c r="A67" s="86"/>
      <c r="B67" s="386" t="s">
        <v>164</v>
      </c>
      <c r="C67" s="387">
        <v>0</v>
      </c>
      <c r="D67" s="388">
        <v>1892.7059999999999</v>
      </c>
      <c r="E67" s="388">
        <v>-1892.7059999999999</v>
      </c>
      <c r="F67" s="282">
        <v>-1</v>
      </c>
      <c r="G67" s="205"/>
      <c r="H67" s="387">
        <v>0</v>
      </c>
      <c r="I67" s="388">
        <v>4.5989999999999327</v>
      </c>
      <c r="J67" s="388">
        <v>-4.5989999999999327</v>
      </c>
      <c r="K67" s="282">
        <v>-1</v>
      </c>
    </row>
    <row r="68" spans="1:11">
      <c r="A68" s="86"/>
      <c r="B68" s="379" t="s">
        <v>165</v>
      </c>
      <c r="C68" s="403">
        <v>1346.1439999999993</v>
      </c>
      <c r="D68" s="389">
        <v>2861.2820000000002</v>
      </c>
      <c r="E68" s="389">
        <v>-1515.1380000000004</v>
      </c>
      <c r="F68" s="360">
        <v>-0.52953116819663382</v>
      </c>
      <c r="G68" s="208"/>
      <c r="H68" s="403">
        <v>415.24500000000029</v>
      </c>
      <c r="I68" s="389">
        <v>115.95800000000077</v>
      </c>
      <c r="J68" s="389">
        <v>299.28699999999952</v>
      </c>
      <c r="K68" s="360">
        <v>2.5809948429603611</v>
      </c>
    </row>
    <row r="69" spans="1:11">
      <c r="A69" s="85"/>
      <c r="B69" s="442"/>
      <c r="C69" s="445"/>
      <c r="D69" s="445"/>
      <c r="E69" s="445"/>
      <c r="F69" s="451"/>
      <c r="G69" s="207"/>
      <c r="H69" s="445"/>
      <c r="I69" s="445"/>
      <c r="J69" s="445"/>
      <c r="K69" s="451"/>
    </row>
    <row r="70" spans="1:11">
      <c r="A70" s="86"/>
      <c r="B70" s="379" t="s">
        <v>166</v>
      </c>
      <c r="C70" s="403">
        <v>960.07</v>
      </c>
      <c r="D70" s="389">
        <v>2589.1329999999998</v>
      </c>
      <c r="E70" s="389">
        <v>-1629.0629999999996</v>
      </c>
      <c r="F70" s="360">
        <v>-0.62919247485548246</v>
      </c>
      <c r="G70" s="208"/>
      <c r="H70" s="403">
        <v>318.649</v>
      </c>
      <c r="I70" s="389">
        <v>123.57999999999993</v>
      </c>
      <c r="J70" s="389">
        <v>195.06900000000007</v>
      </c>
      <c r="K70" s="360">
        <v>1.5784835733937546</v>
      </c>
    </row>
    <row r="71" spans="1:11">
      <c r="A71" s="86"/>
      <c r="B71" s="386" t="s">
        <v>91</v>
      </c>
      <c r="C71" s="387">
        <v>385.62200000000001</v>
      </c>
      <c r="D71" s="388">
        <v>272.351</v>
      </c>
      <c r="E71" s="388">
        <v>113.27100000000002</v>
      </c>
      <c r="F71" s="282">
        <v>0.41590080447657618</v>
      </c>
      <c r="G71" s="205"/>
      <c r="H71" s="387">
        <v>96.729000000000042</v>
      </c>
      <c r="I71" s="388">
        <v>-7.7019999999999982</v>
      </c>
      <c r="J71" s="388">
        <v>104.43100000000004</v>
      </c>
      <c r="K71" s="282" t="s">
        <v>473</v>
      </c>
    </row>
    <row r="72" spans="1:11">
      <c r="A72" s="86"/>
      <c r="B72" s="94"/>
      <c r="C72" s="94"/>
      <c r="D72" s="94"/>
      <c r="E72" s="94"/>
      <c r="F72" s="94"/>
      <c r="G72" s="94"/>
    </row>
  </sheetData>
  <mergeCells count="6">
    <mergeCell ref="B2:F2"/>
    <mergeCell ref="C3:F3"/>
    <mergeCell ref="C5:E5"/>
    <mergeCell ref="B3:B4"/>
    <mergeCell ref="H3:K3"/>
    <mergeCell ref="H5:J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workbookViewId="0"/>
  </sheetViews>
  <sheetFormatPr baseColWidth="10" defaultColWidth="11.42578125" defaultRowHeight="12.75"/>
  <cols>
    <col min="1" max="1" width="5.42578125" customWidth="1"/>
    <col min="2" max="2" width="43.7109375" customWidth="1"/>
    <col min="3" max="3" width="15.7109375" customWidth="1"/>
    <col min="4" max="4" width="15.5703125" customWidth="1"/>
    <col min="5" max="5" width="10.28515625" bestFit="1" customWidth="1"/>
  </cols>
  <sheetData>
    <row r="1" spans="2:7" s="33" customFormat="1">
      <c r="B1" s="453"/>
      <c r="C1" s="864"/>
      <c r="D1" s="864"/>
      <c r="E1" s="864"/>
      <c r="F1" s="864"/>
    </row>
    <row r="2" spans="2:7" s="33" customFormat="1">
      <c r="B2" s="862" t="s">
        <v>167</v>
      </c>
      <c r="C2" s="374" t="s">
        <v>471</v>
      </c>
      <c r="D2" s="455" t="s">
        <v>472</v>
      </c>
      <c r="E2" s="455" t="s">
        <v>62</v>
      </c>
      <c r="F2" s="454" t="s">
        <v>2</v>
      </c>
    </row>
    <row r="3" spans="2:7" s="33" customFormat="1">
      <c r="B3" s="863"/>
      <c r="C3" s="865" t="s">
        <v>168</v>
      </c>
      <c r="D3" s="865"/>
      <c r="E3" s="865"/>
      <c r="F3" s="455"/>
    </row>
    <row r="4" spans="2:7" s="33" customFormat="1">
      <c r="B4" s="82"/>
      <c r="C4" s="105"/>
      <c r="D4" s="105"/>
      <c r="E4" s="105"/>
      <c r="F4" s="82"/>
    </row>
    <row r="5" spans="2:7" s="33" customFormat="1">
      <c r="B5" s="83" t="s">
        <v>169</v>
      </c>
      <c r="C5" s="452">
        <v>6696</v>
      </c>
      <c r="D5" s="106">
        <v>7419</v>
      </c>
      <c r="E5" s="106">
        <v>-723</v>
      </c>
      <c r="F5" s="229">
        <v>-9.7452486858067178E-2</v>
      </c>
      <c r="G5" s="109"/>
    </row>
    <row r="6" spans="2:7" s="33" customFormat="1">
      <c r="B6" s="83" t="s">
        <v>170</v>
      </c>
      <c r="C6" s="452">
        <v>28175</v>
      </c>
      <c r="D6" s="106">
        <v>24065</v>
      </c>
      <c r="E6" s="106">
        <v>4110</v>
      </c>
      <c r="F6" s="229">
        <v>0.17078745065447754</v>
      </c>
      <c r="G6" s="109"/>
    </row>
    <row r="7" spans="2:7" s="33" customFormat="1">
      <c r="B7" s="456"/>
      <c r="C7" s="457"/>
      <c r="D7" s="457"/>
      <c r="E7" s="457"/>
      <c r="F7" s="457"/>
    </row>
    <row r="8" spans="2:7" s="33" customFormat="1">
      <c r="B8" s="380" t="s">
        <v>171</v>
      </c>
      <c r="C8" s="458">
        <v>34871</v>
      </c>
      <c r="D8" s="458">
        <v>31484</v>
      </c>
      <c r="E8" s="458">
        <v>3387</v>
      </c>
      <c r="F8" s="459">
        <v>0.10757845254732556</v>
      </c>
    </row>
    <row r="9" spans="2:7" s="33" customFormat="1">
      <c r="B9" s="255"/>
      <c r="C9" s="866"/>
      <c r="D9" s="867"/>
      <c r="E9" s="867"/>
      <c r="F9" s="868"/>
    </row>
    <row r="10" spans="2:7" s="33" customFormat="1">
      <c r="B10" s="142"/>
      <c r="C10" s="864"/>
      <c r="D10" s="864"/>
      <c r="E10" s="864"/>
      <c r="F10" s="864"/>
    </row>
    <row r="11" spans="2:7" s="33" customFormat="1">
      <c r="B11" s="862" t="s">
        <v>172</v>
      </c>
      <c r="C11" s="374" t="s">
        <v>471</v>
      </c>
      <c r="D11" s="455" t="s">
        <v>472</v>
      </c>
      <c r="E11" s="455" t="s">
        <v>62</v>
      </c>
      <c r="F11" s="454" t="s">
        <v>13</v>
      </c>
    </row>
    <row r="12" spans="2:7" s="33" customFormat="1">
      <c r="B12" s="863"/>
      <c r="C12" s="865" t="s">
        <v>168</v>
      </c>
      <c r="D12" s="865"/>
      <c r="E12" s="865"/>
      <c r="F12" s="455"/>
    </row>
    <row r="13" spans="2:7" s="33" customFormat="1">
      <c r="B13" s="82"/>
      <c r="C13" s="105"/>
      <c r="D13" s="105"/>
      <c r="E13" s="105"/>
      <c r="F13" s="82"/>
    </row>
    <row r="14" spans="2:7" s="33" customFormat="1">
      <c r="B14" s="83" t="s">
        <v>173</v>
      </c>
      <c r="C14" s="460">
        <v>7738</v>
      </c>
      <c r="D14" s="116">
        <v>7115</v>
      </c>
      <c r="E14" s="116">
        <v>623</v>
      </c>
      <c r="F14" s="786">
        <v>8.7561489810259907E-2</v>
      </c>
    </row>
    <row r="15" spans="2:7" s="33" customFormat="1">
      <c r="B15" s="83" t="s">
        <v>174</v>
      </c>
      <c r="C15" s="460">
        <v>8557</v>
      </c>
      <c r="D15" s="116">
        <v>7962</v>
      </c>
      <c r="E15" s="116">
        <v>595</v>
      </c>
      <c r="F15" s="786">
        <v>7.4729967344888237E-2</v>
      </c>
    </row>
    <row r="16" spans="2:7" s="33" customFormat="1">
      <c r="B16" s="83"/>
      <c r="C16" s="116"/>
      <c r="D16" s="116"/>
      <c r="E16" s="116"/>
      <c r="F16" s="786"/>
    </row>
    <row r="17" spans="2:8" s="33" customFormat="1">
      <c r="B17" s="83" t="s">
        <v>175</v>
      </c>
      <c r="C17" s="460">
        <v>18576</v>
      </c>
      <c r="D17" s="116">
        <v>16407</v>
      </c>
      <c r="E17" s="116">
        <v>2169</v>
      </c>
      <c r="F17" s="786">
        <v>0.13219967087218865</v>
      </c>
    </row>
    <row r="18" spans="2:8" s="33" customFormat="1">
      <c r="B18" s="787" t="s">
        <v>176</v>
      </c>
      <c r="C18" s="452">
        <v>16023</v>
      </c>
      <c r="D18" s="106">
        <v>14130</v>
      </c>
      <c r="E18" s="106">
        <v>1893</v>
      </c>
      <c r="F18" s="229">
        <v>0.13397027600849265</v>
      </c>
    </row>
    <row r="19" spans="2:8" s="33" customFormat="1">
      <c r="B19" s="787" t="s">
        <v>177</v>
      </c>
      <c r="C19" s="452">
        <v>2553</v>
      </c>
      <c r="D19" s="106">
        <v>2277</v>
      </c>
      <c r="E19" s="106">
        <v>276</v>
      </c>
      <c r="F19" s="229">
        <v>0.1212121212121211</v>
      </c>
    </row>
    <row r="20" spans="2:8" s="33" customFormat="1">
      <c r="B20" s="82"/>
      <c r="C20" s="106"/>
      <c r="D20" s="106"/>
      <c r="E20" s="106"/>
      <c r="F20" s="107"/>
    </row>
    <row r="21" spans="2:8" s="33" customFormat="1">
      <c r="B21" s="380" t="s">
        <v>178</v>
      </c>
      <c r="C21" s="458">
        <v>34871</v>
      </c>
      <c r="D21" s="458">
        <v>31484</v>
      </c>
      <c r="E21" s="458">
        <v>3387</v>
      </c>
      <c r="F21" s="459">
        <v>0.10757845254732556</v>
      </c>
    </row>
    <row r="22" spans="2:8" s="33" customFormat="1">
      <c r="B22" s="82"/>
      <c r="C22" s="82"/>
      <c r="D22" s="82"/>
      <c r="E22" s="82"/>
      <c r="F22" s="82"/>
    </row>
    <row r="23" spans="2:8" s="33" customFormat="1">
      <c r="B23" s="142"/>
      <c r="C23" s="864"/>
      <c r="D23" s="864"/>
      <c r="E23" s="864"/>
      <c r="F23" s="864"/>
    </row>
    <row r="24" spans="2:8" s="33" customFormat="1">
      <c r="B24" s="862" t="s">
        <v>179</v>
      </c>
      <c r="C24" s="374" t="s">
        <v>471</v>
      </c>
      <c r="D24" s="455" t="s">
        <v>472</v>
      </c>
      <c r="E24" s="455" t="s">
        <v>62</v>
      </c>
      <c r="F24" s="454" t="s">
        <v>13</v>
      </c>
    </row>
    <row r="25" spans="2:8" s="33" customFormat="1">
      <c r="B25" s="863"/>
      <c r="C25" s="865" t="s">
        <v>168</v>
      </c>
      <c r="D25" s="865"/>
      <c r="E25" s="865"/>
      <c r="F25" s="455"/>
    </row>
    <row r="26" spans="2:8" s="33" customFormat="1">
      <c r="B26" s="82"/>
      <c r="C26" s="105"/>
      <c r="D26" s="105"/>
      <c r="E26" s="105"/>
      <c r="F26" s="108"/>
    </row>
    <row r="27" spans="2:8" s="33" customFormat="1">
      <c r="B27" s="83" t="s">
        <v>180</v>
      </c>
      <c r="C27" s="340">
        <v>2714</v>
      </c>
      <c r="D27" s="84">
        <v>2438</v>
      </c>
      <c r="E27" s="84">
        <v>276</v>
      </c>
      <c r="F27" s="185">
        <v>0.1132075471698113</v>
      </c>
    </row>
    <row r="28" spans="2:8" s="33" customFormat="1">
      <c r="B28" s="83" t="s">
        <v>181</v>
      </c>
      <c r="C28" s="340">
        <v>-2222</v>
      </c>
      <c r="D28" s="84">
        <v>2356</v>
      </c>
      <c r="E28" s="84">
        <v>-4578</v>
      </c>
      <c r="F28" s="185">
        <v>-1.9431239388794568</v>
      </c>
    </row>
    <row r="29" spans="2:8" s="33" customFormat="1">
      <c r="B29" s="83" t="s">
        <v>182</v>
      </c>
      <c r="C29" s="340">
        <v>-1819</v>
      </c>
      <c r="D29" s="84">
        <v>-3041</v>
      </c>
      <c r="E29" s="84">
        <v>1222</v>
      </c>
      <c r="F29" s="185">
        <v>-0.4018414995067412</v>
      </c>
    </row>
    <row r="30" spans="2:8" s="33" customFormat="1">
      <c r="B30" s="82"/>
      <c r="C30" s="106"/>
      <c r="D30" s="106"/>
      <c r="E30" s="106"/>
      <c r="F30" s="106"/>
    </row>
    <row r="31" spans="2:8" s="33" customFormat="1">
      <c r="B31" s="380" t="s">
        <v>183</v>
      </c>
      <c r="C31" s="458">
        <v>-1327</v>
      </c>
      <c r="D31" s="458">
        <v>1753</v>
      </c>
      <c r="E31" s="458">
        <v>-3080</v>
      </c>
      <c r="F31" s="474">
        <v>-1.7569880205362236</v>
      </c>
    </row>
    <row r="32" spans="2:8" s="33" customFormat="1">
      <c r="B32" s="82"/>
      <c r="C32" s="82"/>
      <c r="D32" s="82"/>
      <c r="E32" s="82"/>
      <c r="F32" s="82"/>
      <c r="G32" s="82"/>
      <c r="H32" s="82"/>
    </row>
  </sheetData>
  <mergeCells count="10">
    <mergeCell ref="B24:B25"/>
    <mergeCell ref="C23:F23"/>
    <mergeCell ref="C25:E25"/>
    <mergeCell ref="C1:F1"/>
    <mergeCell ref="C10:F10"/>
    <mergeCell ref="C3:E3"/>
    <mergeCell ref="C12:E12"/>
    <mergeCell ref="B2:B3"/>
    <mergeCell ref="B11:B12"/>
    <mergeCell ref="C9:F9"/>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S23"/>
  <sheetViews>
    <sheetView workbookViewId="0"/>
  </sheetViews>
  <sheetFormatPr baseColWidth="10" defaultColWidth="7.28515625" defaultRowHeight="12.75"/>
  <cols>
    <col min="1" max="1" width="3.140625" style="86" customWidth="1"/>
    <col min="2" max="2" width="12.85546875" style="86" customWidth="1"/>
    <col min="3" max="3" width="33.140625" style="86" customWidth="1"/>
    <col min="4" max="4" width="8.7109375" style="86" customWidth="1"/>
    <col min="5" max="5" width="15.5703125" style="149" bestFit="1" customWidth="1"/>
    <col min="6" max="6" width="14.85546875" style="149" bestFit="1" customWidth="1"/>
    <col min="7" max="7" width="14.5703125" style="149" bestFit="1" customWidth="1"/>
    <col min="8" max="8" width="13.85546875" style="86" customWidth="1"/>
    <col min="9" max="9" width="10" style="86" bestFit="1" customWidth="1"/>
    <col min="10" max="10" width="4.7109375" style="86" customWidth="1"/>
    <col min="11" max="11" width="7.28515625" style="86" customWidth="1"/>
    <col min="12" max="16384" width="7.28515625" style="86"/>
  </cols>
  <sheetData>
    <row r="2" spans="2:9">
      <c r="B2" s="469"/>
      <c r="C2" s="469"/>
      <c r="D2" s="469"/>
      <c r="E2" s="470"/>
      <c r="F2" s="470"/>
      <c r="G2" s="470"/>
      <c r="H2" s="469"/>
    </row>
    <row r="3" spans="2:9" ht="15.75" customHeight="1">
      <c r="B3" s="814" t="s">
        <v>184</v>
      </c>
      <c r="C3" s="814"/>
      <c r="D3" s="306" t="s">
        <v>185</v>
      </c>
      <c r="E3" s="306" t="s">
        <v>471</v>
      </c>
      <c r="F3" s="306" t="s">
        <v>472</v>
      </c>
      <c r="G3" s="306" t="s">
        <v>472</v>
      </c>
      <c r="H3" s="306" t="s">
        <v>62</v>
      </c>
      <c r="I3" s="306" t="s">
        <v>13</v>
      </c>
    </row>
    <row r="4" spans="2:9" ht="6" customHeight="1">
      <c r="E4" s="86"/>
      <c r="F4" s="86"/>
      <c r="G4" s="100"/>
    </row>
    <row r="5" spans="2:9" ht="18" customHeight="1">
      <c r="B5" s="142" t="s">
        <v>186</v>
      </c>
      <c r="C5" s="146" t="s">
        <v>187</v>
      </c>
      <c r="D5" s="152" t="s">
        <v>188</v>
      </c>
      <c r="E5" s="153">
        <v>0.86542517455655488</v>
      </c>
      <c r="F5" s="153">
        <v>1.042779483725595</v>
      </c>
      <c r="G5" s="720" t="s">
        <v>474</v>
      </c>
      <c r="H5" s="155">
        <v>-0.17735430916904016</v>
      </c>
      <c r="I5" s="234">
        <v>-0.17007844125912097</v>
      </c>
    </row>
    <row r="6" spans="2:9" ht="18" customHeight="1">
      <c r="B6" s="146"/>
      <c r="C6" s="146" t="s">
        <v>189</v>
      </c>
      <c r="D6" s="152" t="s">
        <v>188</v>
      </c>
      <c r="E6" s="153">
        <v>0.79608555423176375</v>
      </c>
      <c r="F6" s="153">
        <v>0.9802107554544105</v>
      </c>
      <c r="G6" s="720" t="s">
        <v>474</v>
      </c>
      <c r="H6" s="155">
        <v>-0.17999999999999994</v>
      </c>
      <c r="I6" s="234">
        <v>-0.18784246163192642</v>
      </c>
    </row>
    <row r="7" spans="2:9" ht="18" customHeight="1">
      <c r="B7" s="461"/>
      <c r="C7" s="461" t="s">
        <v>190</v>
      </c>
      <c r="D7" s="462" t="s">
        <v>191</v>
      </c>
      <c r="E7" s="466">
        <v>-1041</v>
      </c>
      <c r="F7" s="721">
        <v>304</v>
      </c>
      <c r="G7" s="721" t="s">
        <v>474</v>
      </c>
      <c r="H7" s="466">
        <v>-1345</v>
      </c>
      <c r="I7" s="467">
        <v>-4.4243421052631575</v>
      </c>
    </row>
    <row r="8" spans="2:9" ht="18" customHeight="1">
      <c r="B8" s="142" t="s">
        <v>192</v>
      </c>
      <c r="C8" s="146" t="s">
        <v>193</v>
      </c>
      <c r="D8" s="152" t="s">
        <v>188</v>
      </c>
      <c r="E8" s="154">
        <v>0.87713935844627855</v>
      </c>
      <c r="F8" s="153">
        <v>0.91895383637942563</v>
      </c>
      <c r="G8" s="720" t="s">
        <v>474</v>
      </c>
      <c r="H8" s="155">
        <v>-4.1814477933147076E-2</v>
      </c>
      <c r="I8" s="234">
        <v>-4.5502261678226796E-2</v>
      </c>
    </row>
    <row r="9" spans="2:9" ht="18" customHeight="1">
      <c r="B9" s="146"/>
      <c r="C9" s="146" t="s">
        <v>194</v>
      </c>
      <c r="D9" s="152" t="s">
        <v>2</v>
      </c>
      <c r="E9" s="156">
        <v>0.47482875523792972</v>
      </c>
      <c r="F9" s="722">
        <v>0.4718997194790448</v>
      </c>
      <c r="G9" s="471" t="s">
        <v>474</v>
      </c>
      <c r="H9" s="471" t="s">
        <v>475</v>
      </c>
      <c r="I9" s="725" t="s">
        <v>474</v>
      </c>
    </row>
    <row r="10" spans="2:9" ht="18" customHeight="1">
      <c r="B10" s="146"/>
      <c r="C10" s="146" t="s">
        <v>195</v>
      </c>
      <c r="D10" s="152" t="s">
        <v>2</v>
      </c>
      <c r="E10" s="156">
        <v>0.52517124476207022</v>
      </c>
      <c r="F10" s="722">
        <v>0.52810028052095515</v>
      </c>
      <c r="G10" s="471" t="s">
        <v>474</v>
      </c>
      <c r="H10" s="471" t="s">
        <v>476</v>
      </c>
      <c r="I10" s="725" t="s">
        <v>474</v>
      </c>
    </row>
    <row r="11" spans="2:9" ht="18" customHeight="1">
      <c r="B11" s="461"/>
      <c r="C11" s="461" t="s">
        <v>196</v>
      </c>
      <c r="D11" s="462" t="s">
        <v>188</v>
      </c>
      <c r="E11" s="463">
        <v>3.6719505165991335</v>
      </c>
      <c r="F11" s="723">
        <v>2.7797034326182448</v>
      </c>
      <c r="G11" s="719">
        <v>2.7797034326182448</v>
      </c>
      <c r="H11" s="464">
        <v>0.8922470839808887</v>
      </c>
      <c r="I11" s="465">
        <v>0.3209864309662947</v>
      </c>
    </row>
    <row r="12" spans="2:9" ht="18" customHeight="1">
      <c r="B12" s="142" t="s">
        <v>197</v>
      </c>
      <c r="C12" s="146" t="s">
        <v>198</v>
      </c>
      <c r="D12" s="152" t="s">
        <v>2</v>
      </c>
      <c r="E12" s="156">
        <v>0.18531644724950846</v>
      </c>
      <c r="F12" s="722">
        <v>0.1583340897200784</v>
      </c>
      <c r="G12" s="472">
        <v>0.1583340897200784</v>
      </c>
      <c r="H12" s="472" t="s">
        <v>477</v>
      </c>
      <c r="I12" s="725" t="s">
        <v>474</v>
      </c>
    </row>
    <row r="13" spans="2:9" ht="18" customHeight="1">
      <c r="B13" s="146"/>
      <c r="C13" s="146" t="s">
        <v>199</v>
      </c>
      <c r="D13" s="152" t="s">
        <v>2</v>
      </c>
      <c r="E13" s="248">
        <v>5.9916477527467218E-2</v>
      </c>
      <c r="F13" s="234">
        <v>0.17123408604539228</v>
      </c>
      <c r="G13" s="472">
        <v>0.17123408604539228</v>
      </c>
      <c r="H13" s="472" t="s">
        <v>478</v>
      </c>
      <c r="I13" s="725" t="s">
        <v>474</v>
      </c>
    </row>
    <row r="14" spans="2:9" ht="18" customHeight="1">
      <c r="B14" s="461"/>
      <c r="C14" s="461" t="s">
        <v>200</v>
      </c>
      <c r="D14" s="462" t="s">
        <v>2</v>
      </c>
      <c r="E14" s="468">
        <v>3.859048705716922E-2</v>
      </c>
      <c r="F14" s="724">
        <v>7.9885953863344794E-2</v>
      </c>
      <c r="G14" s="473">
        <v>7.9885953863344794E-2</v>
      </c>
      <c r="H14" s="473" t="s">
        <v>479</v>
      </c>
      <c r="I14" s="726" t="s">
        <v>474</v>
      </c>
    </row>
    <row r="15" spans="2:9">
      <c r="H15" s="150"/>
    </row>
    <row r="16" spans="2:9">
      <c r="B16" s="86" t="s">
        <v>201</v>
      </c>
      <c r="H16" s="149"/>
    </row>
    <row r="17" spans="2:19">
      <c r="B17" s="86" t="s">
        <v>202</v>
      </c>
      <c r="E17" s="86"/>
      <c r="F17" s="86"/>
      <c r="G17" s="86"/>
    </row>
    <row r="18" spans="2:19">
      <c r="B18" s="86" t="s">
        <v>203</v>
      </c>
      <c r="E18" s="86"/>
      <c r="F18" s="86"/>
      <c r="G18" s="86"/>
    </row>
    <row r="19" spans="2:19">
      <c r="B19" s="86" t="s">
        <v>204</v>
      </c>
      <c r="H19" s="149"/>
    </row>
    <row r="20" spans="2:19">
      <c r="B20" s="86" t="s">
        <v>205</v>
      </c>
      <c r="H20" s="149"/>
    </row>
    <row r="21" spans="2:19">
      <c r="B21" s="86" t="s">
        <v>206</v>
      </c>
      <c r="H21" s="149"/>
    </row>
    <row r="22" spans="2:19" ht="27" customHeight="1">
      <c r="B22" s="838" t="s">
        <v>466</v>
      </c>
      <c r="C22" s="838"/>
      <c r="D22" s="838"/>
      <c r="E22" s="838"/>
      <c r="F22" s="838"/>
      <c r="G22" s="838"/>
      <c r="H22" s="838"/>
      <c r="I22" s="838"/>
      <c r="J22" s="838"/>
      <c r="K22" s="838"/>
      <c r="L22" s="838"/>
      <c r="M22" s="838"/>
      <c r="N22" s="838"/>
      <c r="O22" s="838"/>
      <c r="P22" s="838"/>
      <c r="Q22" s="838"/>
      <c r="R22" s="838"/>
      <c r="S22" s="838"/>
    </row>
    <row r="23" spans="2:19">
      <c r="B23" s="86" t="s">
        <v>467</v>
      </c>
      <c r="H23" s="149"/>
    </row>
  </sheetData>
  <mergeCells count="2">
    <mergeCell ref="B3:C3"/>
    <mergeCell ref="B22:S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36"/>
  <sheetViews>
    <sheetView workbookViewId="0"/>
  </sheetViews>
  <sheetFormatPr baseColWidth="10" defaultColWidth="11.42578125" defaultRowHeight="12.75"/>
  <cols>
    <col min="1" max="1" width="7.28515625" style="86" customWidth="1"/>
    <col min="2" max="2" width="45" style="86" customWidth="1"/>
    <col min="3" max="3" width="16.5703125" style="86" customWidth="1"/>
    <col min="4" max="4" width="15.7109375" style="86" customWidth="1"/>
    <col min="5" max="5" width="14.85546875" style="86" customWidth="1"/>
    <col min="6" max="6" width="2.7109375" style="86" customWidth="1"/>
    <col min="7" max="7" width="16.5703125" style="86" customWidth="1"/>
    <col min="8" max="8" width="15.7109375" style="86" customWidth="1"/>
    <col min="9" max="9" width="12.42578125" style="86" customWidth="1"/>
    <col min="10" max="16384" width="11.42578125" style="86"/>
  </cols>
  <sheetData>
    <row r="2" spans="2:11" ht="13.5" thickBot="1">
      <c r="B2" s="480"/>
      <c r="C2" s="480"/>
      <c r="D2" s="480"/>
      <c r="E2" s="480"/>
      <c r="F2" s="480"/>
      <c r="G2" s="480"/>
      <c r="H2" s="480"/>
      <c r="I2" s="480"/>
    </row>
    <row r="3" spans="2:11" ht="15">
      <c r="B3" s="869" t="s">
        <v>207</v>
      </c>
      <c r="C3" s="869"/>
      <c r="D3" s="869"/>
      <c r="E3" s="869"/>
      <c r="F3" s="869"/>
      <c r="G3" s="869"/>
      <c r="H3" s="869"/>
    </row>
    <row r="4" spans="2:11" ht="17.25" customHeight="1" thickBot="1">
      <c r="B4" s="870" t="s">
        <v>168</v>
      </c>
      <c r="C4" s="870"/>
      <c r="D4" s="870"/>
      <c r="E4" s="870"/>
      <c r="F4" s="870"/>
      <c r="G4" s="870"/>
      <c r="H4" s="870"/>
      <c r="I4" s="480"/>
    </row>
    <row r="5" spans="2:11" ht="48" customHeight="1">
      <c r="B5" s="871" t="s">
        <v>208</v>
      </c>
      <c r="C5" s="873" t="s">
        <v>209</v>
      </c>
      <c r="D5" s="873"/>
      <c r="E5" s="873"/>
      <c r="F5" s="481"/>
      <c r="G5" s="873" t="s">
        <v>210</v>
      </c>
      <c r="H5" s="873"/>
      <c r="I5" s="873"/>
    </row>
    <row r="6" spans="2:11">
      <c r="B6" s="872"/>
      <c r="C6" s="287" t="s">
        <v>471</v>
      </c>
      <c r="D6" s="370" t="s">
        <v>472</v>
      </c>
      <c r="E6" s="370" t="s">
        <v>211</v>
      </c>
      <c r="F6" s="151"/>
      <c r="G6" s="287" t="s">
        <v>471</v>
      </c>
      <c r="H6" s="370" t="s">
        <v>472</v>
      </c>
      <c r="I6" s="371" t="s">
        <v>211</v>
      </c>
    </row>
    <row r="7" spans="2:11" ht="6" customHeight="1"/>
    <row r="8" spans="2:11" ht="13.5" customHeight="1">
      <c r="B8" s="87" t="s">
        <v>480</v>
      </c>
      <c r="C8" s="475">
        <v>0</v>
      </c>
      <c r="D8" s="102">
        <v>0</v>
      </c>
      <c r="E8" s="102" t="s">
        <v>473</v>
      </c>
      <c r="F8" s="102"/>
      <c r="G8" s="475">
        <v>1</v>
      </c>
      <c r="H8" s="102">
        <v>1</v>
      </c>
      <c r="I8" s="199">
        <v>0</v>
      </c>
      <c r="K8" s="86" t="s">
        <v>212</v>
      </c>
    </row>
    <row r="9" spans="2:11" ht="13.5" customHeight="1">
      <c r="B9" s="87" t="s">
        <v>481</v>
      </c>
      <c r="C9" s="475">
        <v>394</v>
      </c>
      <c r="D9" s="102">
        <v>232</v>
      </c>
      <c r="E9" s="199">
        <v>0.69827586206896552</v>
      </c>
      <c r="F9" s="102"/>
      <c r="G9" s="475">
        <v>90</v>
      </c>
      <c r="H9" s="102">
        <v>76</v>
      </c>
      <c r="I9" s="199">
        <v>0.18421052631578938</v>
      </c>
    </row>
    <row r="10" spans="2:11" ht="13.5" customHeight="1">
      <c r="B10" s="87" t="s">
        <v>213</v>
      </c>
      <c r="C10" s="475">
        <v>0</v>
      </c>
      <c r="D10" s="102">
        <v>41</v>
      </c>
      <c r="E10" s="199">
        <v>-1</v>
      </c>
      <c r="F10" s="102"/>
      <c r="G10" s="475">
        <v>0</v>
      </c>
      <c r="H10" s="102">
        <v>0</v>
      </c>
      <c r="I10" s="199" t="s">
        <v>473</v>
      </c>
    </row>
    <row r="11" spans="2:11" ht="13.5" customHeight="1">
      <c r="B11" s="87" t="s">
        <v>482</v>
      </c>
      <c r="C11" s="475">
        <v>0</v>
      </c>
      <c r="D11" s="482">
        <v>2</v>
      </c>
      <c r="E11" s="199">
        <v>-1</v>
      </c>
      <c r="F11" s="102"/>
      <c r="G11" s="475">
        <v>0</v>
      </c>
      <c r="H11" s="102">
        <v>0</v>
      </c>
      <c r="I11" s="199" t="s">
        <v>473</v>
      </c>
    </row>
    <row r="12" spans="2:11" ht="13.5" customHeight="1">
      <c r="B12" s="87" t="s">
        <v>214</v>
      </c>
      <c r="C12" s="475">
        <v>0</v>
      </c>
      <c r="D12" s="482">
        <v>2</v>
      </c>
      <c r="E12" s="199">
        <v>0.5</v>
      </c>
      <c r="F12" s="102"/>
      <c r="G12" s="475">
        <v>10</v>
      </c>
      <c r="H12" s="102">
        <v>12</v>
      </c>
      <c r="I12" s="199">
        <v>-0.16666666666666663</v>
      </c>
    </row>
    <row r="13" spans="2:11" ht="13.5" customHeight="1">
      <c r="B13" s="87" t="s">
        <v>215</v>
      </c>
      <c r="C13" s="475">
        <v>1</v>
      </c>
      <c r="D13" s="102">
        <v>2</v>
      </c>
      <c r="E13" s="199">
        <v>-0.5</v>
      </c>
      <c r="F13" s="102"/>
      <c r="G13" s="475">
        <v>1</v>
      </c>
      <c r="H13" s="102">
        <v>1</v>
      </c>
      <c r="I13" s="199">
        <v>0</v>
      </c>
    </row>
    <row r="14" spans="2:11" ht="13.5" customHeight="1">
      <c r="B14" s="87" t="s">
        <v>483</v>
      </c>
      <c r="C14" s="475">
        <v>503</v>
      </c>
      <c r="D14" s="102">
        <v>391</v>
      </c>
      <c r="E14" s="199">
        <v>0.28644501278772383</v>
      </c>
      <c r="F14" s="102"/>
      <c r="G14" s="475">
        <v>216</v>
      </c>
      <c r="H14" s="102">
        <v>213</v>
      </c>
      <c r="I14" s="199">
        <v>1.4084507042253502E-2</v>
      </c>
    </row>
    <row r="15" spans="2:11" ht="13.5" customHeight="1">
      <c r="B15" s="87" t="s">
        <v>484</v>
      </c>
      <c r="C15" s="475">
        <v>144</v>
      </c>
      <c r="D15" s="102">
        <v>144</v>
      </c>
      <c r="E15" s="199">
        <v>0</v>
      </c>
      <c r="F15" s="102"/>
      <c r="G15" s="475">
        <v>165</v>
      </c>
      <c r="H15" s="102">
        <v>164</v>
      </c>
      <c r="I15" s="199">
        <v>6.0975609756097615E-3</v>
      </c>
    </row>
    <row r="16" spans="2:11" ht="13.5" customHeight="1">
      <c r="B16" s="87" t="s">
        <v>216</v>
      </c>
      <c r="C16" s="475">
        <v>0</v>
      </c>
      <c r="D16" s="102">
        <v>68</v>
      </c>
      <c r="E16" s="199">
        <v>-1</v>
      </c>
      <c r="F16" s="102"/>
      <c r="G16" s="475">
        <v>0</v>
      </c>
      <c r="H16" s="102">
        <v>0</v>
      </c>
      <c r="I16" s="199" t="s">
        <v>473</v>
      </c>
    </row>
    <row r="17" spans="2:9" ht="13.5" customHeight="1">
      <c r="B17" s="87" t="s">
        <v>485</v>
      </c>
      <c r="C17" s="475">
        <v>326</v>
      </c>
      <c r="D17" s="102">
        <v>234</v>
      </c>
      <c r="E17" s="199">
        <v>0.3931623931623931</v>
      </c>
      <c r="F17" s="102"/>
      <c r="G17" s="475">
        <v>118</v>
      </c>
      <c r="H17" s="102">
        <v>150</v>
      </c>
      <c r="I17" s="199">
        <v>-0.21333333333333337</v>
      </c>
    </row>
    <row r="18" spans="2:9" ht="13.5" customHeight="1">
      <c r="B18" s="87" t="s">
        <v>486</v>
      </c>
      <c r="C18" s="475">
        <v>371</v>
      </c>
      <c r="D18" s="102">
        <v>302</v>
      </c>
      <c r="E18" s="199">
        <v>0.22847682119205293</v>
      </c>
      <c r="F18" s="102"/>
      <c r="G18" s="475">
        <v>103</v>
      </c>
      <c r="H18" s="102">
        <v>115</v>
      </c>
      <c r="I18" s="199">
        <v>-0.10434782608695647</v>
      </c>
    </row>
    <row r="19" spans="2:9" ht="13.5" customHeight="1">
      <c r="B19" s="87" t="s">
        <v>487</v>
      </c>
      <c r="C19" s="475">
        <v>388</v>
      </c>
      <c r="D19" s="102">
        <v>297</v>
      </c>
      <c r="E19" s="199">
        <v>0.30639730639730645</v>
      </c>
      <c r="F19" s="102"/>
      <c r="G19" s="475">
        <v>143</v>
      </c>
      <c r="H19" s="102">
        <v>151</v>
      </c>
      <c r="I19" s="199">
        <v>-5.2980132450331174E-2</v>
      </c>
    </row>
    <row r="20" spans="2:9" ht="13.5" customHeight="1">
      <c r="B20" s="87" t="s">
        <v>217</v>
      </c>
      <c r="C20" s="475">
        <v>0</v>
      </c>
      <c r="D20" s="102">
        <v>3</v>
      </c>
      <c r="E20" s="199">
        <v>-1</v>
      </c>
      <c r="F20" s="102"/>
      <c r="G20" s="475">
        <v>10</v>
      </c>
      <c r="H20" s="102">
        <v>0</v>
      </c>
      <c r="I20" s="199" t="s">
        <v>473</v>
      </c>
    </row>
    <row r="21" spans="2:9" ht="13.5" customHeight="1">
      <c r="B21" s="87" t="s">
        <v>218</v>
      </c>
      <c r="C21" s="475">
        <v>7</v>
      </c>
      <c r="D21" s="102">
        <v>9</v>
      </c>
      <c r="E21" s="199">
        <v>-0.22222222222222221</v>
      </c>
      <c r="F21" s="102"/>
      <c r="G21" s="475">
        <v>8</v>
      </c>
      <c r="H21" s="102">
        <v>11</v>
      </c>
      <c r="I21" s="199">
        <v>-0.27272727272727271</v>
      </c>
    </row>
    <row r="22" spans="2:9" ht="13.5" customHeight="1">
      <c r="B22" s="87" t="s">
        <v>488</v>
      </c>
      <c r="C22" s="475">
        <v>151</v>
      </c>
      <c r="D22" s="102">
        <v>404</v>
      </c>
      <c r="E22" s="199">
        <v>-0.62623762376237624</v>
      </c>
      <c r="F22" s="102"/>
      <c r="G22" s="475">
        <v>214</v>
      </c>
      <c r="H22" s="102">
        <v>188</v>
      </c>
      <c r="I22" s="199">
        <v>0.13829787234042556</v>
      </c>
    </row>
    <row r="23" spans="2:9" ht="13.5" customHeight="1">
      <c r="B23" s="87" t="s">
        <v>489</v>
      </c>
      <c r="C23" s="475">
        <v>44</v>
      </c>
      <c r="D23" s="102">
        <v>33</v>
      </c>
      <c r="E23" s="199">
        <v>0.33333333333333326</v>
      </c>
      <c r="F23" s="102"/>
      <c r="G23" s="475">
        <v>50</v>
      </c>
      <c r="H23" s="102">
        <v>49</v>
      </c>
      <c r="I23" s="199">
        <v>2.0408163265306145E-2</v>
      </c>
    </row>
    <row r="24" spans="2:9" ht="13.5" customHeight="1">
      <c r="B24" s="476"/>
      <c r="C24" s="688"/>
      <c r="D24" s="688"/>
      <c r="E24" s="688"/>
      <c r="F24" s="689"/>
      <c r="G24" s="688"/>
      <c r="H24" s="688"/>
      <c r="I24" s="688"/>
    </row>
    <row r="25" spans="2:9">
      <c r="B25" s="477" t="s">
        <v>47</v>
      </c>
      <c r="C25" s="478">
        <v>2332</v>
      </c>
      <c r="D25" s="478">
        <v>2164</v>
      </c>
      <c r="E25" s="474">
        <v>7.7634011090573107E-2</v>
      </c>
      <c r="F25" s="689"/>
      <c r="G25" s="479">
        <v>1129</v>
      </c>
      <c r="H25" s="478">
        <v>1131</v>
      </c>
      <c r="I25" s="448">
        <v>-1.7683465959328348E-3</v>
      </c>
    </row>
    <row r="26" spans="2:9" ht="13.5" customHeight="1">
      <c r="B26" s="87"/>
      <c r="C26" s="102"/>
      <c r="D26" s="102"/>
      <c r="E26" s="102"/>
      <c r="F26" s="102"/>
      <c r="G26" s="102"/>
      <c r="H26" s="102"/>
      <c r="I26" s="215"/>
    </row>
    <row r="27" spans="2:9" ht="13.5" customHeight="1">
      <c r="B27" s="87" t="s">
        <v>219</v>
      </c>
      <c r="C27" s="102"/>
      <c r="D27" s="102"/>
      <c r="E27" s="102"/>
      <c r="F27" s="102"/>
      <c r="G27" s="102"/>
      <c r="H27" s="102"/>
      <c r="I27" s="215"/>
    </row>
    <row r="28" spans="2:9" ht="13.5" customHeight="1">
      <c r="B28" s="88"/>
      <c r="C28" s="89"/>
      <c r="D28" s="89"/>
      <c r="E28" s="89"/>
      <c r="F28" s="89"/>
      <c r="G28" s="89"/>
      <c r="H28" s="89"/>
    </row>
    <row r="29" spans="2:9" ht="10.5" customHeight="1">
      <c r="B29" s="90"/>
      <c r="C29" s="91"/>
      <c r="D29" s="91"/>
      <c r="E29" s="91"/>
      <c r="F29" s="91"/>
      <c r="G29" s="91"/>
      <c r="H29" s="91"/>
    </row>
    <row r="30" spans="2:9">
      <c r="B30" s="92"/>
      <c r="C30" s="91"/>
      <c r="H30" s="91"/>
    </row>
    <row r="31" spans="2:9">
      <c r="C31" s="91"/>
      <c r="D31" s="91"/>
      <c r="E31" s="91"/>
      <c r="F31" s="91"/>
      <c r="G31" s="91"/>
      <c r="H31" s="91"/>
    </row>
    <row r="32" spans="2:9">
      <c r="C32" s="91"/>
    </row>
    <row r="34" spans="3:7">
      <c r="C34" s="91"/>
      <c r="G34" s="91"/>
    </row>
    <row r="36" spans="3:7">
      <c r="C36" s="93"/>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heetViews>
  <sheetFormatPr baseColWidth="10" defaultColWidth="11.42578125" defaultRowHeight="12.75"/>
  <cols>
    <col min="1" max="1" width="11.42578125" style="225"/>
    <col min="2" max="2" width="21.140625" style="225" customWidth="1"/>
    <col min="3" max="3" width="16.140625" style="225" customWidth="1"/>
    <col min="4" max="4" width="17.140625" style="225" customWidth="1"/>
    <col min="5" max="16384" width="11.42578125" style="225"/>
  </cols>
  <sheetData>
    <row r="3" spans="1:5">
      <c r="B3" s="484"/>
      <c r="C3" s="484"/>
      <c r="D3" s="484"/>
    </row>
    <row r="4" spans="1:5" ht="25.5">
      <c r="A4" s="483"/>
      <c r="B4" s="488"/>
      <c r="C4" s="797" t="s">
        <v>490</v>
      </c>
      <c r="D4" s="798" t="s">
        <v>491</v>
      </c>
      <c r="E4" s="237"/>
    </row>
    <row r="5" spans="1:5">
      <c r="A5" s="483"/>
      <c r="B5" s="485" t="s">
        <v>220</v>
      </c>
      <c r="C5" s="486">
        <v>0.22</v>
      </c>
      <c r="D5" s="487">
        <v>0.24</v>
      </c>
    </row>
    <row r="6" spans="1:5">
      <c r="C6" s="238"/>
      <c r="D6" s="238"/>
    </row>
  </sheetData>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1"/>
  <sheetViews>
    <sheetView workbookViewId="0"/>
  </sheetViews>
  <sheetFormatPr baseColWidth="10" defaultColWidth="11.42578125" defaultRowHeight="12.75"/>
  <cols>
    <col min="1" max="1" width="11.42578125" style="85"/>
    <col min="2" max="2" width="45.7109375" style="85" customWidth="1"/>
    <col min="3" max="3" width="13.85546875" style="85" customWidth="1"/>
    <col min="4" max="4" width="15.140625" style="85" customWidth="1"/>
    <col min="5" max="5" width="14.5703125" style="85" customWidth="1"/>
    <col min="6" max="6" width="13.28515625" style="85" customWidth="1"/>
    <col min="7" max="7" width="14.42578125" style="85" customWidth="1"/>
    <col min="8" max="8" width="12.7109375" style="85" customWidth="1"/>
    <col min="9" max="9" width="14" style="85" customWidth="1"/>
    <col min="10" max="16384" width="11.42578125" style="85"/>
  </cols>
  <sheetData>
    <row r="1" spans="1:9">
      <c r="A1" s="202"/>
    </row>
    <row r="2" spans="1:9">
      <c r="B2" s="489"/>
      <c r="C2" s="489"/>
      <c r="D2" s="489"/>
      <c r="E2" s="489"/>
      <c r="F2" s="489"/>
      <c r="G2" s="489"/>
      <c r="H2" s="489"/>
      <c r="I2" s="489"/>
    </row>
    <row r="3" spans="1:9" ht="15">
      <c r="A3" s="490"/>
      <c r="B3" s="874" t="s">
        <v>221</v>
      </c>
      <c r="C3" s="875"/>
      <c r="D3" s="875"/>
      <c r="E3" s="875"/>
      <c r="F3" s="875"/>
      <c r="G3" s="875"/>
      <c r="H3" s="875"/>
      <c r="I3" s="876"/>
    </row>
    <row r="4" spans="1:9" s="198" customFormat="1" ht="15">
      <c r="A4" s="491"/>
      <c r="B4" s="626" t="s">
        <v>222</v>
      </c>
      <c r="C4" s="627">
        <v>2026</v>
      </c>
      <c r="D4" s="627">
        <v>2027</v>
      </c>
      <c r="E4" s="627">
        <v>2028</v>
      </c>
      <c r="F4" s="627">
        <v>2029</v>
      </c>
      <c r="G4" s="627">
        <v>2030</v>
      </c>
      <c r="H4" s="627" t="s">
        <v>495</v>
      </c>
      <c r="I4" s="628" t="s">
        <v>47</v>
      </c>
    </row>
    <row r="5" spans="1:9" ht="15">
      <c r="A5" s="490"/>
      <c r="B5" s="499" t="s">
        <v>223</v>
      </c>
      <c r="C5" s="500">
        <v>600.85799999999995</v>
      </c>
      <c r="D5" s="500">
        <v>0</v>
      </c>
      <c r="E5" s="500">
        <v>0</v>
      </c>
      <c r="F5" s="500">
        <v>0</v>
      </c>
      <c r="G5" s="500">
        <v>0</v>
      </c>
      <c r="H5" s="500">
        <v>0</v>
      </c>
      <c r="I5" s="510">
        <v>600.85799999999995</v>
      </c>
    </row>
    <row r="6" spans="1:9" ht="14.25">
      <c r="A6" s="490"/>
      <c r="B6" s="494" t="s">
        <v>224</v>
      </c>
      <c r="C6" s="495">
        <v>600.85799999999995</v>
      </c>
      <c r="D6" s="495">
        <v>0</v>
      </c>
      <c r="E6" s="495">
        <v>0</v>
      </c>
      <c r="F6" s="495">
        <v>0</v>
      </c>
      <c r="G6" s="495">
        <v>0</v>
      </c>
      <c r="H6" s="495">
        <v>0</v>
      </c>
      <c r="I6" s="496">
        <v>600.85799999999995</v>
      </c>
    </row>
    <row r="7" spans="1:9" ht="15">
      <c r="A7" s="490"/>
      <c r="B7" s="503" t="s">
        <v>5</v>
      </c>
      <c r="C7" s="505">
        <v>63.859165693209611</v>
      </c>
      <c r="D7" s="502">
        <v>42.367951132153451</v>
      </c>
      <c r="E7" s="502">
        <v>23.228135335035965</v>
      </c>
      <c r="F7" s="502">
        <v>4.2932233085605436</v>
      </c>
      <c r="G7" s="502">
        <v>1.7774121769029732</v>
      </c>
      <c r="H7" s="502">
        <v>0</v>
      </c>
      <c r="I7" s="507">
        <v>135.53</v>
      </c>
    </row>
    <row r="8" spans="1:9" ht="14.25">
      <c r="A8" s="490"/>
      <c r="B8" s="264" t="s">
        <v>132</v>
      </c>
      <c r="C8" s="265">
        <v>63.859165693209611</v>
      </c>
      <c r="D8" s="265">
        <v>42.367951132153451</v>
      </c>
      <c r="E8" s="265">
        <v>23.228135335035965</v>
      </c>
      <c r="F8" s="265">
        <v>4.2932233085605436</v>
      </c>
      <c r="G8" s="265">
        <v>1.7774121769029732</v>
      </c>
      <c r="H8" s="265">
        <v>0</v>
      </c>
      <c r="I8" s="508">
        <v>135.52588764586255</v>
      </c>
    </row>
    <row r="9" spans="1:9" ht="14.25">
      <c r="A9" s="490"/>
      <c r="B9" s="705" t="s">
        <v>225</v>
      </c>
      <c r="C9" s="706">
        <v>0</v>
      </c>
      <c r="D9" s="706">
        <v>0</v>
      </c>
      <c r="E9" s="706">
        <v>0</v>
      </c>
      <c r="F9" s="706">
        <v>0</v>
      </c>
      <c r="G9" s="706">
        <v>0</v>
      </c>
      <c r="H9" s="706">
        <v>0</v>
      </c>
      <c r="I9" s="707">
        <v>0</v>
      </c>
    </row>
    <row r="10" spans="1:9" ht="14.25">
      <c r="A10" s="490"/>
      <c r="B10" s="264" t="s">
        <v>226</v>
      </c>
      <c r="C10" s="265">
        <v>0</v>
      </c>
      <c r="D10" s="265">
        <v>0</v>
      </c>
      <c r="E10" s="265">
        <v>0</v>
      </c>
      <c r="F10" s="265">
        <v>0</v>
      </c>
      <c r="G10" s="265">
        <v>0</v>
      </c>
      <c r="H10" s="265">
        <v>0</v>
      </c>
      <c r="I10" s="508">
        <v>0</v>
      </c>
    </row>
    <row r="11" spans="1:9" ht="14.25">
      <c r="A11" s="490"/>
      <c r="B11" s="705" t="s">
        <v>227</v>
      </c>
      <c r="C11" s="706">
        <v>0</v>
      </c>
      <c r="D11" s="706">
        <v>0</v>
      </c>
      <c r="E11" s="706">
        <v>0</v>
      </c>
      <c r="F11" s="706">
        <v>0</v>
      </c>
      <c r="G11" s="706">
        <v>0</v>
      </c>
      <c r="H11" s="706">
        <v>0</v>
      </c>
      <c r="I11" s="707">
        <v>0</v>
      </c>
    </row>
    <row r="12" spans="1:9" ht="14.25">
      <c r="A12" s="490"/>
      <c r="B12" s="264" t="s">
        <v>228</v>
      </c>
      <c r="C12" s="265">
        <v>0</v>
      </c>
      <c r="D12" s="265">
        <v>0</v>
      </c>
      <c r="E12" s="265">
        <v>0</v>
      </c>
      <c r="F12" s="265">
        <v>0</v>
      </c>
      <c r="G12" s="265">
        <v>0</v>
      </c>
      <c r="H12" s="265">
        <v>0</v>
      </c>
      <c r="I12" s="508">
        <v>0</v>
      </c>
    </row>
    <row r="13" spans="1:9" ht="14.25">
      <c r="A13" s="490"/>
      <c r="B13" s="264" t="s">
        <v>229</v>
      </c>
      <c r="C13" s="265">
        <v>0</v>
      </c>
      <c r="D13" s="265">
        <v>0</v>
      </c>
      <c r="E13" s="265">
        <v>0</v>
      </c>
      <c r="F13" s="265">
        <v>0</v>
      </c>
      <c r="G13" s="265">
        <v>0</v>
      </c>
      <c r="H13" s="265">
        <v>0</v>
      </c>
      <c r="I13" s="508">
        <v>0</v>
      </c>
    </row>
    <row r="14" spans="1:9" ht="14.25">
      <c r="A14" s="490"/>
      <c r="B14" s="494" t="s">
        <v>230</v>
      </c>
      <c r="C14" s="504">
        <v>0</v>
      </c>
      <c r="D14" s="504">
        <v>0</v>
      </c>
      <c r="E14" s="504">
        <v>0</v>
      </c>
      <c r="F14" s="504">
        <v>0</v>
      </c>
      <c r="G14" s="504">
        <v>0</v>
      </c>
      <c r="H14" s="504">
        <v>0</v>
      </c>
      <c r="I14" s="509">
        <v>0</v>
      </c>
    </row>
    <row r="15" spans="1:9" ht="15">
      <c r="A15" s="490"/>
      <c r="B15" s="503" t="s">
        <v>14</v>
      </c>
      <c r="C15" s="502">
        <f t="shared" ref="C15:H15" si="0">SUM(C16)</f>
        <v>0</v>
      </c>
      <c r="D15" s="502">
        <f t="shared" si="0"/>
        <v>0</v>
      </c>
      <c r="E15" s="502">
        <f t="shared" si="0"/>
        <v>0</v>
      </c>
      <c r="F15" s="502">
        <f t="shared" si="0"/>
        <v>0</v>
      </c>
      <c r="G15" s="502">
        <f t="shared" si="0"/>
        <v>0</v>
      </c>
      <c r="H15" s="502">
        <f t="shared" si="0"/>
        <v>0</v>
      </c>
      <c r="I15" s="506">
        <f t="shared" ref="I15:I16" si="1">SUM(C15:H15)</f>
        <v>0</v>
      </c>
    </row>
    <row r="16" spans="1:9" ht="14.25">
      <c r="A16" s="490"/>
      <c r="B16" s="264" t="s">
        <v>231</v>
      </c>
      <c r="C16" s="266">
        <v>0</v>
      </c>
      <c r="D16" s="266">
        <v>0</v>
      </c>
      <c r="E16" s="266">
        <v>0</v>
      </c>
      <c r="F16" s="266">
        <v>0</v>
      </c>
      <c r="G16" s="266">
        <v>0</v>
      </c>
      <c r="H16" s="266">
        <v>0</v>
      </c>
      <c r="I16" s="498">
        <f t="shared" si="1"/>
        <v>0</v>
      </c>
    </row>
    <row r="17" spans="1:9" ht="15">
      <c r="A17" s="490"/>
      <c r="B17" s="503" t="s">
        <v>6</v>
      </c>
      <c r="C17" s="502">
        <v>1042.7370024696015</v>
      </c>
      <c r="D17" s="502">
        <v>420.11598793350203</v>
      </c>
      <c r="E17" s="502">
        <v>387.70954006289156</v>
      </c>
      <c r="F17" s="502">
        <v>328.17369013080923</v>
      </c>
      <c r="G17" s="502">
        <v>318.65936060176028</v>
      </c>
      <c r="H17" s="502">
        <v>884.45</v>
      </c>
      <c r="I17" s="506">
        <v>3381.85</v>
      </c>
    </row>
    <row r="18" spans="1:9" ht="14.25">
      <c r="A18" s="490"/>
      <c r="B18" s="264" t="s">
        <v>232</v>
      </c>
      <c r="C18" s="266">
        <v>70.050971926795583</v>
      </c>
      <c r="D18" s="266">
        <v>33.281952034693177</v>
      </c>
      <c r="E18" s="266">
        <v>62.188677891851398</v>
      </c>
      <c r="F18" s="266">
        <v>61.321980923936927</v>
      </c>
      <c r="G18" s="266">
        <v>59.48569049715843</v>
      </c>
      <c r="H18" s="266">
        <v>374.55942489368977</v>
      </c>
      <c r="I18" s="498">
        <v>660.8886981681253</v>
      </c>
    </row>
    <row r="19" spans="1:9" ht="14.25">
      <c r="A19" s="490"/>
      <c r="B19" s="264" t="s">
        <v>233</v>
      </c>
      <c r="C19" s="266">
        <v>278.57182403921217</v>
      </c>
      <c r="D19" s="266">
        <v>17.682617751415901</v>
      </c>
      <c r="E19" s="266">
        <v>11.346799425509632</v>
      </c>
      <c r="F19" s="266">
        <v>91.914122731441765</v>
      </c>
      <c r="G19" s="266">
        <v>128.61358732759939</v>
      </c>
      <c r="H19" s="266">
        <v>66.254903284593794</v>
      </c>
      <c r="I19" s="498">
        <v>594.38385455977254</v>
      </c>
    </row>
    <row r="20" spans="1:9" ht="14.25">
      <c r="A20" s="490"/>
      <c r="B20" s="264" t="s">
        <v>234</v>
      </c>
      <c r="C20" s="266">
        <v>408.02394992654331</v>
      </c>
      <c r="D20" s="266">
        <v>94.465971935656384</v>
      </c>
      <c r="E20" s="266">
        <v>7.6189943607727253</v>
      </c>
      <c r="F20" s="266">
        <v>1.6078690986511122</v>
      </c>
      <c r="G20" s="266">
        <v>0.30449657978743155</v>
      </c>
      <c r="H20" s="266">
        <v>0.31724815380347238</v>
      </c>
      <c r="I20" s="498">
        <v>512.33853005521439</v>
      </c>
    </row>
    <row r="21" spans="1:9" ht="14.25">
      <c r="A21" s="490"/>
      <c r="B21" s="264" t="s">
        <v>235</v>
      </c>
      <c r="C21" s="266">
        <v>8.0587927086362282E-2</v>
      </c>
      <c r="D21" s="266">
        <v>9.1660970091764049E-2</v>
      </c>
      <c r="E21" s="266">
        <v>0.10590729746923894</v>
      </c>
      <c r="F21" s="266">
        <v>6.9207997756281267E-2</v>
      </c>
      <c r="G21" s="266">
        <v>6.9989403479033506E-3</v>
      </c>
      <c r="H21" s="266">
        <v>2.8102315985518412E-3</v>
      </c>
      <c r="I21" s="498">
        <v>0.35717336435010172</v>
      </c>
    </row>
    <row r="22" spans="1:9" ht="14.25">
      <c r="A22" s="490"/>
      <c r="B22" s="264" t="s">
        <v>236</v>
      </c>
      <c r="C22" s="266">
        <v>0</v>
      </c>
      <c r="D22" s="266">
        <v>0</v>
      </c>
      <c r="E22" s="266">
        <v>0</v>
      </c>
      <c r="F22" s="266">
        <v>0</v>
      </c>
      <c r="G22" s="266">
        <v>0</v>
      </c>
      <c r="H22" s="266">
        <v>0</v>
      </c>
      <c r="I22" s="498">
        <v>0</v>
      </c>
    </row>
    <row r="23" spans="1:9" ht="14.25">
      <c r="A23" s="490"/>
      <c r="B23" s="264" t="s">
        <v>237</v>
      </c>
      <c r="C23" s="266">
        <v>0</v>
      </c>
      <c r="D23" s="266">
        <v>0</v>
      </c>
      <c r="E23" s="266">
        <v>0</v>
      </c>
      <c r="F23" s="266">
        <v>0</v>
      </c>
      <c r="G23" s="266">
        <v>0</v>
      </c>
      <c r="H23" s="266">
        <v>0</v>
      </c>
      <c r="I23" s="498">
        <v>0</v>
      </c>
    </row>
    <row r="24" spans="1:9" ht="14.25">
      <c r="A24" s="490"/>
      <c r="B24" s="264" t="s">
        <v>238</v>
      </c>
      <c r="C24" s="266">
        <v>0</v>
      </c>
      <c r="D24" s="266">
        <v>0</v>
      </c>
      <c r="E24" s="266">
        <v>0</v>
      </c>
      <c r="F24" s="266">
        <v>0</v>
      </c>
      <c r="G24" s="266">
        <v>0</v>
      </c>
      <c r="H24" s="266">
        <v>0</v>
      </c>
      <c r="I24" s="498">
        <v>0</v>
      </c>
    </row>
    <row r="25" spans="1:9" ht="14.25">
      <c r="A25" s="490"/>
      <c r="B25" s="264" t="s">
        <v>239</v>
      </c>
      <c r="C25" s="266">
        <v>0</v>
      </c>
      <c r="D25" s="266">
        <v>0</v>
      </c>
      <c r="E25" s="266">
        <v>0</v>
      </c>
      <c r="F25" s="266">
        <v>0</v>
      </c>
      <c r="G25" s="266">
        <v>0</v>
      </c>
      <c r="H25" s="266">
        <v>0</v>
      </c>
      <c r="I25" s="498">
        <v>0</v>
      </c>
    </row>
    <row r="26" spans="1:9" ht="14.25">
      <c r="A26" s="490"/>
      <c r="B26" s="264" t="s">
        <v>240</v>
      </c>
      <c r="C26" s="266">
        <v>0</v>
      </c>
      <c r="D26" s="266">
        <v>0.20641096396199579</v>
      </c>
      <c r="E26" s="266">
        <v>0.23969758951397291</v>
      </c>
      <c r="F26" s="266">
        <v>6.5736465061396646E-2</v>
      </c>
      <c r="G26" s="266">
        <v>0</v>
      </c>
      <c r="H26" s="266">
        <v>0</v>
      </c>
      <c r="I26" s="498">
        <v>0.5118450185373653</v>
      </c>
    </row>
    <row r="27" spans="1:9" ht="14.25">
      <c r="A27" s="490"/>
      <c r="B27" s="264" t="s">
        <v>241</v>
      </c>
      <c r="C27" s="266">
        <v>265.09320852708987</v>
      </c>
      <c r="D27" s="266">
        <v>253.57664214703212</v>
      </c>
      <c r="E27" s="266">
        <v>285.36998289873628</v>
      </c>
      <c r="F27" s="266">
        <v>152.48563406006716</v>
      </c>
      <c r="G27" s="266">
        <v>130.16669623034008</v>
      </c>
      <c r="H27" s="266">
        <v>439.48817332025141</v>
      </c>
      <c r="I27" s="498">
        <v>1526.1803371835169</v>
      </c>
    </row>
    <row r="28" spans="1:9" ht="14.25">
      <c r="A28" s="490"/>
      <c r="B28" s="264" t="s">
        <v>242</v>
      </c>
      <c r="C28" s="266">
        <v>1.8102475283512647E-2</v>
      </c>
      <c r="D28" s="266">
        <v>2.059182704431102E-2</v>
      </c>
      <c r="E28" s="266">
        <v>2.3717586448739537E-2</v>
      </c>
      <c r="F28" s="266">
        <v>2.7322008593117071E-2</v>
      </c>
      <c r="G28" s="266">
        <v>3.1479091817819375E-2</v>
      </c>
      <c r="H28" s="266">
        <v>3.5270636991666686</v>
      </c>
      <c r="I28" s="498">
        <v>3.6482766883541684</v>
      </c>
    </row>
    <row r="29" spans="1:9" ht="14.25">
      <c r="A29" s="490"/>
      <c r="B29" s="264" t="s">
        <v>218</v>
      </c>
      <c r="C29" s="266">
        <v>0.3340925977755162</v>
      </c>
      <c r="D29" s="266">
        <v>0.19502362112737887</v>
      </c>
      <c r="E29" s="266">
        <v>0.22362358344930885</v>
      </c>
      <c r="F29" s="266">
        <v>0.12660957106395157</v>
      </c>
      <c r="G29" s="266">
        <v>4.1832905379278806E-2</v>
      </c>
      <c r="H29" s="266">
        <v>0.29905858519118989</v>
      </c>
      <c r="I29" s="498">
        <v>1.220240863986624</v>
      </c>
    </row>
    <row r="30" spans="1:9" ht="14.25">
      <c r="A30" s="490"/>
      <c r="B30" s="264" t="s">
        <v>215</v>
      </c>
      <c r="C30" s="266">
        <v>20.564265049815237</v>
      </c>
      <c r="D30" s="266">
        <v>20.595116682479006</v>
      </c>
      <c r="E30" s="266">
        <v>20.592139429140257</v>
      </c>
      <c r="F30" s="266">
        <v>20.5552072742375</v>
      </c>
      <c r="G30" s="266">
        <v>8.5790293299654666E-3</v>
      </c>
      <c r="H30" s="266">
        <v>3.6251952917273718E-3</v>
      </c>
      <c r="I30" s="498">
        <v>82.318932660293697</v>
      </c>
    </row>
    <row r="31" spans="1:9" ht="14.25">
      <c r="A31" s="490"/>
      <c r="B31" s="264" t="s">
        <v>243</v>
      </c>
      <c r="C31" s="266">
        <v>0</v>
      </c>
      <c r="D31" s="266">
        <v>0</v>
      </c>
      <c r="E31" s="266">
        <v>0</v>
      </c>
      <c r="F31" s="266">
        <v>0</v>
      </c>
      <c r="G31" s="266">
        <v>0</v>
      </c>
      <c r="H31" s="266">
        <v>0</v>
      </c>
      <c r="I31" s="498">
        <v>0</v>
      </c>
    </row>
    <row r="32" spans="1:9" ht="15">
      <c r="A32" s="490"/>
      <c r="B32" s="503" t="s">
        <v>7</v>
      </c>
      <c r="C32" s="502">
        <v>339.97497325221127</v>
      </c>
      <c r="D32" s="502">
        <v>330.72485705847788</v>
      </c>
      <c r="E32" s="502">
        <v>357.85758161991652</v>
      </c>
      <c r="F32" s="502">
        <v>198.56568874905597</v>
      </c>
      <c r="G32" s="502">
        <v>403.45929083370527</v>
      </c>
      <c r="H32" s="502">
        <v>982.61790463413558</v>
      </c>
      <c r="I32" s="506">
        <v>2613.1999999999998</v>
      </c>
    </row>
    <row r="33" spans="1:9" ht="14.25">
      <c r="A33" s="490"/>
      <c r="B33" s="494" t="s">
        <v>244</v>
      </c>
      <c r="C33" s="495">
        <v>339.96830524008482</v>
      </c>
      <c r="D33" s="495">
        <v>330.71683597642271</v>
      </c>
      <c r="E33" s="495">
        <v>357.84956053786135</v>
      </c>
      <c r="F33" s="495">
        <v>198.5610097845238</v>
      </c>
      <c r="G33" s="495">
        <v>403.45929083370527</v>
      </c>
      <c r="H33" s="495">
        <v>982.61790463413558</v>
      </c>
      <c r="I33" s="496">
        <v>2613.1729070067331</v>
      </c>
    </row>
    <row r="34" spans="1:9" ht="15">
      <c r="A34" s="490"/>
      <c r="B34" s="501" t="s">
        <v>245</v>
      </c>
      <c r="C34" s="502">
        <v>11.0992275097</v>
      </c>
      <c r="D34" s="502">
        <v>12.78814380459511</v>
      </c>
      <c r="E34" s="502">
        <v>9.8618665516021888</v>
      </c>
      <c r="F34" s="502">
        <v>1.1809183966021868</v>
      </c>
      <c r="G34" s="502">
        <v>0.82362967660218667</v>
      </c>
      <c r="H34" s="502">
        <v>5.9811952996943099</v>
      </c>
      <c r="I34" s="506">
        <v>41.73</v>
      </c>
    </row>
    <row r="35" spans="1:9" ht="14.25">
      <c r="A35" s="490"/>
      <c r="B35" s="264" t="s">
        <v>246</v>
      </c>
      <c r="C35" s="266">
        <v>8.5358352800000006</v>
      </c>
      <c r="D35" s="266">
        <v>8.5413100221994895</v>
      </c>
      <c r="E35" s="266">
        <v>8.5263358192065688</v>
      </c>
      <c r="F35" s="266">
        <v>0.12633581920656636</v>
      </c>
      <c r="G35" s="266">
        <v>0.12633581920656636</v>
      </c>
      <c r="H35" s="266">
        <v>0.20333623428636571</v>
      </c>
      <c r="I35" s="498">
        <v>26.059488994105557</v>
      </c>
    </row>
    <row r="36" spans="1:9" ht="14.25">
      <c r="A36" s="490"/>
      <c r="B36" s="264" t="s">
        <v>247</v>
      </c>
      <c r="C36" s="266">
        <v>1.1160620097</v>
      </c>
      <c r="D36" s="266">
        <v>3.7281128307674627</v>
      </c>
      <c r="E36" s="266">
        <v>0.81680978076746269</v>
      </c>
      <c r="F36" s="266">
        <v>0.69581486076746257</v>
      </c>
      <c r="G36" s="266">
        <v>0.33852614076746257</v>
      </c>
      <c r="H36" s="266">
        <v>1.745676321920572</v>
      </c>
      <c r="I36" s="498">
        <v>8.4410019446904219</v>
      </c>
    </row>
    <row r="37" spans="1:9" ht="14.25">
      <c r="A37" s="490"/>
      <c r="B37" s="494" t="s">
        <v>248</v>
      </c>
      <c r="C37" s="495">
        <v>1.4473302200000002</v>
      </c>
      <c r="D37" s="495">
        <v>0.51872095162815779</v>
      </c>
      <c r="E37" s="495">
        <v>0.51872095162815779</v>
      </c>
      <c r="F37" s="495">
        <v>0.35876771662815782</v>
      </c>
      <c r="G37" s="495">
        <v>0.35876771662815782</v>
      </c>
      <c r="H37" s="495">
        <v>4.0321827434873718</v>
      </c>
      <c r="I37" s="496">
        <v>7.2344903000000036</v>
      </c>
    </row>
    <row r="38" spans="1:9" ht="15">
      <c r="A38" s="490"/>
      <c r="B38" s="501" t="s">
        <v>14</v>
      </c>
      <c r="C38" s="502">
        <f t="shared" ref="C38:H38" si="2">SUM(C39)</f>
        <v>69.650697108075889</v>
      </c>
      <c r="D38" s="502">
        <f t="shared" si="2"/>
        <v>5.5669982185351768E-2</v>
      </c>
      <c r="E38" s="502">
        <f t="shared" si="2"/>
        <v>2.7834991092675891E-2</v>
      </c>
      <c r="F38" s="502">
        <f t="shared" si="2"/>
        <v>0</v>
      </c>
      <c r="G38" s="502">
        <f t="shared" si="2"/>
        <v>0</v>
      </c>
      <c r="H38" s="502">
        <f t="shared" si="2"/>
        <v>0</v>
      </c>
      <c r="I38" s="506">
        <f t="shared" ref="I38" si="3">SUM(C38:H38)</f>
        <v>69.734202081353914</v>
      </c>
    </row>
    <row r="39" spans="1:9" ht="14.25">
      <c r="A39" s="490"/>
      <c r="B39" s="264" t="s">
        <v>249</v>
      </c>
      <c r="C39" s="266">
        <v>69.650697108075889</v>
      </c>
      <c r="D39" s="266">
        <v>5.5669982185351768E-2</v>
      </c>
      <c r="E39" s="266">
        <v>2.7834991092675891E-2</v>
      </c>
      <c r="F39" s="266">
        <v>0</v>
      </c>
      <c r="G39" s="266">
        <v>0</v>
      </c>
      <c r="H39" s="266">
        <v>0</v>
      </c>
      <c r="I39" s="498">
        <f>SUM(C39:H39)</f>
        <v>69.734202081353914</v>
      </c>
    </row>
    <row r="40" spans="1:9" ht="15">
      <c r="A40" s="490"/>
      <c r="B40" s="492" t="s">
        <v>33</v>
      </c>
      <c r="C40" s="493">
        <f t="shared" ref="C40:I40" si="4">C5+C7+C15+C17+C32+C34+C38</f>
        <v>2128.1790660327983</v>
      </c>
      <c r="D40" s="493">
        <f>D5+D7+D15+D17+D32+D34+D38</f>
        <v>806.05260991091393</v>
      </c>
      <c r="E40" s="493">
        <f t="shared" si="4"/>
        <v>778.68495856053892</v>
      </c>
      <c r="F40" s="493">
        <f t="shared" si="4"/>
        <v>532.21352058502794</v>
      </c>
      <c r="G40" s="493">
        <f t="shared" si="4"/>
        <v>724.7196932889708</v>
      </c>
      <c r="H40" s="493">
        <f t="shared" si="4"/>
        <v>1873.0490999338299</v>
      </c>
      <c r="I40" s="497">
        <f t="shared" si="4"/>
        <v>6842.9022020813527</v>
      </c>
    </row>
    <row r="41" spans="1:9">
      <c r="B41" s="788"/>
      <c r="C41" s="788"/>
      <c r="D41" s="788"/>
      <c r="E41" s="788"/>
      <c r="F41" s="788"/>
      <c r="G41" s="788"/>
      <c r="H41" s="788"/>
      <c r="I41" s="788"/>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X53"/>
  <sheetViews>
    <sheetView workbookViewId="0"/>
  </sheetViews>
  <sheetFormatPr baseColWidth="10" defaultColWidth="11.42578125" defaultRowHeight="14.25"/>
  <cols>
    <col min="1" max="1" width="4.7109375" style="261" customWidth="1"/>
    <col min="2" max="2" width="30.85546875" style="261" customWidth="1"/>
    <col min="3" max="3" width="19" style="261" customWidth="1"/>
    <col min="4" max="4" width="18.28515625" style="261" customWidth="1"/>
    <col min="5" max="5" width="18.85546875" style="261" customWidth="1"/>
    <col min="6" max="6" width="18.42578125" style="261" customWidth="1"/>
    <col min="7" max="7" width="19.28515625" style="261" customWidth="1"/>
    <col min="8" max="8" width="17.140625" style="261" customWidth="1"/>
    <col min="9" max="9" width="18.85546875" style="261" customWidth="1"/>
    <col min="10" max="10" width="18.140625" style="261" customWidth="1"/>
    <col min="11" max="11" width="18.7109375" style="261" customWidth="1"/>
    <col min="12" max="12" width="18.85546875" style="261" customWidth="1"/>
    <col min="13" max="13" width="19.7109375" style="261" customWidth="1"/>
    <col min="14" max="14" width="18.28515625" style="261" customWidth="1"/>
    <col min="15" max="15" width="20.42578125" style="261" customWidth="1"/>
    <col min="16" max="16" width="19.28515625" style="261" customWidth="1"/>
    <col min="17" max="17" width="20" customWidth="1"/>
    <col min="18" max="18" width="19.42578125" customWidth="1"/>
    <col min="24" max="16384" width="11.42578125" style="261"/>
  </cols>
  <sheetData>
    <row r="1" spans="1:23">
      <c r="A1" s="675"/>
      <c r="B1" s="596"/>
      <c r="C1" s="597"/>
      <c r="D1" s="597"/>
      <c r="E1" s="597"/>
      <c r="F1" s="597"/>
      <c r="H1" s="597"/>
      <c r="I1" s="597"/>
      <c r="J1" s="597"/>
      <c r="K1" s="597"/>
      <c r="L1" s="597"/>
      <c r="M1" s="597"/>
      <c r="N1" s="597"/>
    </row>
    <row r="2" spans="1:23" ht="15">
      <c r="A2" s="598"/>
      <c r="B2" s="780" t="s">
        <v>250</v>
      </c>
      <c r="C2" s="885" t="s">
        <v>251</v>
      </c>
      <c r="D2" s="886"/>
      <c r="E2" s="886"/>
      <c r="F2" s="887"/>
      <c r="G2" s="881" t="s">
        <v>20</v>
      </c>
      <c r="H2" s="882"/>
      <c r="I2" s="881" t="s">
        <v>129</v>
      </c>
      <c r="J2" s="882"/>
      <c r="K2" s="888" t="s">
        <v>252</v>
      </c>
      <c r="L2" s="889"/>
      <c r="M2" s="888" t="s">
        <v>253</v>
      </c>
      <c r="N2" s="889"/>
    </row>
    <row r="3" spans="1:23" ht="15">
      <c r="A3" s="598"/>
      <c r="B3" s="781"/>
      <c r="C3" s="776" t="s">
        <v>11</v>
      </c>
      <c r="D3" s="777"/>
      <c r="E3" s="778" t="s">
        <v>12</v>
      </c>
      <c r="F3" s="779"/>
      <c r="G3" s="883"/>
      <c r="H3" s="884"/>
      <c r="I3" s="883"/>
      <c r="J3" s="884"/>
      <c r="K3" s="890"/>
      <c r="L3" s="891"/>
      <c r="M3" s="890"/>
      <c r="N3" s="891"/>
    </row>
    <row r="4" spans="1:23" ht="15">
      <c r="A4" s="598"/>
      <c r="B4" s="782"/>
      <c r="C4" s="644" t="s">
        <v>471</v>
      </c>
      <c r="D4" s="593" t="s">
        <v>472</v>
      </c>
      <c r="E4" s="644" t="s">
        <v>3</v>
      </c>
      <c r="F4" s="645" t="s">
        <v>4</v>
      </c>
      <c r="G4" s="644" t="s">
        <v>471</v>
      </c>
      <c r="H4" s="593" t="s">
        <v>472</v>
      </c>
      <c r="I4" s="644" t="s">
        <v>471</v>
      </c>
      <c r="J4" s="593" t="s">
        <v>472</v>
      </c>
      <c r="K4" s="644" t="s">
        <v>471</v>
      </c>
      <c r="L4" s="593" t="s">
        <v>472</v>
      </c>
      <c r="M4" s="644" t="s">
        <v>471</v>
      </c>
      <c r="N4" s="645" t="s">
        <v>472</v>
      </c>
    </row>
    <row r="5" spans="1:23" ht="15">
      <c r="A5" s="598"/>
      <c r="B5" s="655" t="s">
        <v>132</v>
      </c>
      <c r="C5" s="600">
        <v>17.651646077564408</v>
      </c>
      <c r="D5" s="680">
        <v>17.551138855855999</v>
      </c>
      <c r="E5" s="600">
        <v>4.1931251097364077</v>
      </c>
      <c r="F5" s="681">
        <v>4.080785855856</v>
      </c>
      <c r="G5" s="600">
        <v>2.7308919999999999</v>
      </c>
      <c r="H5" s="674">
        <v>2.713498</v>
      </c>
      <c r="I5" s="604">
        <v>0.18215500000000001</v>
      </c>
      <c r="J5" s="648">
        <v>0.17149999999999999</v>
      </c>
      <c r="K5" s="600">
        <v>19.988833333333332</v>
      </c>
      <c r="L5" s="646">
        <v>16.367064000067799</v>
      </c>
      <c r="M5" s="600">
        <v>9.57</v>
      </c>
      <c r="N5" s="653">
        <v>8.0654238285481981</v>
      </c>
    </row>
    <row r="6" spans="1:23" ht="15">
      <c r="A6" s="598"/>
      <c r="B6" s="656" t="s">
        <v>254</v>
      </c>
      <c r="C6" s="601">
        <v>14.839100599912001</v>
      </c>
      <c r="D6" s="680">
        <v>14.8851469900567</v>
      </c>
      <c r="E6" s="601">
        <v>4.2224005999119996</v>
      </c>
      <c r="F6" s="681">
        <v>3.9839738903408142</v>
      </c>
      <c r="G6" s="601">
        <v>3.149651</v>
      </c>
      <c r="H6" s="674">
        <v>3.1330290000000001</v>
      </c>
      <c r="I6" s="605">
        <v>0.20517095690965401</v>
      </c>
      <c r="J6" s="648">
        <v>0.20099607078897003</v>
      </c>
      <c r="K6" s="601">
        <v>6.165</v>
      </c>
      <c r="L6" s="646">
        <v>8.8206623564433659</v>
      </c>
      <c r="M6" s="601">
        <v>3.27</v>
      </c>
      <c r="N6" s="653">
        <v>4.7936399612505003</v>
      </c>
    </row>
    <row r="7" spans="1:23" ht="15">
      <c r="A7" s="598"/>
      <c r="B7" s="656" t="s">
        <v>241</v>
      </c>
      <c r="C7" s="601">
        <v>45.129287266131499</v>
      </c>
      <c r="D7" s="680">
        <v>44.869643393586202</v>
      </c>
      <c r="E7" s="601">
        <v>4.8282353474185005</v>
      </c>
      <c r="F7" s="681">
        <v>3.8260438975932995</v>
      </c>
      <c r="G7" s="601">
        <v>8.6823970000000017</v>
      </c>
      <c r="H7" s="674">
        <v>8.5361460000000005</v>
      </c>
      <c r="I7" s="605">
        <v>0.107962533973318</v>
      </c>
      <c r="J7" s="648">
        <v>0.102174074083308</v>
      </c>
      <c r="K7" s="601">
        <v>5.8529999999999998</v>
      </c>
      <c r="L7" s="646">
        <v>6.5183211341469667</v>
      </c>
      <c r="M7" s="601">
        <v>3.37</v>
      </c>
      <c r="N7" s="653">
        <v>3.1614187504018498</v>
      </c>
    </row>
    <row r="8" spans="1:23" ht="15">
      <c r="A8" s="598"/>
      <c r="B8" s="656" t="s">
        <v>255</v>
      </c>
      <c r="C8" s="601">
        <v>15.455445347418499</v>
      </c>
      <c r="D8" s="680">
        <v>14.187679608370299</v>
      </c>
      <c r="E8" s="601">
        <v>11.5702672661315</v>
      </c>
      <c r="F8" s="681">
        <v>11.317867795409802</v>
      </c>
      <c r="G8" s="601">
        <v>4.3409579999999997</v>
      </c>
      <c r="H8" s="674">
        <v>4.2610969999999995</v>
      </c>
      <c r="I8" s="605">
        <v>0.13934168722714399</v>
      </c>
      <c r="J8" s="648">
        <v>0.147523425519753</v>
      </c>
      <c r="K8" s="601">
        <v>6.2489999999999997</v>
      </c>
      <c r="L8" s="646">
        <v>9.3993625712010846</v>
      </c>
      <c r="M8" s="601">
        <v>3.39</v>
      </c>
      <c r="N8" s="653">
        <v>4.1620339321816902</v>
      </c>
    </row>
    <row r="9" spans="1:23" ht="15">
      <c r="A9" s="598"/>
      <c r="B9" s="656" t="s">
        <v>256</v>
      </c>
      <c r="C9" s="601">
        <v>15.48945</v>
      </c>
      <c r="D9" s="680">
        <v>15.4199108</v>
      </c>
      <c r="E9" s="601">
        <v>3.9589439999999994</v>
      </c>
      <c r="F9" s="681">
        <v>3.9114598000000007</v>
      </c>
      <c r="G9" s="601">
        <v>4.051113</v>
      </c>
      <c r="H9" s="674">
        <v>3.9668270000000003</v>
      </c>
      <c r="I9" s="605">
        <v>7.6200000000000004E-2</v>
      </c>
      <c r="J9" s="648">
        <v>7.5130000000000002E-2</v>
      </c>
      <c r="K9" s="601">
        <v>5.5600000000000005</v>
      </c>
      <c r="L9" s="646">
        <v>6.5659999999999998</v>
      </c>
      <c r="M9" s="601">
        <v>4.01</v>
      </c>
      <c r="N9" s="653">
        <v>4.8</v>
      </c>
    </row>
    <row r="10" spans="1:23" ht="15">
      <c r="A10" s="598"/>
      <c r="B10" s="657"/>
      <c r="C10" s="602"/>
      <c r="D10" s="682"/>
      <c r="E10" s="602"/>
      <c r="F10" s="683"/>
      <c r="G10" s="602"/>
      <c r="H10" s="651"/>
      <c r="I10" s="647"/>
      <c r="J10" s="649"/>
      <c r="K10" s="602"/>
      <c r="L10" s="651"/>
      <c r="M10" s="602"/>
      <c r="N10" s="651"/>
    </row>
    <row r="11" spans="1:23" ht="15">
      <c r="A11" s="598"/>
      <c r="B11" s="658" t="s">
        <v>47</v>
      </c>
      <c r="C11" s="603">
        <f>SUM(C5:C9)</f>
        <v>108.56492929102642</v>
      </c>
      <c r="D11" s="684">
        <f t="shared" ref="D11" si="0">SUM(D5:D9)</f>
        <v>106.91351964786921</v>
      </c>
      <c r="E11" s="603">
        <f>SUM(E5:E9)</f>
        <v>28.772972323198406</v>
      </c>
      <c r="F11" s="685">
        <f>SUM(F5:F9)</f>
        <v>27.120131239199914</v>
      </c>
      <c r="G11" s="603">
        <f t="shared" ref="G11:H11" si="1">SUM(G5:G9)</f>
        <v>22.955011000000002</v>
      </c>
      <c r="H11" s="684">
        <f t="shared" si="1"/>
        <v>22.610596999999999</v>
      </c>
      <c r="I11" s="606">
        <v>0.131905533050926</v>
      </c>
      <c r="J11" s="650">
        <v>0.12801904261643463</v>
      </c>
      <c r="K11" s="607">
        <f t="shared" ref="K11" si="2">(SUMPRODUCT(G5:G9,K5:K9)/SUM(G5:G9))</f>
        <v>7.6006867484111993</v>
      </c>
      <c r="L11" s="652">
        <f t="shared" ref="L11" si="3">(SUMPRODUCT(H5:H9,L5:L9)/SUM(H5:H9))</f>
        <v>8.5706055883452663</v>
      </c>
      <c r="M11" s="608">
        <f>(SUMPRODUCT(G5:G9,M5:M9)/SUM(G5:G9))</f>
        <v>4.2106049894726691</v>
      </c>
      <c r="N11" s="654">
        <f>(SUMPRODUCT(H5:H9,N5:N9)/SUM(H5:H9))</f>
        <v>4.4521626901297626</v>
      </c>
    </row>
    <row r="12" spans="1:23" customFormat="1" ht="12.75"/>
    <row r="13" spans="1:23">
      <c r="L13" s="693"/>
    </row>
    <row r="14" spans="1:23">
      <c r="O14"/>
      <c r="P14"/>
    </row>
    <row r="15" spans="1:23">
      <c r="B15" s="597"/>
      <c r="C15" s="597"/>
      <c r="D15" s="599"/>
      <c r="E15" s="597"/>
      <c r="F15" s="597"/>
      <c r="G15" s="597"/>
      <c r="H15" s="597"/>
      <c r="I15" s="597"/>
      <c r="J15" s="597"/>
      <c r="K15" s="597"/>
      <c r="L15" s="597"/>
      <c r="M15" s="597"/>
      <c r="N15" s="597"/>
      <c r="O15"/>
      <c r="P15"/>
    </row>
    <row r="16" spans="1:23" ht="15">
      <c r="A16" s="598"/>
      <c r="B16" s="769" t="s">
        <v>257</v>
      </c>
      <c r="C16" s="770"/>
      <c r="D16" s="770"/>
      <c r="E16" s="770"/>
      <c r="F16" s="770"/>
      <c r="G16" s="770"/>
      <c r="H16" s="770"/>
      <c r="I16" s="770"/>
      <c r="J16" s="770"/>
      <c r="K16" s="770"/>
      <c r="L16" s="770"/>
      <c r="M16" s="770"/>
      <c r="N16" s="770"/>
      <c r="O16"/>
      <c r="P16"/>
      <c r="V16" s="261"/>
      <c r="W16" s="261"/>
    </row>
    <row r="17" spans="1:24" ht="15.75" customHeight="1">
      <c r="A17" s="598"/>
      <c r="B17" s="774" t="s">
        <v>258</v>
      </c>
      <c r="C17" s="885" t="s">
        <v>5</v>
      </c>
      <c r="D17" s="887"/>
      <c r="E17" s="885" t="s">
        <v>6</v>
      </c>
      <c r="F17" s="886"/>
      <c r="G17" s="886"/>
      <c r="H17" s="886"/>
      <c r="I17" s="886"/>
      <c r="J17" s="887"/>
      <c r="K17" s="885" t="s">
        <v>7</v>
      </c>
      <c r="L17" s="887"/>
      <c r="M17" s="877" t="s">
        <v>259</v>
      </c>
      <c r="N17" s="878"/>
      <c r="O17"/>
      <c r="P17"/>
      <c r="V17" s="261"/>
      <c r="W17" s="261"/>
    </row>
    <row r="18" spans="1:24" ht="23.25" customHeight="1">
      <c r="A18" s="598"/>
      <c r="B18" s="774"/>
      <c r="C18" s="885" t="s">
        <v>132</v>
      </c>
      <c r="D18" s="887"/>
      <c r="E18" s="885" t="s">
        <v>254</v>
      </c>
      <c r="F18" s="887"/>
      <c r="G18" s="885" t="s">
        <v>241</v>
      </c>
      <c r="H18" s="887"/>
      <c r="I18" s="885" t="s">
        <v>255</v>
      </c>
      <c r="J18" s="887"/>
      <c r="K18" s="885" t="s">
        <v>256</v>
      </c>
      <c r="L18" s="887"/>
      <c r="M18" s="879"/>
      <c r="N18" s="880"/>
      <c r="O18"/>
      <c r="P18"/>
      <c r="V18" s="261"/>
      <c r="W18" s="261"/>
    </row>
    <row r="19" spans="1:24" ht="15">
      <c r="A19" s="598"/>
      <c r="B19" s="775"/>
      <c r="C19" s="659" t="s">
        <v>471</v>
      </c>
      <c r="D19" s="593" t="s">
        <v>472</v>
      </c>
      <c r="E19" s="613" t="s">
        <v>471</v>
      </c>
      <c r="F19" s="593" t="s">
        <v>472</v>
      </c>
      <c r="G19" s="613" t="s">
        <v>471</v>
      </c>
      <c r="H19" s="593" t="s">
        <v>472</v>
      </c>
      <c r="I19" s="613" t="s">
        <v>471</v>
      </c>
      <c r="J19" s="593" t="s">
        <v>472</v>
      </c>
      <c r="K19" s="613" t="s">
        <v>471</v>
      </c>
      <c r="L19" s="593" t="s">
        <v>472</v>
      </c>
      <c r="M19" s="613" t="s">
        <v>471</v>
      </c>
      <c r="N19" s="716" t="s">
        <v>472</v>
      </c>
      <c r="O19"/>
      <c r="P19"/>
      <c r="V19" s="261"/>
      <c r="W19" s="261"/>
    </row>
    <row r="20" spans="1:24">
      <c r="A20" s="598"/>
      <c r="B20" s="655" t="s">
        <v>54</v>
      </c>
      <c r="C20" s="609">
        <v>7.6516774619758552</v>
      </c>
      <c r="D20" s="620">
        <v>7.6000735706999878</v>
      </c>
      <c r="E20" s="609">
        <v>4.927151298180001</v>
      </c>
      <c r="F20" s="620">
        <v>5.1874049042529</v>
      </c>
      <c r="G20" s="609">
        <v>18.095795170313998</v>
      </c>
      <c r="H20" s="620">
        <v>17.892998739375997</v>
      </c>
      <c r="I20" s="609">
        <v>5.9633500055299962</v>
      </c>
      <c r="J20" s="620">
        <v>5.8542349936383582</v>
      </c>
      <c r="K20" s="609">
        <v>5.4644852275352456</v>
      </c>
      <c r="L20" s="620">
        <v>5.3253081032428549</v>
      </c>
      <c r="M20" s="609">
        <f t="shared" ref="M20:N24" si="4">(C20+E20+G20+I20+K20)</f>
        <v>42.102459163535102</v>
      </c>
      <c r="N20" s="665">
        <f t="shared" si="4"/>
        <v>41.8600203112101</v>
      </c>
      <c r="O20"/>
      <c r="P20"/>
      <c r="V20" s="261"/>
      <c r="W20" s="261"/>
    </row>
    <row r="21" spans="1:24">
      <c r="A21" s="598"/>
      <c r="B21" s="656" t="s">
        <v>55</v>
      </c>
      <c r="C21" s="610">
        <v>3.9328508133348743</v>
      </c>
      <c r="D21" s="618">
        <v>3.9339618491201449</v>
      </c>
      <c r="E21" s="610">
        <v>1.0488166973099997</v>
      </c>
      <c r="F21" s="618">
        <v>1.296316574123713</v>
      </c>
      <c r="G21" s="610">
        <v>7.2582294851170008</v>
      </c>
      <c r="H21" s="618">
        <v>8.0439449087129997</v>
      </c>
      <c r="I21" s="610">
        <v>1.1075937862699996</v>
      </c>
      <c r="J21" s="618">
        <v>1.3669132678077986</v>
      </c>
      <c r="K21" s="610">
        <v>2.4484342384859956</v>
      </c>
      <c r="L21" s="618">
        <v>2.475635166659389</v>
      </c>
      <c r="M21" s="610">
        <f t="shared" si="4"/>
        <v>15.795925020517871</v>
      </c>
      <c r="N21" s="666">
        <f t="shared" si="4"/>
        <v>17.116771766424044</v>
      </c>
      <c r="O21"/>
      <c r="P21"/>
      <c r="V21" s="261"/>
      <c r="W21" s="261"/>
    </row>
    <row r="22" spans="1:24">
      <c r="A22" s="598"/>
      <c r="B22" s="656" t="s">
        <v>56</v>
      </c>
      <c r="C22" s="610">
        <v>1.196598665330713</v>
      </c>
      <c r="D22" s="618">
        <v>1.2054695138139495</v>
      </c>
      <c r="E22" s="610">
        <v>8.8013805199999989E-2</v>
      </c>
      <c r="F22" s="618">
        <v>0.11624072070207582</v>
      </c>
      <c r="G22" s="610">
        <v>1.1384390912599998</v>
      </c>
      <c r="H22" s="618">
        <v>1.5297552874690001</v>
      </c>
      <c r="I22" s="610">
        <v>0.24989625752999961</v>
      </c>
      <c r="J22" s="618">
        <v>0.35518833636691033</v>
      </c>
      <c r="K22" s="610">
        <v>1.0909844551797696</v>
      </c>
      <c r="L22" s="618">
        <v>1.0602976855341644</v>
      </c>
      <c r="M22" s="610">
        <f t="shared" si="4"/>
        <v>3.763932274500482</v>
      </c>
      <c r="N22" s="666">
        <f t="shared" si="4"/>
        <v>4.2669515438861003</v>
      </c>
      <c r="O22"/>
      <c r="P22"/>
      <c r="V22" s="261"/>
      <c r="W22" s="261"/>
    </row>
    <row r="23" spans="1:24">
      <c r="A23" s="598"/>
      <c r="B23" s="657" t="s">
        <v>57</v>
      </c>
      <c r="C23" s="611">
        <v>4.8705191369229652</v>
      </c>
      <c r="D23" s="619">
        <v>4.8115896087526426</v>
      </c>
      <c r="E23" s="611">
        <v>8.7751187992219997</v>
      </c>
      <c r="F23" s="619">
        <v>8.2851847909780112</v>
      </c>
      <c r="G23" s="611">
        <v>18.636823519440497</v>
      </c>
      <c r="H23" s="619">
        <v>17.402944458028198</v>
      </c>
      <c r="I23" s="611">
        <v>8.1346052980885037</v>
      </c>
      <c r="J23" s="619">
        <v>6.6113430105572313</v>
      </c>
      <c r="K23" s="611">
        <v>6.4855460787989889</v>
      </c>
      <c r="L23" s="619">
        <v>6.5586590445635924</v>
      </c>
      <c r="M23" s="611">
        <f t="shared" si="4"/>
        <v>46.902612832472954</v>
      </c>
      <c r="N23" s="667">
        <f t="shared" si="4"/>
        <v>43.669720912879676</v>
      </c>
      <c r="O23"/>
      <c r="P23"/>
      <c r="V23" s="261"/>
      <c r="W23" s="261"/>
    </row>
    <row r="24" spans="1:24" s="262" customFormat="1" ht="15">
      <c r="A24" s="661"/>
      <c r="B24" s="658" t="s">
        <v>47</v>
      </c>
      <c r="C24" s="612">
        <v>17.651646077564408</v>
      </c>
      <c r="D24" s="621">
        <v>17.551138855855999</v>
      </c>
      <c r="E24" s="612">
        <v>14.839100599912001</v>
      </c>
      <c r="F24" s="621">
        <v>14.8851469900567</v>
      </c>
      <c r="G24" s="612">
        <v>45.129287266131499</v>
      </c>
      <c r="H24" s="621">
        <v>44.869643393586202</v>
      </c>
      <c r="I24" s="612">
        <v>15.455445347418499</v>
      </c>
      <c r="J24" s="621">
        <v>14.187679608370299</v>
      </c>
      <c r="K24" s="612">
        <v>15.48945</v>
      </c>
      <c r="L24" s="621">
        <v>15.4199108</v>
      </c>
      <c r="M24" s="612">
        <f t="shared" si="4"/>
        <v>108.56492929102642</v>
      </c>
      <c r="N24" s="668">
        <f t="shared" si="4"/>
        <v>106.91351964786921</v>
      </c>
      <c r="O24"/>
      <c r="P24"/>
      <c r="Q24"/>
      <c r="R24"/>
      <c r="S24"/>
      <c r="T24"/>
      <c r="U24"/>
      <c r="V24" s="261"/>
      <c r="W24" s="261"/>
      <c r="X24" s="261"/>
    </row>
    <row r="25" spans="1:24" ht="15">
      <c r="A25" s="598"/>
      <c r="B25" s="660"/>
      <c r="C25" s="594"/>
      <c r="D25" s="595"/>
      <c r="E25" s="594"/>
      <c r="F25" s="595"/>
      <c r="G25" s="594"/>
      <c r="H25" s="595"/>
      <c r="I25" s="594"/>
      <c r="J25" s="595"/>
      <c r="K25" s="594"/>
      <c r="L25" s="595"/>
      <c r="M25" s="594"/>
      <c r="N25" s="669"/>
      <c r="O25"/>
      <c r="P25"/>
      <c r="V25" s="261"/>
      <c r="W25" s="261"/>
    </row>
    <row r="26" spans="1:24">
      <c r="A26" s="598"/>
      <c r="B26" s="655" t="s">
        <v>54</v>
      </c>
      <c r="C26" s="614">
        <f t="shared" ref="C26:L26" si="5">C20/C$24</f>
        <v>0.43348237486481722</v>
      </c>
      <c r="D26" s="622">
        <f t="shared" si="5"/>
        <v>0.43302452525262747</v>
      </c>
      <c r="E26" s="614">
        <f t="shared" si="5"/>
        <v>0.33203840522580053</v>
      </c>
      <c r="F26" s="622">
        <f t="shared" si="5"/>
        <v>0.34849537647952644</v>
      </c>
      <c r="G26" s="614">
        <f t="shared" si="5"/>
        <v>0.40097675515240144</v>
      </c>
      <c r="H26" s="622">
        <f t="shared" si="5"/>
        <v>0.39877737789049766</v>
      </c>
      <c r="I26" s="614">
        <f t="shared" si="5"/>
        <v>0.38584135697688232</v>
      </c>
      <c r="J26" s="622">
        <f t="shared" si="5"/>
        <v>0.41262807980133254</v>
      </c>
      <c r="K26" s="614">
        <f t="shared" si="5"/>
        <v>0.3527875571782888</v>
      </c>
      <c r="L26" s="622">
        <f t="shared" si="5"/>
        <v>0.34535271781486926</v>
      </c>
      <c r="M26" s="614">
        <f t="shared" ref="M26:N30" si="6">M20/M$24</f>
        <v>0.38780902302872072</v>
      </c>
      <c r="N26" s="670">
        <f t="shared" si="6"/>
        <v>0.39153158972859958</v>
      </c>
      <c r="O26"/>
      <c r="P26"/>
      <c r="V26" s="261"/>
      <c r="W26" s="261"/>
    </row>
    <row r="27" spans="1:24">
      <c r="A27" s="598"/>
      <c r="B27" s="656" t="s">
        <v>56</v>
      </c>
      <c r="C27" s="615">
        <f t="shared" ref="C27:L27" si="7">C21/C$24</f>
        <v>0.22280362953422264</v>
      </c>
      <c r="D27" s="623">
        <f t="shared" si="7"/>
        <v>0.22414282522798026</v>
      </c>
      <c r="E27" s="615">
        <f t="shared" si="7"/>
        <v>7.0679263224094555E-2</v>
      </c>
      <c r="F27" s="623">
        <f t="shared" si="7"/>
        <v>8.7087925634167701E-2</v>
      </c>
      <c r="G27" s="615">
        <f t="shared" si="7"/>
        <v>0.16083191038038255</v>
      </c>
      <c r="H27" s="623">
        <f t="shared" si="7"/>
        <v>0.17927365364046607</v>
      </c>
      <c r="I27" s="615">
        <f t="shared" si="7"/>
        <v>7.1663660371650145E-2</v>
      </c>
      <c r="J27" s="623">
        <f t="shared" si="7"/>
        <v>9.634508993291345E-2</v>
      </c>
      <c r="K27" s="615">
        <f t="shared" si="7"/>
        <v>0.15807108957942315</v>
      </c>
      <c r="L27" s="623">
        <f t="shared" si="7"/>
        <v>0.16054795639021394</v>
      </c>
      <c r="M27" s="615">
        <f t="shared" si="6"/>
        <v>0.14549749282454058</v>
      </c>
      <c r="N27" s="671">
        <f t="shared" si="6"/>
        <v>0.1600992262045054</v>
      </c>
      <c r="O27"/>
      <c r="P27"/>
      <c r="V27" s="261"/>
      <c r="W27" s="261"/>
    </row>
    <row r="28" spans="1:24">
      <c r="A28" s="598"/>
      <c r="B28" s="656" t="s">
        <v>55</v>
      </c>
      <c r="C28" s="615">
        <f t="shared" ref="C28:L28" si="8">C22/C$24</f>
        <v>6.7789636166091821E-2</v>
      </c>
      <c r="D28" s="623">
        <f t="shared" si="8"/>
        <v>6.8683264585519502E-2</v>
      </c>
      <c r="E28" s="615">
        <f t="shared" si="8"/>
        <v>5.931208876670189E-3</v>
      </c>
      <c r="F28" s="623">
        <f t="shared" si="8"/>
        <v>7.8091751985872081E-3</v>
      </c>
      <c r="G28" s="615">
        <f t="shared" si="8"/>
        <v>2.5226170414492061E-2</v>
      </c>
      <c r="H28" s="623">
        <f t="shared" si="8"/>
        <v>3.4093323943993455E-2</v>
      </c>
      <c r="I28" s="615">
        <f t="shared" si="8"/>
        <v>1.6168816356478492E-2</v>
      </c>
      <c r="J28" s="623">
        <f t="shared" si="8"/>
        <v>2.5034984308312122E-2</v>
      </c>
      <c r="K28" s="615">
        <f t="shared" si="8"/>
        <v>7.0434034467316123E-2</v>
      </c>
      <c r="L28" s="623">
        <f t="shared" si="8"/>
        <v>6.8761596567352673E-2</v>
      </c>
      <c r="M28" s="615">
        <f t="shared" si="6"/>
        <v>3.4669872665883041E-2</v>
      </c>
      <c r="N28" s="671">
        <f t="shared" si="6"/>
        <v>3.9910308424413947E-2</v>
      </c>
      <c r="O28"/>
      <c r="P28"/>
      <c r="V28" s="261"/>
      <c r="W28" s="261"/>
    </row>
    <row r="29" spans="1:24">
      <c r="A29" s="598"/>
      <c r="B29" s="657" t="s">
        <v>57</v>
      </c>
      <c r="C29" s="616">
        <f t="shared" ref="C29:L29" si="9">C23/C$24</f>
        <v>0.27592435943486832</v>
      </c>
      <c r="D29" s="624">
        <f t="shared" si="9"/>
        <v>0.27414686011370931</v>
      </c>
      <c r="E29" s="616">
        <f t="shared" si="9"/>
        <v>0.5913511226734347</v>
      </c>
      <c r="F29" s="624">
        <f t="shared" si="9"/>
        <v>0.55660752268771863</v>
      </c>
      <c r="G29" s="616">
        <f t="shared" si="9"/>
        <v>0.41296516405272388</v>
      </c>
      <c r="H29" s="624">
        <f t="shared" si="9"/>
        <v>0.38785564452504268</v>
      </c>
      <c r="I29" s="616">
        <f t="shared" si="9"/>
        <v>0.52632616629498907</v>
      </c>
      <c r="J29" s="624">
        <f t="shared" si="9"/>
        <v>0.46599184595744186</v>
      </c>
      <c r="K29" s="616">
        <f t="shared" si="9"/>
        <v>0.41870731877497191</v>
      </c>
      <c r="L29" s="624">
        <f t="shared" si="9"/>
        <v>0.42533702883440755</v>
      </c>
      <c r="M29" s="616">
        <f t="shared" si="6"/>
        <v>0.43202361148085555</v>
      </c>
      <c r="N29" s="672">
        <f t="shared" si="6"/>
        <v>0.4084583601466909</v>
      </c>
      <c r="O29"/>
      <c r="P29"/>
      <c r="V29" s="261"/>
      <c r="W29" s="261"/>
    </row>
    <row r="30" spans="1:24" s="263" customFormat="1" ht="15">
      <c r="A30" s="662"/>
      <c r="B30" s="658" t="s">
        <v>47</v>
      </c>
      <c r="C30" s="617">
        <f t="shared" ref="C30:L30" si="10">C24/C$24</f>
        <v>1</v>
      </c>
      <c r="D30" s="625">
        <f t="shared" si="10"/>
        <v>1</v>
      </c>
      <c r="E30" s="617">
        <f t="shared" si="10"/>
        <v>1</v>
      </c>
      <c r="F30" s="625">
        <f t="shared" si="10"/>
        <v>1</v>
      </c>
      <c r="G30" s="617">
        <f t="shared" si="10"/>
        <v>1</v>
      </c>
      <c r="H30" s="625">
        <f t="shared" si="10"/>
        <v>1</v>
      </c>
      <c r="I30" s="617">
        <f t="shared" si="10"/>
        <v>1</v>
      </c>
      <c r="J30" s="625">
        <f t="shared" si="10"/>
        <v>1</v>
      </c>
      <c r="K30" s="617">
        <f t="shared" si="10"/>
        <v>1</v>
      </c>
      <c r="L30" s="625">
        <f t="shared" si="10"/>
        <v>1</v>
      </c>
      <c r="M30" s="617">
        <f t="shared" si="6"/>
        <v>1</v>
      </c>
      <c r="N30" s="673">
        <f t="shared" si="6"/>
        <v>1</v>
      </c>
      <c r="O30"/>
      <c r="P30"/>
      <c r="Q30"/>
      <c r="R30"/>
      <c r="S30"/>
      <c r="T30"/>
      <c r="U30"/>
    </row>
    <row r="31" spans="1:24">
      <c r="B31" s="663"/>
      <c r="C31" s="664"/>
      <c r="D31" s="664"/>
      <c r="E31" s="664"/>
      <c r="F31" s="664"/>
      <c r="G31" s="664"/>
      <c r="H31" s="664"/>
      <c r="I31" s="664"/>
      <c r="J31" s="664"/>
      <c r="K31" s="664"/>
      <c r="L31" s="664"/>
      <c r="M31" s="664"/>
      <c r="N31" s="664"/>
      <c r="O31"/>
      <c r="P31"/>
      <c r="V31" s="261"/>
      <c r="W31" s="261"/>
    </row>
    <row r="32" spans="1:24" ht="15">
      <c r="A32" s="598"/>
      <c r="B32" s="783" t="s">
        <v>260</v>
      </c>
      <c r="C32" s="770"/>
      <c r="D32" s="770"/>
      <c r="E32" s="770"/>
      <c r="F32" s="770"/>
      <c r="G32" s="770"/>
      <c r="H32" s="770"/>
      <c r="I32" s="770"/>
      <c r="J32" s="770"/>
      <c r="K32" s="770"/>
      <c r="L32" s="770"/>
      <c r="M32" s="770"/>
      <c r="N32" s="770"/>
      <c r="O32"/>
      <c r="P32"/>
      <c r="V32" s="261"/>
      <c r="W32" s="261"/>
    </row>
    <row r="33" spans="1:23" ht="15">
      <c r="A33" s="598"/>
      <c r="B33" s="771" t="s">
        <v>258</v>
      </c>
      <c r="C33" s="885" t="s">
        <v>5</v>
      </c>
      <c r="D33" s="887"/>
      <c r="E33" s="885" t="s">
        <v>6</v>
      </c>
      <c r="F33" s="886"/>
      <c r="G33" s="886"/>
      <c r="H33" s="886"/>
      <c r="I33" s="886"/>
      <c r="J33" s="886"/>
      <c r="K33" s="885" t="s">
        <v>7</v>
      </c>
      <c r="L33" s="887"/>
      <c r="M33" s="877" t="s">
        <v>259</v>
      </c>
      <c r="N33" s="878"/>
      <c r="O33"/>
      <c r="P33"/>
      <c r="V33" s="261"/>
      <c r="W33" s="261"/>
    </row>
    <row r="34" spans="1:23" ht="23.25" customHeight="1">
      <c r="A34" s="598"/>
      <c r="B34" s="772"/>
      <c r="C34" s="885" t="s">
        <v>132</v>
      </c>
      <c r="D34" s="887"/>
      <c r="E34" s="885" t="s">
        <v>254</v>
      </c>
      <c r="F34" s="887"/>
      <c r="G34" s="885" t="s">
        <v>241</v>
      </c>
      <c r="H34" s="887"/>
      <c r="I34" s="885" t="s">
        <v>255</v>
      </c>
      <c r="J34" s="887"/>
      <c r="K34" s="885" t="s">
        <v>256</v>
      </c>
      <c r="L34" s="887"/>
      <c r="M34" s="879"/>
      <c r="N34" s="880"/>
      <c r="O34"/>
      <c r="P34"/>
      <c r="V34" s="261"/>
      <c r="W34" s="261"/>
    </row>
    <row r="35" spans="1:23" ht="15">
      <c r="A35" s="598"/>
      <c r="B35" s="773"/>
      <c r="C35" s="659" t="str">
        <f>'Reported EBITDA'!$F$5</f>
        <v>Q4 2025</v>
      </c>
      <c r="D35" s="593" t="str">
        <f>'Reported EBITDA'!$G$5</f>
        <v>Q4 2024</v>
      </c>
      <c r="E35" s="659" t="str">
        <f>'Reported EBITDA'!$F$5</f>
        <v>Q4 2025</v>
      </c>
      <c r="F35" s="593" t="str">
        <f>'Reported EBITDA'!$G$5</f>
        <v>Q4 2024</v>
      </c>
      <c r="G35" s="659" t="str">
        <f>'Reported EBITDA'!$F$5</f>
        <v>Q4 2025</v>
      </c>
      <c r="H35" s="593" t="str">
        <f>'Reported EBITDA'!$G$5</f>
        <v>Q4 2024</v>
      </c>
      <c r="I35" s="659" t="str">
        <f>'Reported EBITDA'!$F$5</f>
        <v>Q4 2025</v>
      </c>
      <c r="J35" s="593" t="str">
        <f>'Reported EBITDA'!$G$5</f>
        <v>Q4 2024</v>
      </c>
      <c r="K35" s="659" t="str">
        <f>'Reported EBITDA'!$F$5</f>
        <v>Q4 2025</v>
      </c>
      <c r="L35" s="593" t="str">
        <f>'Reported EBITDA'!$G$5</f>
        <v>Q4 2024</v>
      </c>
      <c r="M35" s="659" t="str">
        <f>'Reported EBITDA'!$F$5</f>
        <v>Q4 2025</v>
      </c>
      <c r="N35" s="716" t="str">
        <f>'Reported EBITDA'!$G$5</f>
        <v>Q4 2024</v>
      </c>
      <c r="O35"/>
      <c r="P35"/>
      <c r="V35" s="261"/>
      <c r="W35" s="261"/>
    </row>
    <row r="36" spans="1:23">
      <c r="A36" s="598"/>
      <c r="B36" s="655" t="s">
        <v>54</v>
      </c>
      <c r="C36" s="609">
        <v>1.6731874873814505</v>
      </c>
      <c r="D36" s="620">
        <v>1.5521568238139398</v>
      </c>
      <c r="E36" s="609">
        <v>1.1578126054900004</v>
      </c>
      <c r="F36" s="620">
        <v>1.2523913442600005</v>
      </c>
      <c r="G36" s="609">
        <v>4.4466228642699992</v>
      </c>
      <c r="H36" s="620">
        <v>4.4530283344279979</v>
      </c>
      <c r="I36" s="609">
        <v>1.5176532075799978</v>
      </c>
      <c r="J36" s="620">
        <v>1.4791232753499999</v>
      </c>
      <c r="K36" s="609">
        <v>1.3901767284052458</v>
      </c>
      <c r="L36" s="620">
        <v>1.3326093389155598</v>
      </c>
      <c r="M36" s="609">
        <f t="shared" ref="M36:N40" si="11">(C36+E36+G36+I36+K36)</f>
        <v>10.185452893126692</v>
      </c>
      <c r="N36" s="665">
        <f t="shared" si="11"/>
        <v>10.069309116767498</v>
      </c>
      <c r="O36"/>
      <c r="P36"/>
      <c r="V36" s="261"/>
      <c r="W36" s="261"/>
    </row>
    <row r="37" spans="1:23">
      <c r="A37" s="598"/>
      <c r="B37" s="656" t="s">
        <v>55</v>
      </c>
      <c r="C37" s="610">
        <v>1.0160477124846174</v>
      </c>
      <c r="D37" s="618">
        <v>0.991044568303595</v>
      </c>
      <c r="E37" s="610">
        <v>0.23890910902999973</v>
      </c>
      <c r="F37" s="618">
        <v>0.2945599342400001</v>
      </c>
      <c r="G37" s="610">
        <v>1.7859247309520005</v>
      </c>
      <c r="H37" s="618">
        <v>1.9501917671260007</v>
      </c>
      <c r="I37" s="610">
        <v>0.26663533063999989</v>
      </c>
      <c r="J37" s="618">
        <v>0.32255570153000007</v>
      </c>
      <c r="K37" s="610">
        <v>0.62323735730599561</v>
      </c>
      <c r="L37" s="618">
        <v>0.61521431835643736</v>
      </c>
      <c r="M37" s="610">
        <f t="shared" si="11"/>
        <v>3.9307542404126132</v>
      </c>
      <c r="N37" s="666">
        <f t="shared" si="11"/>
        <v>4.1735662895560335</v>
      </c>
      <c r="O37"/>
      <c r="P37"/>
      <c r="V37" s="261"/>
      <c r="W37" s="261"/>
    </row>
    <row r="38" spans="1:23">
      <c r="A38" s="598"/>
      <c r="B38" s="656" t="s">
        <v>56</v>
      </c>
      <c r="C38" s="610">
        <v>0.29597990015313302</v>
      </c>
      <c r="D38" s="618">
        <v>0.32139235361211549</v>
      </c>
      <c r="E38" s="610">
        <v>1.8893825030000002E-2</v>
      </c>
      <c r="F38" s="618">
        <v>2.6699170800000005E-2</v>
      </c>
      <c r="G38" s="610">
        <v>0.27264614957799971</v>
      </c>
      <c r="H38" s="618">
        <v>0.34893094547999998</v>
      </c>
      <c r="I38" s="610">
        <v>6.1055387949999929E-2</v>
      </c>
      <c r="J38" s="618">
        <v>8.2900029300000025E-2</v>
      </c>
      <c r="K38" s="610">
        <v>0.28390742000976954</v>
      </c>
      <c r="L38" s="618">
        <v>0.13730424119563747</v>
      </c>
      <c r="M38" s="610">
        <f t="shared" si="11"/>
        <v>0.93248268272090229</v>
      </c>
      <c r="N38" s="666">
        <f t="shared" si="11"/>
        <v>0.91722674038775298</v>
      </c>
      <c r="O38"/>
      <c r="P38"/>
      <c r="V38" s="261"/>
      <c r="W38" s="261"/>
    </row>
    <row r="39" spans="1:23">
      <c r="A39" s="598"/>
      <c r="B39" s="657" t="s">
        <v>57</v>
      </c>
      <c r="C39" s="611">
        <v>1.2079100097172351</v>
      </c>
      <c r="D39" s="619">
        <v>1.2161916540404925</v>
      </c>
      <c r="E39" s="611">
        <v>2.8067850603619999</v>
      </c>
      <c r="F39" s="619">
        <v>2.4103234410408136</v>
      </c>
      <c r="G39" s="611">
        <v>5.0650735213315023</v>
      </c>
      <c r="H39" s="619">
        <v>4.5657167483758005</v>
      </c>
      <c r="I39" s="611">
        <v>2.9828914212485018</v>
      </c>
      <c r="J39" s="619">
        <v>1.9414648914133332</v>
      </c>
      <c r="K39" s="611">
        <v>1.6616226001261407</v>
      </c>
      <c r="L39" s="619">
        <v>1.8263577209252655</v>
      </c>
      <c r="M39" s="611">
        <f t="shared" si="11"/>
        <v>13.724282612785379</v>
      </c>
      <c r="N39" s="667">
        <f t="shared" si="11"/>
        <v>11.960054455795706</v>
      </c>
      <c r="O39"/>
      <c r="P39"/>
      <c r="V39" s="261"/>
      <c r="W39" s="261"/>
    </row>
    <row r="40" spans="1:23" ht="15">
      <c r="A40" s="598"/>
      <c r="B40" s="658" t="s">
        <v>47</v>
      </c>
      <c r="C40" s="612">
        <v>4.1931251097364077</v>
      </c>
      <c r="D40" s="621">
        <v>4.080785855856</v>
      </c>
      <c r="E40" s="612">
        <v>4.2224005999119996</v>
      </c>
      <c r="F40" s="621">
        <v>3.9839738903408142</v>
      </c>
      <c r="G40" s="612">
        <v>11.5702672661315</v>
      </c>
      <c r="H40" s="621">
        <v>11.317867795409802</v>
      </c>
      <c r="I40" s="612">
        <v>4.8282353474185005</v>
      </c>
      <c r="J40" s="621">
        <v>3.8260438975932995</v>
      </c>
      <c r="K40" s="612">
        <v>3.9589439999999994</v>
      </c>
      <c r="L40" s="621">
        <v>3.9114598000000007</v>
      </c>
      <c r="M40" s="612">
        <f t="shared" si="11"/>
        <v>28.772972323198406</v>
      </c>
      <c r="N40" s="668">
        <f t="shared" si="11"/>
        <v>27.120131239199917</v>
      </c>
      <c r="O40"/>
      <c r="P40"/>
      <c r="V40" s="261"/>
      <c r="W40" s="261"/>
    </row>
    <row r="41" spans="1:23" ht="15">
      <c r="A41" s="598"/>
      <c r="B41" s="660"/>
      <c r="C41" s="594"/>
      <c r="D41" s="595"/>
      <c r="E41" s="594"/>
      <c r="F41" s="595"/>
      <c r="G41" s="594"/>
      <c r="H41" s="595"/>
      <c r="I41" s="594"/>
      <c r="J41" s="595"/>
      <c r="K41" s="594"/>
      <c r="L41" s="595"/>
      <c r="M41" s="594"/>
      <c r="N41" s="669"/>
      <c r="O41"/>
      <c r="P41"/>
      <c r="V41" s="261"/>
      <c r="W41" s="261"/>
    </row>
    <row r="42" spans="1:23">
      <c r="A42" s="598"/>
      <c r="B42" s="655" t="s">
        <v>54</v>
      </c>
      <c r="C42" s="614">
        <f t="shared" ref="C42:L42" si="12">C36/C$40</f>
        <v>0.39903113873142509</v>
      </c>
      <c r="D42" s="622">
        <f t="shared" si="12"/>
        <v>0.38035733278838124</v>
      </c>
      <c r="E42" s="614">
        <f t="shared" si="12"/>
        <v>0.27420719045798991</v>
      </c>
      <c r="F42" s="622">
        <f t="shared" si="12"/>
        <v>0.31435731727470312</v>
      </c>
      <c r="G42" s="614">
        <f t="shared" si="12"/>
        <v>0.38431461970512631</v>
      </c>
      <c r="H42" s="622">
        <f t="shared" si="12"/>
        <v>0.39345117074384073</v>
      </c>
      <c r="I42" s="614">
        <f t="shared" si="12"/>
        <v>0.31432875540986982</v>
      </c>
      <c r="J42" s="622">
        <f t="shared" si="12"/>
        <v>0.38659338861229858</v>
      </c>
      <c r="K42" s="614">
        <f t="shared" si="12"/>
        <v>0.3511483689603202</v>
      </c>
      <c r="L42" s="622">
        <f t="shared" si="12"/>
        <v>0.3406936047036862</v>
      </c>
      <c r="M42" s="614">
        <f t="shared" ref="M42:N42" si="13">M36/M$24</f>
        <v>9.3818998083836869E-2</v>
      </c>
      <c r="N42" s="670">
        <f t="shared" si="13"/>
        <v>9.4181813019829613E-2</v>
      </c>
      <c r="O42"/>
      <c r="P42"/>
      <c r="V42" s="261"/>
      <c r="W42" s="261"/>
    </row>
    <row r="43" spans="1:23">
      <c r="A43" s="598"/>
      <c r="B43" s="656" t="s">
        <v>56</v>
      </c>
      <c r="C43" s="615">
        <f t="shared" ref="C43:L43" si="14">C37/C$40</f>
        <v>0.24231275859748655</v>
      </c>
      <c r="D43" s="623">
        <f t="shared" si="14"/>
        <v>0.24285630349395287</v>
      </c>
      <c r="E43" s="615">
        <f t="shared" si="14"/>
        <v>5.6581345937422166E-2</v>
      </c>
      <c r="F43" s="623">
        <f t="shared" si="14"/>
        <v>7.3936211016383341E-2</v>
      </c>
      <c r="G43" s="615">
        <f t="shared" si="14"/>
        <v>0.15435466527033143</v>
      </c>
      <c r="H43" s="623">
        <f t="shared" si="14"/>
        <v>0.17231088066932024</v>
      </c>
      <c r="I43" s="615">
        <f t="shared" si="14"/>
        <v>5.5224178494646309E-2</v>
      </c>
      <c r="J43" s="623">
        <f t="shared" si="14"/>
        <v>8.4305279856537352E-2</v>
      </c>
      <c r="K43" s="615">
        <f t="shared" si="14"/>
        <v>0.15742515107715485</v>
      </c>
      <c r="L43" s="623">
        <f t="shared" si="14"/>
        <v>0.15728509298662285</v>
      </c>
      <c r="M43" s="615">
        <f t="shared" ref="M43:N43" si="15">M37/M$24</f>
        <v>3.6206482757203944E-2</v>
      </c>
      <c r="N43" s="671">
        <f t="shared" si="15"/>
        <v>3.9036843079360853E-2</v>
      </c>
      <c r="O43"/>
      <c r="P43"/>
      <c r="V43" s="261"/>
      <c r="W43" s="261"/>
    </row>
    <row r="44" spans="1:23">
      <c r="A44" s="598"/>
      <c r="B44" s="656" t="s">
        <v>55</v>
      </c>
      <c r="C44" s="615">
        <f t="shared" ref="C44:L44" si="16">C38/C$40</f>
        <v>7.0586947063866451E-2</v>
      </c>
      <c r="D44" s="623">
        <f t="shared" si="16"/>
        <v>7.8757466077498714E-2</v>
      </c>
      <c r="E44" s="615">
        <f t="shared" si="16"/>
        <v>4.4746642538829153E-3</v>
      </c>
      <c r="F44" s="623">
        <f t="shared" si="16"/>
        <v>6.7016430164696661E-3</v>
      </c>
      <c r="G44" s="615">
        <f t="shared" si="16"/>
        <v>2.3564377840785911E-2</v>
      </c>
      <c r="H44" s="623">
        <f t="shared" si="16"/>
        <v>3.0830095543395216E-2</v>
      </c>
      <c r="I44" s="615">
        <f t="shared" si="16"/>
        <v>1.2645487130747313E-2</v>
      </c>
      <c r="J44" s="623">
        <f t="shared" si="16"/>
        <v>2.1667296957085809E-2</v>
      </c>
      <c r="K44" s="615">
        <f t="shared" si="16"/>
        <v>7.1712916376126964E-2</v>
      </c>
      <c r="L44" s="623">
        <f t="shared" si="16"/>
        <v>3.5103068474751406E-2</v>
      </c>
      <c r="M44" s="615">
        <f t="shared" ref="M44:N44" si="17">M38/M$24</f>
        <v>8.5891704513639654E-3</v>
      </c>
      <c r="N44" s="671">
        <f t="shared" si="17"/>
        <v>8.5791464298316487E-3</v>
      </c>
      <c r="O44"/>
      <c r="P44"/>
      <c r="V44" s="261"/>
      <c r="W44" s="261"/>
    </row>
    <row r="45" spans="1:23">
      <c r="A45" s="598"/>
      <c r="B45" s="657" t="s">
        <v>57</v>
      </c>
      <c r="C45" s="616">
        <f t="shared" ref="C45:L45" si="18">C39/C$40</f>
        <v>0.28806915560722868</v>
      </c>
      <c r="D45" s="624">
        <f t="shared" si="18"/>
        <v>0.29802878587594495</v>
      </c>
      <c r="E45" s="616">
        <f t="shared" si="18"/>
        <v>0.66473679935070518</v>
      </c>
      <c r="F45" s="624">
        <f t="shared" si="18"/>
        <v>0.60500482869244387</v>
      </c>
      <c r="G45" s="616">
        <f t="shared" si="18"/>
        <v>0.43776633718375646</v>
      </c>
      <c r="H45" s="624">
        <f t="shared" si="18"/>
        <v>0.40340785304344362</v>
      </c>
      <c r="I45" s="616">
        <f t="shared" si="18"/>
        <v>0.61780157896473631</v>
      </c>
      <c r="J45" s="624">
        <f t="shared" si="18"/>
        <v>0.50743403457408709</v>
      </c>
      <c r="K45" s="616">
        <f t="shared" si="18"/>
        <v>0.41971359032260647</v>
      </c>
      <c r="L45" s="624">
        <f t="shared" si="18"/>
        <v>0.46692483479576224</v>
      </c>
      <c r="M45" s="616">
        <f t="shared" ref="M45:N45" si="19">M39/M$24</f>
        <v>0.12641543362493377</v>
      </c>
      <c r="N45" s="672">
        <f t="shared" si="19"/>
        <v>0.1118666235588108</v>
      </c>
      <c r="O45"/>
      <c r="P45"/>
      <c r="V45" s="261"/>
      <c r="W45" s="261"/>
    </row>
    <row r="46" spans="1:23" ht="15">
      <c r="A46" s="598"/>
      <c r="B46" s="658" t="s">
        <v>47</v>
      </c>
      <c r="C46" s="617">
        <f t="shared" ref="C46:L46" si="20">C40/C$40</f>
        <v>1</v>
      </c>
      <c r="D46" s="625">
        <f t="shared" si="20"/>
        <v>1</v>
      </c>
      <c r="E46" s="617">
        <f t="shared" si="20"/>
        <v>1</v>
      </c>
      <c r="F46" s="625">
        <f t="shared" si="20"/>
        <v>1</v>
      </c>
      <c r="G46" s="617">
        <f t="shared" si="20"/>
        <v>1</v>
      </c>
      <c r="H46" s="625">
        <f t="shared" si="20"/>
        <v>1</v>
      </c>
      <c r="I46" s="617">
        <f t="shared" si="20"/>
        <v>1</v>
      </c>
      <c r="J46" s="625">
        <f t="shared" si="20"/>
        <v>1</v>
      </c>
      <c r="K46" s="617">
        <f t="shared" si="20"/>
        <v>1</v>
      </c>
      <c r="L46" s="625">
        <f t="shared" si="20"/>
        <v>1</v>
      </c>
      <c r="M46" s="617">
        <f t="shared" ref="M46:N46" si="21">M40/M$24</f>
        <v>0.26503008394237193</v>
      </c>
      <c r="N46" s="673">
        <f t="shared" si="21"/>
        <v>0.25366418885584247</v>
      </c>
      <c r="O46"/>
      <c r="P46"/>
      <c r="V46" s="261"/>
      <c r="W46" s="261"/>
    </row>
    <row r="47" spans="1:23">
      <c r="O47"/>
      <c r="P47"/>
      <c r="V47" s="261"/>
      <c r="W47" s="261"/>
    </row>
    <row r="48" spans="1:23">
      <c r="O48"/>
      <c r="P48"/>
      <c r="V48" s="261"/>
      <c r="W48" s="261"/>
    </row>
    <row r="49" spans="11:23">
      <c r="K49"/>
      <c r="L49"/>
      <c r="M49"/>
      <c r="N49"/>
      <c r="O49"/>
      <c r="P49"/>
      <c r="V49" s="261"/>
      <c r="W49" s="261"/>
    </row>
    <row r="50" spans="11:23">
      <c r="K50"/>
      <c r="L50"/>
      <c r="M50"/>
      <c r="N50"/>
      <c r="O50"/>
      <c r="P50"/>
      <c r="V50" s="261"/>
      <c r="W50" s="261"/>
    </row>
    <row r="51" spans="11:23">
      <c r="K51"/>
      <c r="L51"/>
      <c r="M51"/>
      <c r="N51"/>
      <c r="O51"/>
      <c r="P51"/>
      <c r="V51" s="261"/>
      <c r="W51" s="261"/>
    </row>
    <row r="52" spans="11:23">
      <c r="K52"/>
      <c r="L52"/>
      <c r="M52"/>
      <c r="N52"/>
      <c r="O52"/>
      <c r="P52"/>
      <c r="V52" s="261"/>
      <c r="W52" s="261"/>
    </row>
    <row r="53" spans="11:23">
      <c r="K53"/>
      <c r="L53"/>
      <c r="M53"/>
      <c r="N53"/>
      <c r="O53"/>
      <c r="P53"/>
      <c r="V53" s="261"/>
      <c r="W53" s="261"/>
    </row>
  </sheetData>
  <mergeCells count="23">
    <mergeCell ref="K33:L33"/>
    <mergeCell ref="E17:J17"/>
    <mergeCell ref="E33:J33"/>
    <mergeCell ref="K34:L34"/>
    <mergeCell ref="I34:J34"/>
    <mergeCell ref="G34:H34"/>
    <mergeCell ref="E34:F34"/>
    <mergeCell ref="M33:N34"/>
    <mergeCell ref="M17:N18"/>
    <mergeCell ref="G2:H3"/>
    <mergeCell ref="C2:F2"/>
    <mergeCell ref="C17:D17"/>
    <mergeCell ref="C18:D18"/>
    <mergeCell ref="E18:F18"/>
    <mergeCell ref="G18:H18"/>
    <mergeCell ref="K17:L17"/>
    <mergeCell ref="K18:L18"/>
    <mergeCell ref="I2:J3"/>
    <mergeCell ref="K2:L3"/>
    <mergeCell ref="M2:N3"/>
    <mergeCell ref="I18:J18"/>
    <mergeCell ref="C34:D34"/>
    <mergeCell ref="C33:D33"/>
  </mergeCells>
  <pageMargins left="0.7" right="0.7" top="0.75" bottom="0.75" header="0.3" footer="0.3"/>
  <pageSetup orientation="portrait" horizontalDpi="4294967293"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P50"/>
  <sheetViews>
    <sheetView showGridLines="0" tabSelected="1" topLeftCell="A12" workbookViewId="0">
      <selection activeCell="A35" sqref="A35:XFD35"/>
    </sheetView>
  </sheetViews>
  <sheetFormatPr baseColWidth="10" defaultColWidth="23.28515625" defaultRowHeight="15"/>
  <cols>
    <col min="1" max="1" width="56.42578125" style="241" customWidth="1"/>
    <col min="2" max="2" width="19.7109375" style="241" customWidth="1"/>
    <col min="3" max="3" width="19.28515625" style="241" customWidth="1"/>
    <col min="4" max="4" width="19.7109375" style="241" customWidth="1"/>
    <col min="5" max="5" width="21.42578125" style="241" customWidth="1"/>
    <col min="6" max="6" width="19.7109375" style="241" customWidth="1"/>
    <col min="7" max="7" width="19.28515625" style="241" customWidth="1"/>
    <col min="8" max="8" width="19.7109375" style="241" customWidth="1"/>
    <col min="9" max="9" width="19.28515625" style="241" customWidth="1"/>
    <col min="10" max="10" width="23.5703125" style="241" bestFit="1" customWidth="1"/>
    <col min="11" max="11" width="19.28515625" style="241" bestFit="1" customWidth="1"/>
    <col min="12" max="12" width="22.28515625" style="241" bestFit="1" customWidth="1"/>
    <col min="13" max="13" width="19.7109375" style="241" customWidth="1"/>
    <col min="14" max="14" width="19.28515625" style="241" customWidth="1"/>
    <col min="15" max="16384" width="23.28515625" style="241"/>
  </cols>
  <sheetData>
    <row r="1" spans="1:16">
      <c r="A1" s="240"/>
    </row>
    <row r="2" spans="1:16">
      <c r="A2" s="516"/>
      <c r="B2" s="516"/>
      <c r="C2" s="690"/>
      <c r="D2" s="516"/>
      <c r="E2" s="516"/>
      <c r="F2" s="517"/>
      <c r="G2" s="516"/>
      <c r="H2" s="516"/>
      <c r="I2" s="516"/>
      <c r="J2" s="516"/>
      <c r="K2" s="516"/>
      <c r="M2" s="516"/>
      <c r="N2" s="516"/>
    </row>
    <row r="3" spans="1:16" s="243" customFormat="1" ht="14.25" customHeight="1">
      <c r="A3" s="897" t="s">
        <v>16</v>
      </c>
      <c r="B3" s="961" t="s">
        <v>5</v>
      </c>
      <c r="C3" s="894"/>
      <c r="D3" s="961" t="s">
        <v>6</v>
      </c>
      <c r="E3" s="894"/>
      <c r="F3" s="961" t="s">
        <v>7</v>
      </c>
      <c r="G3" s="894"/>
      <c r="H3" s="893" t="s">
        <v>44</v>
      </c>
      <c r="I3" s="894"/>
      <c r="J3" s="895" t="s">
        <v>261</v>
      </c>
      <c r="K3" s="896"/>
      <c r="L3" s="241"/>
      <c r="M3" s="892" t="s">
        <v>249</v>
      </c>
      <c r="N3" s="892"/>
      <c r="O3" s="241"/>
      <c r="P3" s="241"/>
    </row>
    <row r="4" spans="1:16" s="704" customFormat="1" ht="46.5" customHeight="1">
      <c r="A4" s="898"/>
      <c r="B4" s="701" t="s">
        <v>471</v>
      </c>
      <c r="C4" s="702" t="s">
        <v>472</v>
      </c>
      <c r="D4" s="701" t="s">
        <v>471</v>
      </c>
      <c r="E4" s="702" t="s">
        <v>472</v>
      </c>
      <c r="F4" s="701" t="s">
        <v>471</v>
      </c>
      <c r="G4" s="702" t="s">
        <v>472</v>
      </c>
      <c r="H4" s="701" t="s">
        <v>471</v>
      </c>
      <c r="I4" s="702" t="s">
        <v>472</v>
      </c>
      <c r="J4" s="701" t="s">
        <v>471</v>
      </c>
      <c r="K4" s="701" t="s">
        <v>472</v>
      </c>
      <c r="L4" s="703"/>
      <c r="M4" s="701" t="s">
        <v>471</v>
      </c>
      <c r="N4" s="702" t="s">
        <v>472</v>
      </c>
      <c r="O4" s="703"/>
      <c r="P4" s="703"/>
    </row>
    <row r="5" spans="1:16" s="244" customFormat="1" ht="15.75">
      <c r="A5" s="520" t="s">
        <v>262</v>
      </c>
      <c r="B5" s="521"/>
      <c r="C5" s="520"/>
      <c r="D5" s="521"/>
      <c r="E5" s="520"/>
      <c r="F5" s="521"/>
      <c r="G5" s="520"/>
      <c r="H5" s="521"/>
      <c r="I5" s="520"/>
      <c r="J5" s="522"/>
      <c r="K5" s="534"/>
      <c r="L5" s="241"/>
      <c r="M5" s="521"/>
      <c r="N5" s="521"/>
      <c r="O5" s="241"/>
      <c r="P5" s="241"/>
    </row>
    <row r="6" spans="1:16" s="242" customFormat="1" ht="15.75">
      <c r="A6" s="523" t="s">
        <v>263</v>
      </c>
      <c r="B6" s="524">
        <v>2.3689200000000001</v>
      </c>
      <c r="C6" s="525">
        <v>2.9901900000000001</v>
      </c>
      <c r="D6" s="524">
        <v>20.369414193800779</v>
      </c>
      <c r="E6" s="525">
        <v>21.04088379154275</v>
      </c>
      <c r="F6" s="524">
        <v>16.259188851389997</v>
      </c>
      <c r="G6" s="525">
        <v>14.030095370769999</v>
      </c>
      <c r="H6" s="524">
        <v>2.5967850103939103</v>
      </c>
      <c r="I6" s="550">
        <v>2.6042880000000004</v>
      </c>
      <c r="J6" s="544">
        <v>41.594308055584683</v>
      </c>
      <c r="K6" s="557">
        <v>40.665457162312748</v>
      </c>
      <c r="L6" s="708"/>
      <c r="M6" s="524">
        <v>0.26449724538289265</v>
      </c>
      <c r="N6" s="525">
        <v>0.38229000000000002</v>
      </c>
      <c r="O6" s="241"/>
      <c r="P6" s="241"/>
    </row>
    <row r="7" spans="1:16">
      <c r="A7" s="245" t="s">
        <v>264</v>
      </c>
      <c r="B7" s="515">
        <v>2.3689200000000001</v>
      </c>
      <c r="C7" s="246">
        <v>2.9901900000000001</v>
      </c>
      <c r="D7" s="515">
        <v>5.0510462099433724</v>
      </c>
      <c r="E7" s="246">
        <v>5.5457098270676948</v>
      </c>
      <c r="F7" s="515">
        <v>14.500119798139998</v>
      </c>
      <c r="G7" s="246">
        <v>11.941243604369999</v>
      </c>
      <c r="H7" s="515">
        <v>2.3898171092939107</v>
      </c>
      <c r="I7" s="551">
        <v>2.3889042916501322</v>
      </c>
      <c r="J7" s="547">
        <v>24.309903117377281</v>
      </c>
      <c r="K7" s="558">
        <v>22.866047723087828</v>
      </c>
      <c r="L7" s="708"/>
      <c r="M7" s="515">
        <v>0</v>
      </c>
      <c r="N7" s="246">
        <v>0</v>
      </c>
    </row>
    <row r="8" spans="1:16">
      <c r="A8" s="245" t="s">
        <v>265</v>
      </c>
      <c r="B8" s="515">
        <v>0</v>
      </c>
      <c r="C8" s="246">
        <v>0</v>
      </c>
      <c r="D8" s="515">
        <v>0</v>
      </c>
      <c r="E8" s="246">
        <v>0</v>
      </c>
      <c r="F8" s="515">
        <v>0.18851872393000002</v>
      </c>
      <c r="G8" s="246">
        <v>0.96227360925999994</v>
      </c>
      <c r="H8" s="515">
        <v>0</v>
      </c>
      <c r="I8" s="551">
        <v>0</v>
      </c>
      <c r="J8" s="548">
        <v>0.18851872393000002</v>
      </c>
      <c r="K8" s="559">
        <v>0.96227360925999994</v>
      </c>
      <c r="L8" s="709"/>
      <c r="M8" s="515">
        <v>0.26449724538289265</v>
      </c>
      <c r="N8" s="246">
        <v>0.38229158188171081</v>
      </c>
    </row>
    <row r="9" spans="1:16">
      <c r="A9" s="245" t="s">
        <v>266</v>
      </c>
      <c r="B9" s="515">
        <v>0</v>
      </c>
      <c r="C9" s="246">
        <v>0</v>
      </c>
      <c r="D9" s="515">
        <v>12.72854394173107</v>
      </c>
      <c r="E9" s="246">
        <v>13.327085906575087</v>
      </c>
      <c r="F9" s="515">
        <v>0</v>
      </c>
      <c r="G9" s="246">
        <v>0</v>
      </c>
      <c r="H9" s="515">
        <v>0</v>
      </c>
      <c r="I9" s="551">
        <v>0</v>
      </c>
      <c r="J9" s="548">
        <v>12.72854394173107</v>
      </c>
      <c r="K9" s="559">
        <v>13.327085906575087</v>
      </c>
      <c r="L9" s="708"/>
      <c r="M9" s="515">
        <v>0</v>
      </c>
      <c r="N9" s="246">
        <v>0</v>
      </c>
    </row>
    <row r="10" spans="1:16">
      <c r="A10" s="526" t="s">
        <v>267</v>
      </c>
      <c r="B10" s="527">
        <v>0</v>
      </c>
      <c r="C10" s="528">
        <v>0</v>
      </c>
      <c r="D10" s="527">
        <v>2.5898240421263372</v>
      </c>
      <c r="E10" s="528">
        <v>2.1680880578999684</v>
      </c>
      <c r="F10" s="527">
        <v>1.57055032932</v>
      </c>
      <c r="G10" s="528">
        <v>1.12657815714</v>
      </c>
      <c r="H10" s="527">
        <v>0.20696790109999996</v>
      </c>
      <c r="I10" s="552">
        <v>0.21536101069999997</v>
      </c>
      <c r="J10" s="545">
        <v>4.3673422725463373</v>
      </c>
      <c r="K10" s="560">
        <v>3.5100272257399685</v>
      </c>
      <c r="L10" s="708"/>
      <c r="M10" s="527">
        <v>0</v>
      </c>
      <c r="N10" s="528">
        <v>0</v>
      </c>
    </row>
    <row r="11" spans="1:16" s="242" customFormat="1" ht="15.75">
      <c r="A11" s="529" t="s">
        <v>268</v>
      </c>
      <c r="B11" s="530">
        <v>1.7340000000000001E-2</v>
      </c>
      <c r="C11" s="531">
        <v>1.83E-3</v>
      </c>
      <c r="D11" s="530">
        <v>45.572732318315275</v>
      </c>
      <c r="E11" s="531">
        <v>37.340635945145635</v>
      </c>
      <c r="F11" s="530">
        <v>5.7547002730429995</v>
      </c>
      <c r="G11" s="531">
        <v>7.4152374903860006</v>
      </c>
      <c r="H11" s="530">
        <v>1.4545530219401588</v>
      </c>
      <c r="I11" s="553">
        <v>1.3473085909937563</v>
      </c>
      <c r="J11" s="540">
        <v>52.799325613298436</v>
      </c>
      <c r="K11" s="561">
        <v>46.105012026525394</v>
      </c>
      <c r="L11" s="708"/>
      <c r="M11" s="530">
        <v>0.14533189940067212</v>
      </c>
      <c r="N11" s="531">
        <v>6.1454869643820471E-2</v>
      </c>
      <c r="O11" s="241"/>
      <c r="P11" s="241"/>
    </row>
    <row r="12" spans="1:16" s="242" customFormat="1" ht="15.75">
      <c r="A12" s="532" t="s">
        <v>269</v>
      </c>
      <c r="B12" s="524">
        <v>1.7340000000000001E-2</v>
      </c>
      <c r="C12" s="525">
        <v>1.83E-3</v>
      </c>
      <c r="D12" s="524">
        <v>20.133759101315277</v>
      </c>
      <c r="E12" s="525">
        <v>13.957337279151577</v>
      </c>
      <c r="F12" s="524">
        <v>5.7547002730429995</v>
      </c>
      <c r="G12" s="525">
        <v>7.4152374903860006</v>
      </c>
      <c r="H12" s="524">
        <v>0.85900909238118262</v>
      </c>
      <c r="I12" s="550">
        <v>0.86504952663225221</v>
      </c>
      <c r="J12" s="542">
        <v>26.76480846673946</v>
      </c>
      <c r="K12" s="562">
        <v>22.239454296169828</v>
      </c>
      <c r="L12" s="708"/>
      <c r="M12" s="524">
        <v>0.14533189940067212</v>
      </c>
      <c r="N12" s="525">
        <v>6.1454869643820471E-2</v>
      </c>
      <c r="O12" s="241"/>
      <c r="P12" s="241"/>
    </row>
    <row r="13" spans="1:16">
      <c r="A13" s="245" t="s">
        <v>270</v>
      </c>
      <c r="B13" s="515">
        <v>0</v>
      </c>
      <c r="C13" s="246">
        <v>0</v>
      </c>
      <c r="D13" s="515">
        <v>25.438973217000001</v>
      </c>
      <c r="E13" s="246">
        <v>23.383298665994062</v>
      </c>
      <c r="F13" s="515">
        <v>0</v>
      </c>
      <c r="G13" s="246">
        <v>0</v>
      </c>
      <c r="H13" s="515">
        <v>0.59554392955897628</v>
      </c>
      <c r="I13" s="551">
        <v>0.48225906436150418</v>
      </c>
      <c r="J13" s="547">
        <v>26.034517146558976</v>
      </c>
      <c r="K13" s="558">
        <v>23.865557730355565</v>
      </c>
      <c r="L13" s="708"/>
      <c r="M13" s="515">
        <v>0</v>
      </c>
      <c r="N13" s="246">
        <v>0</v>
      </c>
    </row>
    <row r="14" spans="1:16">
      <c r="A14" s="245" t="s">
        <v>271</v>
      </c>
      <c r="B14" s="515">
        <v>0</v>
      </c>
      <c r="C14" s="246">
        <v>0</v>
      </c>
      <c r="D14" s="515">
        <v>6.8363600870000001</v>
      </c>
      <c r="E14" s="246">
        <v>5.8092134860004334</v>
      </c>
      <c r="F14" s="515">
        <v>2.3731699660830001</v>
      </c>
      <c r="G14" s="246">
        <v>2.6597009029100001</v>
      </c>
      <c r="H14" s="515">
        <v>8.4428849E-2</v>
      </c>
      <c r="I14" s="551">
        <v>0.16660820700000012</v>
      </c>
      <c r="J14" s="548">
        <v>9.2939589020830002</v>
      </c>
      <c r="K14" s="559">
        <v>8.6355225959104338</v>
      </c>
      <c r="L14" s="708"/>
      <c r="M14" s="515">
        <v>0</v>
      </c>
      <c r="N14" s="246">
        <v>0</v>
      </c>
    </row>
    <row r="15" spans="1:16">
      <c r="A15" s="526" t="s">
        <v>272</v>
      </c>
      <c r="B15" s="527">
        <v>1.7340000000000001E-2</v>
      </c>
      <c r="C15" s="528">
        <v>1.83E-3</v>
      </c>
      <c r="D15" s="527">
        <v>13.297399014315276</v>
      </c>
      <c r="E15" s="528">
        <v>8.148123793151143</v>
      </c>
      <c r="F15" s="527">
        <v>3.3815303069599998</v>
      </c>
      <c r="G15" s="528">
        <v>4.7555365874760005</v>
      </c>
      <c r="H15" s="527">
        <v>0.77458024338118259</v>
      </c>
      <c r="I15" s="552">
        <v>0.69844131963225209</v>
      </c>
      <c r="J15" s="545">
        <v>17.470849564656461</v>
      </c>
      <c r="K15" s="560">
        <v>13.603931700259395</v>
      </c>
      <c r="L15" s="708"/>
      <c r="M15" s="527">
        <v>0.14533189940067212</v>
      </c>
      <c r="N15" s="528">
        <v>6.1454869643820471E-2</v>
      </c>
    </row>
    <row r="16" spans="1:16" s="242" customFormat="1" ht="15.75">
      <c r="A16" s="536" t="s">
        <v>273</v>
      </c>
      <c r="B16" s="539">
        <v>0</v>
      </c>
      <c r="C16" s="536">
        <v>0</v>
      </c>
      <c r="D16" s="539">
        <v>0</v>
      </c>
      <c r="E16" s="536">
        <v>0</v>
      </c>
      <c r="F16" s="537">
        <v>0.1195640094700004</v>
      </c>
      <c r="G16" s="538">
        <v>0.18833952238000001</v>
      </c>
      <c r="H16" s="539">
        <v>0</v>
      </c>
      <c r="I16" s="554">
        <v>0</v>
      </c>
      <c r="J16" s="541">
        <v>0.1195640094700004</v>
      </c>
      <c r="K16" s="563">
        <v>0.18833952238000001</v>
      </c>
      <c r="L16" s="708"/>
      <c r="M16" s="539">
        <v>0</v>
      </c>
      <c r="N16" s="536">
        <v>0</v>
      </c>
      <c r="O16" s="241"/>
      <c r="P16" s="241"/>
    </row>
    <row r="17" spans="1:16" s="242" customFormat="1" ht="15.75">
      <c r="A17" s="536" t="s">
        <v>274</v>
      </c>
      <c r="B17" s="537">
        <f t="shared" ref="B17:K17" si="0">SUM(B19:B22)</f>
        <v>2.38626</v>
      </c>
      <c r="C17" s="538">
        <f t="shared" si="0"/>
        <v>2.9920200000000001</v>
      </c>
      <c r="D17" s="537">
        <f t="shared" si="0"/>
        <v>65.942146512116054</v>
      </c>
      <c r="E17" s="538">
        <f t="shared" si="0"/>
        <v>58.381519736688389</v>
      </c>
      <c r="F17" s="537">
        <f t="shared" si="0"/>
        <v>21.906025114962997</v>
      </c>
      <c r="G17" s="538">
        <f t="shared" si="0"/>
        <v>21.268393338735997</v>
      </c>
      <c r="H17" s="537">
        <f t="shared" si="0"/>
        <v>4.0512923703340693</v>
      </c>
      <c r="I17" s="555">
        <f t="shared" si="0"/>
        <v>3.9515740741487919</v>
      </c>
      <c r="J17" s="540">
        <f t="shared" si="0"/>
        <v>94.285723997413115</v>
      </c>
      <c r="K17" s="561">
        <f>SUM(K19:K22)</f>
        <v>86.593507149573185</v>
      </c>
      <c r="L17" s="708"/>
      <c r="M17" s="537">
        <v>0.40982914478356475</v>
      </c>
      <c r="N17" s="538">
        <v>0.44374645152553127</v>
      </c>
      <c r="O17" s="241"/>
      <c r="P17" s="241"/>
    </row>
    <row r="18" spans="1:16" s="242" customFormat="1" ht="15.75">
      <c r="A18" s="536" t="s">
        <v>275</v>
      </c>
      <c r="B18" s="537">
        <v>2.38626</v>
      </c>
      <c r="C18" s="538">
        <v>2.9920200000000001</v>
      </c>
      <c r="D18" s="537">
        <v>40.503173295116056</v>
      </c>
      <c r="E18" s="538">
        <v>34.998221070694328</v>
      </c>
      <c r="F18" s="537">
        <v>21.906025114962997</v>
      </c>
      <c r="G18" s="538">
        <v>21.268393338735997</v>
      </c>
      <c r="H18" s="537">
        <v>3.4557484407750931</v>
      </c>
      <c r="I18" s="555">
        <v>3.4689150097872878</v>
      </c>
      <c r="J18" s="542">
        <v>68.251206850854146</v>
      </c>
      <c r="K18" s="562">
        <v>62.72754941921761</v>
      </c>
      <c r="L18" s="708"/>
      <c r="M18" s="537">
        <v>0.40982914478356475</v>
      </c>
      <c r="N18" s="538">
        <v>0.44374645152553127</v>
      </c>
      <c r="O18" s="241"/>
      <c r="P18" s="241"/>
    </row>
    <row r="19" spans="1:16">
      <c r="A19" s="245" t="s">
        <v>276</v>
      </c>
      <c r="B19" s="515">
        <v>2.38626</v>
      </c>
      <c r="C19" s="246">
        <v>2.9920200000000001</v>
      </c>
      <c r="D19" s="515">
        <v>8.1550283573927373</v>
      </c>
      <c r="E19" s="246">
        <v>8.4524514566428195</v>
      </c>
      <c r="F19" s="515">
        <v>12.841968499430003</v>
      </c>
      <c r="G19" s="246">
        <v>12.633588078729998</v>
      </c>
      <c r="H19" s="515">
        <v>1.7302523492939104</v>
      </c>
      <c r="I19" s="551">
        <v>1.9454048633203309</v>
      </c>
      <c r="J19" s="547">
        <f>B19+D19+F19+H19</f>
        <v>25.11350920611665</v>
      </c>
      <c r="K19" s="558">
        <v>26.023464398693147</v>
      </c>
      <c r="L19" s="960"/>
      <c r="M19" s="515">
        <v>0.40982914478356475</v>
      </c>
      <c r="N19" s="246">
        <v>0.4368846763655313</v>
      </c>
    </row>
    <row r="20" spans="1:16">
      <c r="A20" s="245" t="s">
        <v>277</v>
      </c>
      <c r="B20" s="515">
        <v>0</v>
      </c>
      <c r="C20" s="246">
        <v>0</v>
      </c>
      <c r="D20" s="515">
        <v>19.022670940999941</v>
      </c>
      <c r="E20" s="246">
        <v>18.710359187961373</v>
      </c>
      <c r="F20" s="515">
        <v>4.5599825956440005</v>
      </c>
      <c r="G20" s="246">
        <v>4.8712587619110002</v>
      </c>
      <c r="H20" s="515">
        <v>0.82178885332010898</v>
      </c>
      <c r="I20" s="551">
        <v>0.98699565580530813</v>
      </c>
      <c r="J20" s="548">
        <v>24.40444238996405</v>
      </c>
      <c r="K20" s="559">
        <v>24.568613605677683</v>
      </c>
      <c r="L20" s="960"/>
      <c r="M20" s="515">
        <v>0</v>
      </c>
      <c r="N20" s="246">
        <v>6.8617751599999999E-3</v>
      </c>
    </row>
    <row r="21" spans="1:16">
      <c r="A21" s="245" t="s">
        <v>278</v>
      </c>
      <c r="B21" s="515">
        <v>0</v>
      </c>
      <c r="C21" s="246">
        <v>0</v>
      </c>
      <c r="D21" s="515">
        <v>13.325473996723382</v>
      </c>
      <c r="E21" s="246">
        <v>7.8354104260901325</v>
      </c>
      <c r="F21" s="515">
        <v>4.5040740198889937</v>
      </c>
      <c r="G21" s="246">
        <v>3.7635464980950015</v>
      </c>
      <c r="H21" s="515">
        <v>0.90370723816107368</v>
      </c>
      <c r="I21" s="551">
        <v>0.53651449066164913</v>
      </c>
      <c r="J21" s="548">
        <v>18.733255254773447</v>
      </c>
      <c r="K21" s="559">
        <v>12.135471414846783</v>
      </c>
      <c r="L21" s="960"/>
      <c r="M21" s="515">
        <v>0</v>
      </c>
      <c r="N21" s="246">
        <v>0</v>
      </c>
    </row>
    <row r="22" spans="1:16">
      <c r="A22" s="526" t="s">
        <v>279</v>
      </c>
      <c r="B22" s="527">
        <v>0</v>
      </c>
      <c r="C22" s="528">
        <v>0</v>
      </c>
      <c r="D22" s="527">
        <v>25.438973216999997</v>
      </c>
      <c r="E22" s="528">
        <v>23.383298665994058</v>
      </c>
      <c r="F22" s="527">
        <v>0</v>
      </c>
      <c r="G22" s="528">
        <v>0</v>
      </c>
      <c r="H22" s="527">
        <v>0.59554392955897628</v>
      </c>
      <c r="I22" s="552">
        <v>0.48265906436150413</v>
      </c>
      <c r="J22" s="566">
        <v>26.034517146558972</v>
      </c>
      <c r="K22" s="567">
        <v>23.865957730355561</v>
      </c>
      <c r="L22" s="960"/>
      <c r="M22" s="527">
        <v>0</v>
      </c>
      <c r="N22" s="528">
        <v>0</v>
      </c>
    </row>
    <row r="23" spans="1:16" s="242" customFormat="1" ht="15.75">
      <c r="A23" s="523" t="s">
        <v>280</v>
      </c>
      <c r="B23" s="524">
        <v>151.113</v>
      </c>
      <c r="C23" s="525">
        <v>150.49</v>
      </c>
      <c r="D23" s="524">
        <v>566.22763636363641</v>
      </c>
      <c r="E23" s="525">
        <v>559.72254545454541</v>
      </c>
      <c r="F23" s="524">
        <v>84.049360000000007</v>
      </c>
      <c r="G23" s="525">
        <v>82.111500000000007</v>
      </c>
      <c r="H23" s="524">
        <v>38.90107028749928</v>
      </c>
      <c r="I23" s="550">
        <v>39.328792294734228</v>
      </c>
      <c r="J23" s="549">
        <v>0</v>
      </c>
      <c r="K23" s="565">
        <v>0</v>
      </c>
      <c r="L23" s="708"/>
      <c r="M23" s="524">
        <v>42.628585529999981</v>
      </c>
      <c r="N23" s="525">
        <v>20.021475979999998</v>
      </c>
      <c r="O23" s="241"/>
      <c r="P23" s="241"/>
    </row>
    <row r="24" spans="1:16" s="242" customFormat="1" ht="15.75">
      <c r="A24" s="532" t="s">
        <v>281</v>
      </c>
      <c r="B24" s="686">
        <v>1.5791229080224733E-2</v>
      </c>
      <c r="C24" s="535">
        <v>1.9881852614791681E-2</v>
      </c>
      <c r="D24" s="686">
        <v>6.9598462113489037E-2</v>
      </c>
      <c r="E24" s="535">
        <v>6.7889433708502131E-2</v>
      </c>
      <c r="F24" s="686">
        <v>0.26063286044013895</v>
      </c>
      <c r="G24" s="535">
        <v>0.25901844855758321</v>
      </c>
      <c r="H24" s="686">
        <v>8.8834276672474621E-2</v>
      </c>
      <c r="I24" s="687">
        <v>6.0674632013032824E-2</v>
      </c>
      <c r="J24" s="556">
        <v>0</v>
      </c>
      <c r="K24" s="564">
        <v>0</v>
      </c>
      <c r="L24" s="708"/>
      <c r="M24" s="533">
        <v>9.6139512885114707E-3</v>
      </c>
      <c r="N24" s="534">
        <v>0</v>
      </c>
      <c r="O24" s="241"/>
      <c r="P24" s="241"/>
    </row>
    <row r="25" spans="1:16">
      <c r="A25" s="698"/>
      <c r="B25" s="962"/>
      <c r="C25" s="962"/>
      <c r="D25" s="962"/>
      <c r="E25" s="962"/>
      <c r="F25" s="962"/>
      <c r="G25" s="962"/>
      <c r="H25" s="962"/>
      <c r="I25" s="962"/>
      <c r="J25" s="959"/>
      <c r="K25" s="959"/>
      <c r="M25" s="699"/>
      <c r="N25" s="247"/>
    </row>
    <row r="26" spans="1:16" ht="15.75">
      <c r="A26" s="239"/>
      <c r="B26" s="962"/>
      <c r="C26" s="962"/>
      <c r="D26" s="962"/>
      <c r="E26" s="962"/>
      <c r="F26" s="962"/>
      <c r="G26" s="962"/>
      <c r="H26" s="962"/>
      <c r="I26" s="962"/>
      <c r="J26" s="959"/>
      <c r="K26" s="959"/>
    </row>
    <row r="27" spans="1:16" ht="15.75">
      <c r="A27" s="897" t="s">
        <v>16</v>
      </c>
      <c r="B27" s="893" t="s">
        <v>5</v>
      </c>
      <c r="C27" s="893"/>
      <c r="D27" s="893" t="s">
        <v>6</v>
      </c>
      <c r="E27" s="893"/>
      <c r="F27" s="893" t="s">
        <v>7</v>
      </c>
      <c r="G27" s="893"/>
      <c r="H27" s="893" t="s">
        <v>44</v>
      </c>
      <c r="I27" s="894"/>
      <c r="J27" s="895" t="s">
        <v>261</v>
      </c>
      <c r="K27" s="896"/>
      <c r="M27" s="892" t="s">
        <v>249</v>
      </c>
      <c r="N27" s="892"/>
    </row>
    <row r="28" spans="1:16" ht="15.75">
      <c r="A28" s="898"/>
      <c r="B28" s="519" t="s">
        <v>464</v>
      </c>
      <c r="C28" s="518" t="s">
        <v>465</v>
      </c>
      <c r="D28" s="519" t="s">
        <v>464</v>
      </c>
      <c r="E28" s="518" t="s">
        <v>465</v>
      </c>
      <c r="F28" s="519" t="s">
        <v>464</v>
      </c>
      <c r="G28" s="518" t="s">
        <v>465</v>
      </c>
      <c r="H28" s="519" t="s">
        <v>464</v>
      </c>
      <c r="I28" s="518" t="s">
        <v>465</v>
      </c>
      <c r="J28" s="543" t="s">
        <v>464</v>
      </c>
      <c r="K28" s="546" t="s">
        <v>465</v>
      </c>
      <c r="M28" s="519" t="s">
        <v>464</v>
      </c>
      <c r="N28" s="518" t="s">
        <v>465</v>
      </c>
    </row>
    <row r="29" spans="1:16" ht="15.75">
      <c r="A29" s="520" t="s">
        <v>262</v>
      </c>
      <c r="B29" s="521"/>
      <c r="C29" s="520"/>
      <c r="D29" s="521"/>
      <c r="E29" s="520"/>
      <c r="F29" s="521"/>
      <c r="G29" s="520"/>
      <c r="H29" s="521"/>
      <c r="I29" s="520"/>
      <c r="J29" s="522"/>
      <c r="K29" s="534"/>
      <c r="M29" s="521"/>
      <c r="N29" s="521"/>
    </row>
    <row r="30" spans="1:16" ht="15.75">
      <c r="A30" s="523" t="s">
        <v>263</v>
      </c>
      <c r="B30" s="524">
        <v>0.47942000000000007</v>
      </c>
      <c r="C30" s="525">
        <v>0.47274000000000022</v>
      </c>
      <c r="D30" s="524">
        <v>4.5274323335654385</v>
      </c>
      <c r="E30" s="525">
        <v>5.209683556341024</v>
      </c>
      <c r="F30" s="524">
        <v>3.5712395513899979</v>
      </c>
      <c r="G30" s="525">
        <v>2.6711692658300006</v>
      </c>
      <c r="H30" s="524">
        <v>0.63057372659908495</v>
      </c>
      <c r="I30" s="550">
        <v>0.72393351017137963</v>
      </c>
      <c r="J30" s="544">
        <v>9.2086656115545225</v>
      </c>
      <c r="K30" s="557">
        <v>9.0775263323424031</v>
      </c>
      <c r="L30" s="708"/>
      <c r="M30" s="524">
        <v>5.6657245382892622E-2</v>
      </c>
      <c r="N30" s="525">
        <v>9.4740000000000005E-2</v>
      </c>
    </row>
    <row r="31" spans="1:16">
      <c r="A31" s="245" t="s">
        <v>264</v>
      </c>
      <c r="B31" s="515">
        <v>0.47942000000000007</v>
      </c>
      <c r="C31" s="246">
        <v>0.47274000000000022</v>
      </c>
      <c r="D31" s="515">
        <v>1.226367589660649</v>
      </c>
      <c r="E31" s="246">
        <v>1.355727813687027</v>
      </c>
      <c r="F31" s="515">
        <v>3.1143821981399977</v>
      </c>
      <c r="G31" s="246">
        <v>2.136744977889999</v>
      </c>
      <c r="H31" s="515">
        <v>0.58082322459908509</v>
      </c>
      <c r="I31" s="551">
        <v>0.67648628852151182</v>
      </c>
      <c r="J31" s="547">
        <v>5.4009930123997316</v>
      </c>
      <c r="K31" s="558">
        <v>4.6416990800985385</v>
      </c>
      <c r="L31" s="708"/>
      <c r="M31" s="515">
        <v>0</v>
      </c>
      <c r="N31" s="246">
        <v>0</v>
      </c>
    </row>
    <row r="32" spans="1:16">
      <c r="A32" s="245" t="s">
        <v>265</v>
      </c>
      <c r="B32" s="515">
        <v>0</v>
      </c>
      <c r="C32" s="246">
        <v>0</v>
      </c>
      <c r="D32" s="515">
        <v>0</v>
      </c>
      <c r="E32" s="246">
        <v>0</v>
      </c>
      <c r="F32" s="515">
        <v>1.9327023930000024E-2</v>
      </c>
      <c r="G32" s="246">
        <v>0.22819622809999998</v>
      </c>
      <c r="H32" s="515">
        <v>0</v>
      </c>
      <c r="I32" s="551">
        <v>0</v>
      </c>
      <c r="J32" s="548">
        <v>1.9327023930000024E-2</v>
      </c>
      <c r="K32" s="559">
        <v>0.22819622809999998</v>
      </c>
      <c r="L32" s="708"/>
      <c r="M32" s="515">
        <v>5.6655194688999981E-2</v>
      </c>
      <c r="N32" s="246">
        <v>9.4743895462000016E-2</v>
      </c>
    </row>
    <row r="33" spans="1:14">
      <c r="A33" s="245" t="s">
        <v>266</v>
      </c>
      <c r="B33" s="515">
        <v>0</v>
      </c>
      <c r="C33" s="246">
        <v>0</v>
      </c>
      <c r="D33" s="515">
        <v>2.6812137525230373</v>
      </c>
      <c r="E33" s="246">
        <v>3.1706292796941833</v>
      </c>
      <c r="F33" s="515">
        <v>0</v>
      </c>
      <c r="G33" s="246">
        <v>0</v>
      </c>
      <c r="H33" s="515">
        <v>0</v>
      </c>
      <c r="I33" s="551">
        <v>0</v>
      </c>
      <c r="J33" s="548">
        <v>2.6812137525230373</v>
      </c>
      <c r="K33" s="559">
        <v>3.1706292796941833</v>
      </c>
      <c r="L33" s="708"/>
      <c r="M33" s="515">
        <v>0</v>
      </c>
      <c r="N33" s="246">
        <v>0</v>
      </c>
    </row>
    <row r="34" spans="1:14">
      <c r="A34" s="526" t="s">
        <v>267</v>
      </c>
      <c r="B34" s="527">
        <v>0</v>
      </c>
      <c r="C34" s="528">
        <v>0</v>
      </c>
      <c r="D34" s="527">
        <v>0.61985099138175248</v>
      </c>
      <c r="E34" s="528">
        <v>0.68332646295981336</v>
      </c>
      <c r="F34" s="527">
        <v>0.43753032931999997</v>
      </c>
      <c r="G34" s="528">
        <v>0.30622805984000001</v>
      </c>
      <c r="H34" s="527">
        <v>4.9750501999999953E-2</v>
      </c>
      <c r="I34" s="552">
        <v>4.7424523999999989E-2</v>
      </c>
      <c r="J34" s="545">
        <v>1.1071318227017524</v>
      </c>
      <c r="K34" s="560">
        <v>1.0369790467998135</v>
      </c>
      <c r="L34" s="708"/>
      <c r="M34" s="527">
        <v>0</v>
      </c>
      <c r="N34" s="528">
        <v>0</v>
      </c>
    </row>
    <row r="35" spans="1:14" ht="15.75">
      <c r="A35" s="529" t="s">
        <v>268</v>
      </c>
      <c r="B35" s="530">
        <v>1.5869999999999999E-2</v>
      </c>
      <c r="C35" s="531">
        <v>8.4000000000000025E-4</v>
      </c>
      <c r="D35" s="530">
        <v>11.129368198650669</v>
      </c>
      <c r="E35" s="531">
        <v>9.0094640583100869</v>
      </c>
      <c r="F35" s="530">
        <v>1.6345721730429998</v>
      </c>
      <c r="G35" s="531">
        <v>2.5470614451900002</v>
      </c>
      <c r="H35" s="530">
        <v>0.41596658657183017</v>
      </c>
      <c r="I35" s="553">
        <v>0.42744618725347139</v>
      </c>
      <c r="J35" s="540">
        <v>13.195776958265501</v>
      </c>
      <c r="K35" s="561">
        <v>11.98481169075356</v>
      </c>
      <c r="L35" s="708"/>
      <c r="M35" s="530">
        <v>4.5732801886239544E-2</v>
      </c>
      <c r="N35" s="531">
        <v>1.4915877626222084E-2</v>
      </c>
    </row>
    <row r="36" spans="1:14" ht="15.75">
      <c r="A36" s="532" t="s">
        <v>269</v>
      </c>
      <c r="B36" s="524">
        <v>1.5869999999999999E-2</v>
      </c>
      <c r="C36" s="525">
        <v>4.4000000000000018E-4</v>
      </c>
      <c r="D36" s="524">
        <v>5.1905030106506667</v>
      </c>
      <c r="E36" s="525">
        <v>3.2638110213100351</v>
      </c>
      <c r="F36" s="524">
        <v>1.6345721730429998</v>
      </c>
      <c r="G36" s="525">
        <v>2.5470614451900002</v>
      </c>
      <c r="H36" s="524">
        <v>0.22546161257183001</v>
      </c>
      <c r="I36" s="550">
        <v>0.26286736092787899</v>
      </c>
      <c r="J36" s="542">
        <v>7.0664067962654968</v>
      </c>
      <c r="K36" s="562">
        <v>6.0741798274279137</v>
      </c>
      <c r="L36" s="708"/>
      <c r="M36" s="524">
        <v>4.5732801886239544E-2</v>
      </c>
      <c r="N36" s="525">
        <v>1.4915877626222084E-2</v>
      </c>
    </row>
    <row r="37" spans="1:14">
      <c r="A37" s="245" t="s">
        <v>270</v>
      </c>
      <c r="B37" s="515">
        <v>0</v>
      </c>
      <c r="C37" s="246">
        <v>4.0000000000000002E-4</v>
      </c>
      <c r="D37" s="515">
        <v>5.938865188000003</v>
      </c>
      <c r="E37" s="246">
        <v>5.7456530370000527</v>
      </c>
      <c r="F37" s="515">
        <v>0</v>
      </c>
      <c r="G37" s="246">
        <v>0</v>
      </c>
      <c r="H37" s="515">
        <v>0.19050497400000016</v>
      </c>
      <c r="I37" s="551">
        <v>0.16457882632559237</v>
      </c>
      <c r="J37" s="547">
        <v>6.1293701620000034</v>
      </c>
      <c r="K37" s="558">
        <v>5.9106318633256452</v>
      </c>
      <c r="L37" s="708"/>
      <c r="M37" s="515">
        <v>0</v>
      </c>
      <c r="N37" s="246">
        <v>0</v>
      </c>
    </row>
    <row r="38" spans="1:14">
      <c r="A38" s="245" t="s">
        <v>271</v>
      </c>
      <c r="B38" s="515">
        <v>0</v>
      </c>
      <c r="C38" s="246">
        <v>0</v>
      </c>
      <c r="D38" s="515">
        <v>2.1878783490000009</v>
      </c>
      <c r="E38" s="246">
        <v>1.3742337280000001</v>
      </c>
      <c r="F38" s="515">
        <v>0.62758836608300017</v>
      </c>
      <c r="G38" s="246">
        <v>0.85106280997999983</v>
      </c>
      <c r="H38" s="515">
        <v>3.0670389999999995E-2</v>
      </c>
      <c r="I38" s="551">
        <v>5.2963009000000019E-2</v>
      </c>
      <c r="J38" s="548">
        <v>2.8461371050830011</v>
      </c>
      <c r="K38" s="559">
        <v>2.2782595469799998</v>
      </c>
      <c r="L38" s="708"/>
      <c r="M38" s="515">
        <v>0</v>
      </c>
      <c r="N38" s="246">
        <v>0</v>
      </c>
    </row>
    <row r="39" spans="1:14">
      <c r="A39" s="526" t="s">
        <v>272</v>
      </c>
      <c r="B39" s="527">
        <v>1.5869999999999999E-2</v>
      </c>
      <c r="C39" s="528">
        <v>4.4000000000000018E-4</v>
      </c>
      <c r="D39" s="527">
        <v>3.0026246616506658</v>
      </c>
      <c r="E39" s="528">
        <v>1.889577293310035</v>
      </c>
      <c r="F39" s="527">
        <v>1.0069838069599997</v>
      </c>
      <c r="G39" s="528">
        <v>1.6959986352100003</v>
      </c>
      <c r="H39" s="527">
        <v>0.19479122257183001</v>
      </c>
      <c r="I39" s="552">
        <v>0.20990435192787898</v>
      </c>
      <c r="J39" s="545">
        <v>4.2202696911824953</v>
      </c>
      <c r="K39" s="560">
        <v>3.7959202804479144</v>
      </c>
      <c r="L39" s="708"/>
      <c r="M39" s="527">
        <v>4.5732801886239544E-2</v>
      </c>
      <c r="N39" s="528">
        <v>1.4915877626222084E-2</v>
      </c>
    </row>
    <row r="40" spans="1:14" ht="15.75">
      <c r="A40" s="536" t="s">
        <v>273</v>
      </c>
      <c r="B40" s="539">
        <v>0</v>
      </c>
      <c r="C40" s="536">
        <v>0</v>
      </c>
      <c r="D40" s="539">
        <v>0</v>
      </c>
      <c r="E40" s="536">
        <v>0</v>
      </c>
      <c r="F40" s="537">
        <v>2.7997809470000402E-2</v>
      </c>
      <c r="G40" s="538">
        <v>4.9214798356000011E-2</v>
      </c>
      <c r="H40" s="539"/>
      <c r="I40" s="554"/>
      <c r="J40" s="541">
        <v>2.7997809470000402E-2</v>
      </c>
      <c r="K40" s="563">
        <v>4.9214798356000011E-2</v>
      </c>
      <c r="L40" s="708"/>
      <c r="M40" s="539">
        <v>0</v>
      </c>
      <c r="N40" s="536">
        <v>0</v>
      </c>
    </row>
    <row r="41" spans="1:14" ht="15.75">
      <c r="A41" s="536" t="s">
        <v>274</v>
      </c>
      <c r="B41" s="537">
        <v>0.49530000000000018</v>
      </c>
      <c r="C41" s="538">
        <v>0.47317000000000009</v>
      </c>
      <c r="D41" s="537">
        <v>15.706070447168724</v>
      </c>
      <c r="E41" s="538">
        <v>14.285201167192</v>
      </c>
      <c r="F41" s="537">
        <v>5.1807163149629956</v>
      </c>
      <c r="G41" s="538">
        <v>5.1715899590699994</v>
      </c>
      <c r="H41" s="537">
        <v>1.046516423170915</v>
      </c>
      <c r="I41" s="555">
        <v>1.1513627637749835</v>
      </c>
      <c r="J41" s="540">
        <v>22.428603185302634</v>
      </c>
      <c r="K41" s="561">
        <v>21.081323890036984</v>
      </c>
      <c r="L41" s="960"/>
      <c r="M41" s="537">
        <v>0.10238799657523953</v>
      </c>
      <c r="N41" s="538">
        <v>0.1096597730882221</v>
      </c>
    </row>
    <row r="42" spans="1:14" ht="15.75">
      <c r="A42" s="536" t="s">
        <v>275</v>
      </c>
      <c r="B42" s="537">
        <v>0.49530000000000018</v>
      </c>
      <c r="C42" s="538">
        <v>0.47317000000000009</v>
      </c>
      <c r="D42" s="537">
        <v>9.7672052591687226</v>
      </c>
      <c r="E42" s="538">
        <v>8.5399065011911155</v>
      </c>
      <c r="F42" s="537">
        <v>5.1807163149629956</v>
      </c>
      <c r="G42" s="538">
        <v>5.1715899590699994</v>
      </c>
      <c r="H42" s="537">
        <v>0.85601144917091487</v>
      </c>
      <c r="I42" s="555">
        <v>0.98678393744939108</v>
      </c>
      <c r="J42" s="542">
        <v>16.299233023302634</v>
      </c>
      <c r="K42" s="562">
        <v>15.171450397710508</v>
      </c>
      <c r="L42" s="960"/>
      <c r="M42" s="537">
        <v>0.10238799657523953</v>
      </c>
      <c r="N42" s="538">
        <v>0.1096597730882221</v>
      </c>
    </row>
    <row r="43" spans="1:14">
      <c r="A43" s="245" t="s">
        <v>276</v>
      </c>
      <c r="B43" s="515">
        <v>0.49530000000000018</v>
      </c>
      <c r="C43" s="246">
        <v>0.47317000000000009</v>
      </c>
      <c r="D43" s="515">
        <v>1.9295192247486419</v>
      </c>
      <c r="E43" s="246">
        <v>2.0263305589543457</v>
      </c>
      <c r="F43" s="515">
        <v>3.1987777994300011</v>
      </c>
      <c r="G43" s="246">
        <v>3.0366626326199984</v>
      </c>
      <c r="H43" s="515">
        <v>0.42512689059908521</v>
      </c>
      <c r="I43" s="551">
        <v>0.48957502472151188</v>
      </c>
      <c r="J43" s="547">
        <v>6.0487239147777281</v>
      </c>
      <c r="K43" s="558">
        <v>6.0257382162958564</v>
      </c>
      <c r="L43" s="960"/>
      <c r="M43" s="515">
        <v>0.10238799657523953</v>
      </c>
      <c r="N43" s="246">
        <v>0.1096597730882221</v>
      </c>
    </row>
    <row r="44" spans="1:14">
      <c r="A44" s="245" t="s">
        <v>277</v>
      </c>
      <c r="B44" s="515">
        <v>0</v>
      </c>
      <c r="C44" s="246">
        <v>0</v>
      </c>
      <c r="D44" s="515">
        <v>4.8443937200999407</v>
      </c>
      <c r="E44" s="246">
        <v>4.8438178956224451</v>
      </c>
      <c r="F44" s="515">
        <v>1.154555895644001</v>
      </c>
      <c r="G44" s="246">
        <v>1.2023723162160005</v>
      </c>
      <c r="H44" s="515">
        <v>0.20415392899999996</v>
      </c>
      <c r="I44" s="551">
        <v>0.2483129241404855</v>
      </c>
      <c r="J44" s="548">
        <v>6.203103544743942</v>
      </c>
      <c r="K44" s="559">
        <v>6.294503135978931</v>
      </c>
      <c r="L44" s="960"/>
      <c r="M44" s="515">
        <v>0</v>
      </c>
      <c r="N44" s="246">
        <v>0</v>
      </c>
    </row>
    <row r="45" spans="1:14">
      <c r="A45" s="245" t="s">
        <v>278</v>
      </c>
      <c r="B45" s="515">
        <v>0</v>
      </c>
      <c r="C45" s="246">
        <v>0</v>
      </c>
      <c r="D45" s="515">
        <v>2.99329231432014</v>
      </c>
      <c r="E45" s="246">
        <v>1.6697580466143256</v>
      </c>
      <c r="F45" s="515">
        <v>0.82738261988899375</v>
      </c>
      <c r="G45" s="246">
        <v>0.93255501023400134</v>
      </c>
      <c r="H45" s="515">
        <v>0.22673062957182974</v>
      </c>
      <c r="I45" s="551">
        <v>0.2488959885873937</v>
      </c>
      <c r="J45" s="548">
        <v>4.0474055637809636</v>
      </c>
      <c r="K45" s="559">
        <v>2.8512090454357208</v>
      </c>
      <c r="L45" s="960"/>
      <c r="M45" s="515">
        <v>0</v>
      </c>
      <c r="N45" s="246">
        <v>0</v>
      </c>
    </row>
    <row r="46" spans="1:14">
      <c r="A46" s="526" t="s">
        <v>279</v>
      </c>
      <c r="B46" s="527">
        <v>0</v>
      </c>
      <c r="C46" s="528">
        <v>0</v>
      </c>
      <c r="D46" s="527">
        <v>5.9388651880000012</v>
      </c>
      <c r="E46" s="528">
        <v>5.7452946660008841</v>
      </c>
      <c r="F46" s="527">
        <v>0</v>
      </c>
      <c r="G46" s="528">
        <v>0</v>
      </c>
      <c r="H46" s="527">
        <v>0.19050497400000016</v>
      </c>
      <c r="I46" s="552">
        <v>0.16457882632559234</v>
      </c>
      <c r="J46" s="566">
        <v>6.1293701620000016</v>
      </c>
      <c r="K46" s="567">
        <v>5.9098734923264766</v>
      </c>
      <c r="L46" s="960"/>
      <c r="M46" s="527">
        <v>0</v>
      </c>
      <c r="N46" s="528">
        <v>0</v>
      </c>
    </row>
    <row r="47" spans="1:14" ht="15.75">
      <c r="A47" s="523" t="s">
        <v>280</v>
      </c>
      <c r="B47" s="524">
        <v>36.911000000000001</v>
      </c>
      <c r="C47" s="525">
        <v>35.384999999999998</v>
      </c>
      <c r="D47" s="524">
        <v>145.47876136363635</v>
      </c>
      <c r="E47" s="525">
        <v>141.64554545454541</v>
      </c>
      <c r="F47" s="524">
        <v>21.459601800000005</v>
      </c>
      <c r="G47" s="525">
        <v>20.526389364759989</v>
      </c>
      <c r="H47" s="524">
        <v>9.7152317299184006</v>
      </c>
      <c r="I47" s="550">
        <v>9.6562134547549991</v>
      </c>
      <c r="J47" s="549">
        <v>0</v>
      </c>
      <c r="K47" s="565">
        <v>0</v>
      </c>
      <c r="M47" s="524">
        <v>-3.434919790000007</v>
      </c>
      <c r="N47" s="525">
        <v>0</v>
      </c>
    </row>
    <row r="48" spans="1:14" ht="15.75">
      <c r="A48" s="532" t="s">
        <v>281</v>
      </c>
      <c r="B48" s="686">
        <v>1.3418764054076025E-2</v>
      </c>
      <c r="C48" s="535">
        <v>1.3372050303801048E-2</v>
      </c>
      <c r="D48" s="686">
        <v>6.1618873664322359E-2</v>
      </c>
      <c r="E48" s="535">
        <v>6.4331148912101455E-2</v>
      </c>
      <c r="F48" s="686">
        <v>0.24141716902514912</v>
      </c>
      <c r="G48" s="535">
        <v>0.25194835132323185</v>
      </c>
      <c r="H48" s="686">
        <v>8.811024512516745E-2</v>
      </c>
      <c r="I48" s="687">
        <v>0.10219160357971065</v>
      </c>
      <c r="J48" s="556">
        <v>0</v>
      </c>
      <c r="K48" s="564">
        <v>0</v>
      </c>
      <c r="M48" s="533">
        <v>-2.9808307338543276E-2</v>
      </c>
      <c r="N48" s="534">
        <v>0</v>
      </c>
    </row>
    <row r="49" spans="2:11">
      <c r="B49" s="962"/>
      <c r="C49" s="962"/>
      <c r="D49" s="962"/>
      <c r="E49" s="962"/>
      <c r="F49" s="962"/>
      <c r="G49" s="962"/>
      <c r="H49" s="962"/>
      <c r="I49" s="962"/>
      <c r="J49" s="959"/>
      <c r="K49" s="959"/>
    </row>
    <row r="50" spans="2:11">
      <c r="B50" s="962"/>
      <c r="C50" s="962"/>
      <c r="D50" s="962"/>
      <c r="E50" s="962"/>
      <c r="F50" s="962"/>
      <c r="G50" s="962"/>
      <c r="H50" s="962"/>
      <c r="I50" s="962"/>
      <c r="J50" s="959"/>
      <c r="K50" s="959"/>
    </row>
  </sheetData>
  <mergeCells count="14">
    <mergeCell ref="A3:A4"/>
    <mergeCell ref="A27:A28"/>
    <mergeCell ref="J3:K3"/>
    <mergeCell ref="B3:C3"/>
    <mergeCell ref="M3:N3"/>
    <mergeCell ref="D3:E3"/>
    <mergeCell ref="H3:I3"/>
    <mergeCell ref="F3:G3"/>
    <mergeCell ref="M27:N27"/>
    <mergeCell ref="H27:I27"/>
    <mergeCell ref="J27:K27"/>
    <mergeCell ref="B27:C27"/>
    <mergeCell ref="D27:E27"/>
    <mergeCell ref="F27:G27"/>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Z102"/>
  <sheetViews>
    <sheetView workbookViewId="0"/>
  </sheetViews>
  <sheetFormatPr baseColWidth="10" defaultColWidth="11.42578125" defaultRowHeight="12.75"/>
  <cols>
    <col min="1" max="1" width="76.7109375" style="254" customWidth="1"/>
    <col min="2" max="2" width="55.7109375" style="254" customWidth="1"/>
    <col min="3" max="3" width="12.5703125" style="254" customWidth="1"/>
    <col min="4" max="4" width="12" style="254" customWidth="1"/>
    <col min="5" max="5" width="14.7109375" style="254" customWidth="1"/>
    <col min="6" max="6" width="13" style="254" customWidth="1"/>
    <col min="7" max="7" width="13.42578125" style="254" customWidth="1"/>
    <col min="8" max="8" width="14.5703125" style="254" customWidth="1"/>
    <col min="9" max="9" width="17.140625" style="254" customWidth="1"/>
    <col min="10" max="11" width="14.140625" style="254" customWidth="1"/>
    <col min="12" max="13" width="14" style="254" customWidth="1"/>
    <col min="14" max="15" width="12.85546875" style="200" customWidth="1"/>
    <col min="16" max="25" width="11.42578125" style="200" customWidth="1"/>
    <col min="26" max="26" width="11.42578125" style="200"/>
    <col min="27" max="28" width="11.42578125" style="254"/>
    <col min="34" max="34" width="29.85546875" style="700" bestFit="1" customWidth="1"/>
    <col min="35" max="45" width="15.85546875" style="700" customWidth="1"/>
    <col min="46" max="130" width="11.42578125" style="700"/>
  </cols>
  <sheetData>
    <row r="1" spans="1:31">
      <c r="A1" s="251"/>
      <c r="B1" s="252"/>
      <c r="C1" s="250"/>
      <c r="D1" s="250"/>
      <c r="E1" s="250"/>
      <c r="F1" s="250"/>
      <c r="G1" s="200"/>
      <c r="H1" s="236"/>
      <c r="I1" s="250"/>
      <c r="J1" s="250"/>
      <c r="K1" s="250"/>
      <c r="L1" s="250"/>
      <c r="M1" s="250"/>
      <c r="N1" s="250"/>
      <c r="O1" s="250"/>
      <c r="P1" s="250"/>
      <c r="Q1" s="250"/>
      <c r="R1" s="250"/>
      <c r="S1" s="250"/>
      <c r="T1" s="250"/>
      <c r="U1" s="250"/>
      <c r="V1" s="250"/>
      <c r="W1" s="250"/>
      <c r="X1" s="250"/>
      <c r="Y1" s="250"/>
      <c r="Z1" s="250"/>
      <c r="AA1" s="251"/>
      <c r="AB1" s="251"/>
    </row>
    <row r="2" spans="1:31">
      <c r="A2" s="251"/>
      <c r="B2" s="252"/>
      <c r="C2" s="250"/>
      <c r="D2" s="250"/>
      <c r="E2" s="250"/>
      <c r="F2" s="250"/>
      <c r="G2" s="236"/>
      <c r="H2" s="236"/>
      <c r="I2" s="250"/>
      <c r="J2" s="250"/>
      <c r="K2" s="250"/>
      <c r="L2" s="250"/>
      <c r="M2" s="250"/>
      <c r="N2" s="250"/>
      <c r="O2" s="250"/>
      <c r="P2" s="250"/>
      <c r="Q2" s="250"/>
      <c r="R2" s="250"/>
      <c r="S2" s="250"/>
      <c r="T2" s="250"/>
      <c r="U2" s="250"/>
      <c r="V2" s="250"/>
      <c r="W2" s="250"/>
      <c r="X2" s="250"/>
      <c r="Y2" s="250"/>
      <c r="Z2" s="250"/>
      <c r="AA2" s="251"/>
      <c r="AB2" s="251"/>
    </row>
    <row r="3" spans="1:31" ht="25.5" customHeight="1">
      <c r="B3" s="253"/>
      <c r="C3" s="568" t="s">
        <v>169</v>
      </c>
      <c r="D3" s="569" t="s">
        <v>282</v>
      </c>
      <c r="E3" s="569" t="s">
        <v>171</v>
      </c>
      <c r="F3" s="569" t="s">
        <v>173</v>
      </c>
      <c r="G3" s="569" t="s">
        <v>174</v>
      </c>
      <c r="H3" s="569" t="s">
        <v>283</v>
      </c>
      <c r="I3" s="570" t="s">
        <v>178</v>
      </c>
      <c r="J3" s="899" t="s">
        <v>63</v>
      </c>
      <c r="K3" s="900"/>
      <c r="L3" s="899" t="s">
        <v>284</v>
      </c>
      <c r="M3" s="900"/>
      <c r="N3" s="899" t="s">
        <v>71</v>
      </c>
      <c r="O3" s="900"/>
      <c r="P3" s="899" t="s">
        <v>112</v>
      </c>
      <c r="Q3" s="900"/>
      <c r="R3" s="899" t="s">
        <v>285</v>
      </c>
      <c r="S3" s="900"/>
      <c r="T3" s="899" t="s">
        <v>286</v>
      </c>
      <c r="U3" s="900"/>
      <c r="V3" s="899" t="s">
        <v>287</v>
      </c>
      <c r="W3" s="900"/>
      <c r="X3" s="899" t="s">
        <v>86</v>
      </c>
      <c r="Y3" s="900"/>
      <c r="Z3" s="899" t="s">
        <v>458</v>
      </c>
      <c r="AA3" s="900"/>
      <c r="AB3" s="899" t="s">
        <v>460</v>
      </c>
      <c r="AC3" s="900"/>
      <c r="AD3" s="899" t="s">
        <v>461</v>
      </c>
      <c r="AE3" s="900"/>
    </row>
    <row r="4" spans="1:31" ht="25.5">
      <c r="B4" s="255"/>
      <c r="C4" s="571" t="s">
        <v>490</v>
      </c>
      <c r="D4" s="571" t="s">
        <v>490</v>
      </c>
      <c r="E4" s="571" t="s">
        <v>490</v>
      </c>
      <c r="F4" s="571" t="s">
        <v>490</v>
      </c>
      <c r="G4" s="571" t="s">
        <v>490</v>
      </c>
      <c r="H4" s="571" t="s">
        <v>490</v>
      </c>
      <c r="I4" s="571" t="s">
        <v>490</v>
      </c>
      <c r="J4" s="572" t="s">
        <v>464</v>
      </c>
      <c r="K4" s="572" t="s">
        <v>469</v>
      </c>
      <c r="L4" s="572" t="s">
        <v>464</v>
      </c>
      <c r="M4" s="572" t="s">
        <v>469</v>
      </c>
      <c r="N4" s="572" t="s">
        <v>464</v>
      </c>
      <c r="O4" s="572" t="s">
        <v>469</v>
      </c>
      <c r="P4" s="572" t="s">
        <v>464</v>
      </c>
      <c r="Q4" s="572" t="s">
        <v>469</v>
      </c>
      <c r="R4" s="572" t="s">
        <v>464</v>
      </c>
      <c r="S4" s="572" t="s">
        <v>469</v>
      </c>
      <c r="T4" s="572" t="s">
        <v>464</v>
      </c>
      <c r="U4" s="572" t="s">
        <v>469</v>
      </c>
      <c r="V4" s="572" t="s">
        <v>464</v>
      </c>
      <c r="W4" s="572" t="s">
        <v>469</v>
      </c>
      <c r="X4" s="572" t="s">
        <v>464</v>
      </c>
      <c r="Y4" s="572" t="s">
        <v>469</v>
      </c>
      <c r="Z4" s="572" t="s">
        <v>464</v>
      </c>
      <c r="AA4" s="572" t="s">
        <v>469</v>
      </c>
      <c r="AB4" s="572" t="s">
        <v>464</v>
      </c>
      <c r="AC4" s="572" t="s">
        <v>469</v>
      </c>
      <c r="AD4" s="572" t="s">
        <v>464</v>
      </c>
      <c r="AE4" s="572" t="s">
        <v>469</v>
      </c>
    </row>
    <row r="5" spans="1:31">
      <c r="B5" s="255"/>
      <c r="C5" s="573" t="s">
        <v>222</v>
      </c>
      <c r="D5" s="573" t="s">
        <v>222</v>
      </c>
      <c r="E5" s="573" t="s">
        <v>222</v>
      </c>
      <c r="F5" s="573" t="s">
        <v>222</v>
      </c>
      <c r="G5" s="573" t="s">
        <v>222</v>
      </c>
      <c r="H5" s="573" t="s">
        <v>222</v>
      </c>
      <c r="I5" s="573" t="s">
        <v>222</v>
      </c>
      <c r="J5" s="573" t="s">
        <v>222</v>
      </c>
      <c r="K5" s="573" t="s">
        <v>222</v>
      </c>
      <c r="L5" s="573" t="s">
        <v>222</v>
      </c>
      <c r="M5" s="573" t="s">
        <v>222</v>
      </c>
      <c r="N5" s="573" t="s">
        <v>222</v>
      </c>
      <c r="O5" s="573" t="s">
        <v>222</v>
      </c>
      <c r="P5" s="573" t="s">
        <v>222</v>
      </c>
      <c r="Q5" s="573" t="s">
        <v>222</v>
      </c>
      <c r="R5" s="573" t="s">
        <v>222</v>
      </c>
      <c r="S5" s="573" t="s">
        <v>222</v>
      </c>
      <c r="T5" s="573" t="s">
        <v>222</v>
      </c>
      <c r="U5" s="573" t="s">
        <v>222</v>
      </c>
      <c r="V5" s="573" t="s">
        <v>222</v>
      </c>
      <c r="W5" s="573" t="s">
        <v>222</v>
      </c>
      <c r="X5" s="573" t="s">
        <v>222</v>
      </c>
      <c r="Y5" s="573" t="s">
        <v>222</v>
      </c>
      <c r="Z5" s="573" t="s">
        <v>222</v>
      </c>
      <c r="AA5" s="573" t="s">
        <v>222</v>
      </c>
      <c r="AB5" s="573" t="s">
        <v>222</v>
      </c>
      <c r="AC5" s="573" t="s">
        <v>222</v>
      </c>
      <c r="AD5" s="573" t="s">
        <v>222</v>
      </c>
      <c r="AE5" s="573" t="s">
        <v>222</v>
      </c>
    </row>
    <row r="6" spans="1:31">
      <c r="B6" s="256"/>
      <c r="C6" s="257"/>
      <c r="D6" s="257"/>
      <c r="E6" s="257"/>
      <c r="F6" s="257"/>
      <c r="G6" s="257"/>
      <c r="H6" s="257"/>
      <c r="I6" s="257"/>
      <c r="J6" s="257"/>
      <c r="K6" s="257"/>
      <c r="L6" s="257"/>
      <c r="M6" s="257"/>
      <c r="N6" s="257"/>
      <c r="O6" s="257"/>
      <c r="P6" s="257"/>
      <c r="Q6" s="257"/>
      <c r="R6" s="257"/>
      <c r="S6" s="257"/>
      <c r="T6" s="257"/>
      <c r="U6" s="257"/>
      <c r="V6" s="257"/>
      <c r="W6" s="257"/>
      <c r="X6" s="257"/>
      <c r="Y6" s="257"/>
      <c r="Z6" s="257"/>
      <c r="AB6" s="257"/>
      <c r="AC6" s="254"/>
      <c r="AD6" s="257"/>
      <c r="AE6" s="254"/>
    </row>
    <row r="7" spans="1:31">
      <c r="A7" s="254" t="s">
        <v>288</v>
      </c>
      <c r="B7" s="197" t="s">
        <v>288</v>
      </c>
      <c r="C7" s="258">
        <v>25.972000000000001</v>
      </c>
      <c r="D7" s="258">
        <v>359.11</v>
      </c>
      <c r="E7" s="258">
        <v>385.08199999999999</v>
      </c>
      <c r="F7" s="258">
        <v>4.2919999999999998</v>
      </c>
      <c r="G7" s="258">
        <v>0</v>
      </c>
      <c r="H7" s="258">
        <v>380.79</v>
      </c>
      <c r="I7" s="258">
        <v>385.08199999999999</v>
      </c>
      <c r="J7" s="258">
        <v>0</v>
      </c>
      <c r="K7" s="258">
        <v>0</v>
      </c>
      <c r="L7" s="258">
        <v>0</v>
      </c>
      <c r="M7" s="258">
        <v>0</v>
      </c>
      <c r="N7" s="258">
        <v>0</v>
      </c>
      <c r="O7" s="258">
        <v>0</v>
      </c>
      <c r="P7" s="258">
        <v>-2.2069999999999999</v>
      </c>
      <c r="Q7" s="258">
        <v>-3.266</v>
      </c>
      <c r="R7" s="258">
        <v>-2.2279999999999998</v>
      </c>
      <c r="S7" s="258">
        <v>-3.3420000000000001</v>
      </c>
      <c r="T7" s="258">
        <v>-0.31099999999999994</v>
      </c>
      <c r="U7" s="258">
        <v>1.0620000000000001</v>
      </c>
      <c r="V7" s="258">
        <v>-2.5449999999999999</v>
      </c>
      <c r="W7" s="258">
        <v>-2.14</v>
      </c>
      <c r="X7" s="258">
        <v>2.625</v>
      </c>
      <c r="Y7" s="258">
        <v>1.7310000000000001</v>
      </c>
      <c r="Z7" s="258">
        <v>8.0000000000000016E-2</v>
      </c>
      <c r="AA7" s="258">
        <v>-0.40899999999999997</v>
      </c>
      <c r="AB7" s="258">
        <v>-16.691000000000003</v>
      </c>
      <c r="AC7" s="258">
        <v>-118.2</v>
      </c>
      <c r="AD7" s="258">
        <v>-16.61099999999999</v>
      </c>
      <c r="AE7" s="258">
        <v>-118.60899999999999</v>
      </c>
    </row>
    <row r="8" spans="1:31">
      <c r="A8" s="254" t="s">
        <v>289</v>
      </c>
      <c r="B8" s="103" t="s">
        <v>289</v>
      </c>
      <c r="C8" s="258">
        <v>41.137</v>
      </c>
      <c r="D8" s="258">
        <v>57.165999999999997</v>
      </c>
      <c r="E8" s="258">
        <v>98.302999999999997</v>
      </c>
      <c r="F8" s="258">
        <v>18.954999999999998</v>
      </c>
      <c r="G8" s="258">
        <v>18.065999999999999</v>
      </c>
      <c r="H8" s="258">
        <v>61.281999999999996</v>
      </c>
      <c r="I8" s="258">
        <v>98.302999999999997</v>
      </c>
      <c r="J8" s="258">
        <v>9.9799999999999969</v>
      </c>
      <c r="K8" s="258">
        <v>44.222999999999999</v>
      </c>
      <c r="L8" s="258">
        <v>-1.0999999999999996</v>
      </c>
      <c r="M8" s="258">
        <v>-4.2329999999999997</v>
      </c>
      <c r="N8" s="258">
        <v>8.8800000000000026</v>
      </c>
      <c r="O8" s="258">
        <v>39.99</v>
      </c>
      <c r="P8" s="258">
        <v>4.3830000000000027</v>
      </c>
      <c r="Q8" s="258">
        <v>30.356000000000002</v>
      </c>
      <c r="R8" s="258">
        <v>4.1050000000000004</v>
      </c>
      <c r="S8" s="258">
        <v>29.609000000000002</v>
      </c>
      <c r="T8" s="258">
        <v>6.0719999999999992</v>
      </c>
      <c r="U8" s="258">
        <v>11.311999999999999</v>
      </c>
      <c r="V8" s="258">
        <v>10.177</v>
      </c>
      <c r="W8" s="258">
        <v>40.920999999999999</v>
      </c>
      <c r="X8" s="258">
        <v>-1.3460000000000001</v>
      </c>
      <c r="Y8" s="258">
        <v>-16.07</v>
      </c>
      <c r="Z8" s="258">
        <v>8.8309999999999995</v>
      </c>
      <c r="AA8" s="258">
        <v>24.850999999999999</v>
      </c>
      <c r="AB8" s="258">
        <v>1.1209999999999987</v>
      </c>
      <c r="AC8" s="258">
        <v>-17.545000000000002</v>
      </c>
      <c r="AD8" s="258">
        <v>9.952</v>
      </c>
      <c r="AE8" s="258">
        <v>7.306</v>
      </c>
    </row>
    <row r="9" spans="1:31">
      <c r="A9" s="254" t="s">
        <v>290</v>
      </c>
      <c r="B9" s="103" t="s">
        <v>290</v>
      </c>
      <c r="C9" s="258">
        <v>369.15499999999997</v>
      </c>
      <c r="D9" s="258">
        <v>2531.1660000000002</v>
      </c>
      <c r="E9" s="258">
        <v>2900.3209999999999</v>
      </c>
      <c r="F9" s="258">
        <v>906.53</v>
      </c>
      <c r="G9" s="258">
        <v>777.36599999999999</v>
      </c>
      <c r="H9" s="258">
        <v>1216.425</v>
      </c>
      <c r="I9" s="258">
        <v>2900.3209999999999</v>
      </c>
      <c r="J9" s="258">
        <v>363.77</v>
      </c>
      <c r="K9" s="258">
        <v>1497.444</v>
      </c>
      <c r="L9" s="258">
        <v>-230.50900000000001</v>
      </c>
      <c r="M9" s="258">
        <v>-962.01900000000001</v>
      </c>
      <c r="N9" s="258">
        <v>133.26099999999997</v>
      </c>
      <c r="O9" s="258">
        <v>535.42499999999995</v>
      </c>
      <c r="P9" s="258">
        <v>53.632000000000005</v>
      </c>
      <c r="Q9" s="258">
        <v>198.78800000000001</v>
      </c>
      <c r="R9" s="258">
        <v>-20.752000000000002</v>
      </c>
      <c r="S9" s="258">
        <v>-35.956000000000003</v>
      </c>
      <c r="T9" s="258">
        <v>-3.4699999999999998</v>
      </c>
      <c r="U9" s="258">
        <v>-6.0949999999999998</v>
      </c>
      <c r="V9" s="258">
        <v>-24.141999999999999</v>
      </c>
      <c r="W9" s="258">
        <v>-42.021000000000001</v>
      </c>
      <c r="X9" s="258">
        <v>47.639000000000003</v>
      </c>
      <c r="Y9" s="258">
        <v>61.021000000000001</v>
      </c>
      <c r="Z9" s="258">
        <v>23.497</v>
      </c>
      <c r="AA9" s="258">
        <v>19</v>
      </c>
      <c r="AB9" s="258">
        <v>-51.37299999999999</v>
      </c>
      <c r="AC9" s="258">
        <v>-369.96699999999998</v>
      </c>
      <c r="AD9" s="258">
        <v>-27.875999999999976</v>
      </c>
      <c r="AE9" s="258">
        <v>-350.96699999999998</v>
      </c>
    </row>
    <row r="10" spans="1:31">
      <c r="A10" s="254" t="s">
        <v>291</v>
      </c>
      <c r="B10" s="103" t="s">
        <v>291</v>
      </c>
      <c r="C10" s="258">
        <v>36.898000000000003</v>
      </c>
      <c r="D10" s="258">
        <v>0.497</v>
      </c>
      <c r="E10" s="258">
        <v>37.395000000000003</v>
      </c>
      <c r="F10" s="258">
        <v>36.929000000000002</v>
      </c>
      <c r="G10" s="258">
        <v>7.8E-2</v>
      </c>
      <c r="H10" s="258">
        <v>0.38800000000000001</v>
      </c>
      <c r="I10" s="258">
        <v>37.395000000000003</v>
      </c>
      <c r="J10" s="258">
        <v>9.000000000000008E-3</v>
      </c>
      <c r="K10" s="258">
        <v>7.0000000000000007E-2</v>
      </c>
      <c r="L10" s="258">
        <v>-1E-3</v>
      </c>
      <c r="M10" s="258">
        <v>-2E-3</v>
      </c>
      <c r="N10" s="258">
        <v>8.0000000000000071E-3</v>
      </c>
      <c r="O10" s="258">
        <v>6.8000000000000005E-2</v>
      </c>
      <c r="P10" s="258">
        <v>-8.7000000000000022E-2</v>
      </c>
      <c r="Q10" s="258">
        <v>-0.441</v>
      </c>
      <c r="R10" s="258">
        <v>-0.13200000000000001</v>
      </c>
      <c r="S10" s="258">
        <v>-0.60899999999999999</v>
      </c>
      <c r="T10" s="258">
        <v>-0.155</v>
      </c>
      <c r="U10" s="258">
        <v>-5.7000000000000002E-2</v>
      </c>
      <c r="V10" s="258">
        <v>-0.28600000000000003</v>
      </c>
      <c r="W10" s="258">
        <v>-0.66500000000000004</v>
      </c>
      <c r="X10" s="258">
        <v>0</v>
      </c>
      <c r="Y10" s="258">
        <v>0</v>
      </c>
      <c r="Z10" s="258">
        <v>-0.28600000000000003</v>
      </c>
      <c r="AA10" s="258">
        <v>-0.66500000000000004</v>
      </c>
      <c r="AB10" s="258">
        <v>-4.8999999999999988E-2</v>
      </c>
      <c r="AC10" s="258">
        <v>-0.34499999999999997</v>
      </c>
      <c r="AD10" s="258">
        <v>-0.33499999999999996</v>
      </c>
      <c r="AE10" s="258">
        <v>-1.01</v>
      </c>
    </row>
    <row r="11" spans="1:31">
      <c r="A11" s="254" t="s">
        <v>292</v>
      </c>
      <c r="B11" s="103" t="s">
        <v>292</v>
      </c>
      <c r="C11" s="258">
        <v>197.16499999999999</v>
      </c>
      <c r="D11" s="258">
        <v>591.53</v>
      </c>
      <c r="E11" s="258">
        <v>788.69500000000005</v>
      </c>
      <c r="F11" s="258">
        <v>25.437000000000001</v>
      </c>
      <c r="G11" s="258">
        <v>18.065999999999999</v>
      </c>
      <c r="H11" s="258">
        <v>745.19200000000001</v>
      </c>
      <c r="I11" s="258">
        <v>788.69500000000005</v>
      </c>
      <c r="J11" s="258">
        <v>9.9799999999999969</v>
      </c>
      <c r="K11" s="258">
        <v>44.222999999999999</v>
      </c>
      <c r="L11" s="258">
        <v>-1.0999999999999996</v>
      </c>
      <c r="M11" s="258">
        <v>-4.2329999999999997</v>
      </c>
      <c r="N11" s="258">
        <v>8.8800000000000026</v>
      </c>
      <c r="O11" s="258">
        <v>39.99</v>
      </c>
      <c r="P11" s="258">
        <v>2.1720000000000006</v>
      </c>
      <c r="Q11" s="258">
        <v>27.064</v>
      </c>
      <c r="R11" s="258">
        <v>1.8740000000000023</v>
      </c>
      <c r="S11" s="258">
        <v>26.242000000000001</v>
      </c>
      <c r="T11" s="258">
        <v>4.8059999999999992</v>
      </c>
      <c r="U11" s="258">
        <v>17.013999999999999</v>
      </c>
      <c r="V11" s="258">
        <v>16.671999999999997</v>
      </c>
      <c r="W11" s="258">
        <v>51.284999999999997</v>
      </c>
      <c r="X11" s="258">
        <v>8.9370000000000012</v>
      </c>
      <c r="Y11" s="258">
        <v>-14.5</v>
      </c>
      <c r="Z11" s="258">
        <v>25.608999999999995</v>
      </c>
      <c r="AA11" s="258">
        <v>36.784999999999997</v>
      </c>
      <c r="AB11" s="258">
        <v>-28.97999999999999</v>
      </c>
      <c r="AC11" s="258">
        <v>-218.32599999999999</v>
      </c>
      <c r="AD11" s="258">
        <v>-3.3710000000000093</v>
      </c>
      <c r="AE11" s="258">
        <v>-181.541</v>
      </c>
    </row>
    <row r="12" spans="1:31">
      <c r="A12" s="254" t="s">
        <v>293</v>
      </c>
      <c r="B12" s="103" t="s">
        <v>293</v>
      </c>
      <c r="C12" s="258">
        <v>575.846</v>
      </c>
      <c r="D12" s="258">
        <v>5472.2039999999997</v>
      </c>
      <c r="E12" s="258">
        <v>6048.05</v>
      </c>
      <c r="F12" s="258">
        <v>912.41300000000001</v>
      </c>
      <c r="G12" s="258">
        <v>680.48099999999999</v>
      </c>
      <c r="H12" s="258">
        <v>4455.1559999999999</v>
      </c>
      <c r="I12" s="258">
        <v>6048.05</v>
      </c>
      <c r="J12" s="258">
        <v>389.16999999999996</v>
      </c>
      <c r="K12" s="258">
        <v>1072.876</v>
      </c>
      <c r="L12" s="258">
        <v>-143.90899999999999</v>
      </c>
      <c r="M12" s="258">
        <v>-407.5</v>
      </c>
      <c r="N12" s="258">
        <v>245.26099999999997</v>
      </c>
      <c r="O12" s="258">
        <v>665.37599999999998</v>
      </c>
      <c r="P12" s="258">
        <v>157.24899999999997</v>
      </c>
      <c r="Q12" s="258">
        <v>552.28399999999999</v>
      </c>
      <c r="R12" s="258">
        <v>107.36000000000001</v>
      </c>
      <c r="S12" s="258">
        <v>363.36200000000002</v>
      </c>
      <c r="T12" s="258">
        <v>-16.493000000000002</v>
      </c>
      <c r="U12" s="258">
        <v>-66.216999999999999</v>
      </c>
      <c r="V12" s="258">
        <v>90.867999999999967</v>
      </c>
      <c r="W12" s="258">
        <v>297.31599999999997</v>
      </c>
      <c r="X12" s="258">
        <v>-26.062000000000005</v>
      </c>
      <c r="Y12" s="258">
        <v>-57.526000000000003</v>
      </c>
      <c r="Z12" s="258">
        <v>64.805999999999983</v>
      </c>
      <c r="AA12" s="258">
        <v>239.79</v>
      </c>
      <c r="AB12" s="258">
        <v>-323.97000000000003</v>
      </c>
      <c r="AC12" s="258">
        <v>1245.0899999999999</v>
      </c>
      <c r="AD12" s="258">
        <v>-259.16399999999999</v>
      </c>
      <c r="AE12" s="258">
        <v>1484.88</v>
      </c>
    </row>
    <row r="13" spans="1:31">
      <c r="A13" s="254" t="s">
        <v>214</v>
      </c>
      <c r="B13" s="103" t="s">
        <v>214</v>
      </c>
      <c r="C13" s="258">
        <v>52.756</v>
      </c>
      <c r="D13" s="258">
        <v>77.518000000000001</v>
      </c>
      <c r="E13" s="258">
        <v>130.274</v>
      </c>
      <c r="F13" s="258">
        <v>27.507000000000001</v>
      </c>
      <c r="G13" s="258">
        <v>9.06</v>
      </c>
      <c r="H13" s="258">
        <v>93.706999999999994</v>
      </c>
      <c r="I13" s="258">
        <v>130.274</v>
      </c>
      <c r="J13" s="258">
        <v>30.488000000000014</v>
      </c>
      <c r="K13" s="258">
        <v>134.68700000000001</v>
      </c>
      <c r="L13" s="258">
        <v>-11.514000000000003</v>
      </c>
      <c r="M13" s="258">
        <v>-63.85</v>
      </c>
      <c r="N13" s="258">
        <v>18.974000000000004</v>
      </c>
      <c r="O13" s="258">
        <v>70.837000000000003</v>
      </c>
      <c r="P13" s="258">
        <v>15.986000000000004</v>
      </c>
      <c r="Q13" s="258">
        <v>58.877000000000002</v>
      </c>
      <c r="R13" s="258">
        <v>13.174999999999997</v>
      </c>
      <c r="S13" s="258">
        <v>47.970999999999997</v>
      </c>
      <c r="T13" s="258">
        <v>1.0100000000000002</v>
      </c>
      <c r="U13" s="258">
        <v>3.4220000000000002</v>
      </c>
      <c r="V13" s="258">
        <v>14.185000000000002</v>
      </c>
      <c r="W13" s="258">
        <v>51.393000000000001</v>
      </c>
      <c r="X13" s="258">
        <v>-3.5549999999999979</v>
      </c>
      <c r="Y13" s="258">
        <v>-16.463999999999999</v>
      </c>
      <c r="Z13" s="258">
        <v>10.630000000000003</v>
      </c>
      <c r="AA13" s="258">
        <v>34.929000000000002</v>
      </c>
      <c r="AB13" s="258">
        <v>-2.7189999999999994</v>
      </c>
      <c r="AC13" s="258">
        <v>11.574</v>
      </c>
      <c r="AD13" s="258">
        <v>7.9110000000000014</v>
      </c>
      <c r="AE13" s="258">
        <v>46.503</v>
      </c>
    </row>
    <row r="14" spans="1:31">
      <c r="A14" s="254" t="s">
        <v>215</v>
      </c>
      <c r="B14" s="103" t="s">
        <v>215</v>
      </c>
      <c r="C14" s="258">
        <v>25.138000000000002</v>
      </c>
      <c r="D14" s="258">
        <v>295.14299999999997</v>
      </c>
      <c r="E14" s="258">
        <v>320.28100000000001</v>
      </c>
      <c r="F14" s="258">
        <v>47.462000000000003</v>
      </c>
      <c r="G14" s="258">
        <v>94.322000000000003</v>
      </c>
      <c r="H14" s="258">
        <v>178.49700000000001</v>
      </c>
      <c r="I14" s="258">
        <v>320.28100000000001</v>
      </c>
      <c r="J14" s="258">
        <v>18.038999999999994</v>
      </c>
      <c r="K14" s="258">
        <v>72.77</v>
      </c>
      <c r="L14" s="258">
        <v>-3.9060000000000006</v>
      </c>
      <c r="M14" s="258">
        <v>-14.711</v>
      </c>
      <c r="N14" s="258">
        <v>14.132999999999996</v>
      </c>
      <c r="O14" s="258">
        <v>58.058999999999997</v>
      </c>
      <c r="P14" s="258">
        <v>13.143999999999998</v>
      </c>
      <c r="Q14" s="258">
        <v>53.356000000000002</v>
      </c>
      <c r="R14" s="258">
        <v>12.859000000000002</v>
      </c>
      <c r="S14" s="258">
        <v>52.712000000000003</v>
      </c>
      <c r="T14" s="258">
        <v>-1.6399999999999997</v>
      </c>
      <c r="U14" s="258">
        <v>-7.3929999999999998</v>
      </c>
      <c r="V14" s="258">
        <v>11.219000000000001</v>
      </c>
      <c r="W14" s="258">
        <v>45.319000000000003</v>
      </c>
      <c r="X14" s="258">
        <v>-3.8729999999999993</v>
      </c>
      <c r="Y14" s="258">
        <v>-15.468999999999999</v>
      </c>
      <c r="Z14" s="258">
        <v>7.3460000000000001</v>
      </c>
      <c r="AA14" s="258">
        <v>29.85</v>
      </c>
      <c r="AB14" s="258">
        <v>-5.09</v>
      </c>
      <c r="AC14" s="258">
        <v>20.207999999999998</v>
      </c>
      <c r="AD14" s="258">
        <v>2.2560000000000002</v>
      </c>
      <c r="AE14" s="258">
        <v>50.058</v>
      </c>
    </row>
    <row r="15" spans="1:31">
      <c r="A15" s="254" t="s">
        <v>294</v>
      </c>
      <c r="B15" s="103" t="s">
        <v>294</v>
      </c>
      <c r="C15" s="258">
        <v>47.414000000000001</v>
      </c>
      <c r="D15" s="258">
        <v>210.547</v>
      </c>
      <c r="E15" s="258">
        <v>257.96100000000001</v>
      </c>
      <c r="F15" s="258">
        <v>75.183999999999997</v>
      </c>
      <c r="G15" s="258">
        <v>0.318</v>
      </c>
      <c r="H15" s="258">
        <v>182.459</v>
      </c>
      <c r="I15" s="258">
        <v>257.96100000000001</v>
      </c>
      <c r="J15" s="258">
        <v>1.0000000000000009E-3</v>
      </c>
      <c r="K15" s="258">
        <v>2.9000000000000001E-2</v>
      </c>
      <c r="L15" s="258">
        <v>0</v>
      </c>
      <c r="M15" s="258">
        <v>0</v>
      </c>
      <c r="N15" s="258">
        <v>1.0000000000000009E-3</v>
      </c>
      <c r="O15" s="258">
        <v>2.9000000000000001E-2</v>
      </c>
      <c r="P15" s="258">
        <v>-0.23299999999999998</v>
      </c>
      <c r="Q15" s="258">
        <v>-0.40899999999999997</v>
      </c>
      <c r="R15" s="258">
        <v>-0.23299999999999998</v>
      </c>
      <c r="S15" s="258">
        <v>-0.40899999999999997</v>
      </c>
      <c r="T15" s="258">
        <v>6.9600000000000009</v>
      </c>
      <c r="U15" s="258">
        <v>25.548999999999999</v>
      </c>
      <c r="V15" s="258">
        <v>6.7259999999999991</v>
      </c>
      <c r="W15" s="258">
        <v>25.138999999999999</v>
      </c>
      <c r="X15" s="258">
        <v>-2.1899999999999995</v>
      </c>
      <c r="Y15" s="258">
        <v>-8.4469999999999992</v>
      </c>
      <c r="Z15" s="258">
        <v>4.5359999999999996</v>
      </c>
      <c r="AA15" s="258">
        <v>16.692</v>
      </c>
      <c r="AB15" s="258">
        <v>-5.2139999999999986</v>
      </c>
      <c r="AC15" s="258">
        <v>19.401</v>
      </c>
      <c r="AD15" s="258">
        <v>-0.67799999999999727</v>
      </c>
      <c r="AE15" s="258">
        <v>36.093000000000004</v>
      </c>
    </row>
    <row r="16" spans="1:31">
      <c r="A16" s="254" t="s">
        <v>295</v>
      </c>
      <c r="B16" s="103" t="s">
        <v>295</v>
      </c>
      <c r="C16" s="258">
        <v>729.78099999999995</v>
      </c>
      <c r="D16" s="258">
        <v>2354.877</v>
      </c>
      <c r="E16" s="258">
        <v>3084.6579999999999</v>
      </c>
      <c r="F16" s="258">
        <v>1142.9290000000001</v>
      </c>
      <c r="G16" s="258">
        <v>910.14700000000005</v>
      </c>
      <c r="H16" s="258">
        <v>1031.5820000000001</v>
      </c>
      <c r="I16" s="258">
        <v>3084.6579999999999</v>
      </c>
      <c r="J16" s="258">
        <v>494.03199999999993</v>
      </c>
      <c r="K16" s="258">
        <v>1667.126</v>
      </c>
      <c r="L16" s="258">
        <v>-329.17500000000007</v>
      </c>
      <c r="M16" s="258">
        <v>-1097.921</v>
      </c>
      <c r="N16" s="258">
        <v>164.85700000000003</v>
      </c>
      <c r="O16" s="258">
        <v>569.20500000000004</v>
      </c>
      <c r="P16" s="258">
        <v>110.65499999999997</v>
      </c>
      <c r="Q16" s="258">
        <v>388.19799999999998</v>
      </c>
      <c r="R16" s="258">
        <v>87.058999999999997</v>
      </c>
      <c r="S16" s="258">
        <v>245.86099999999999</v>
      </c>
      <c r="T16" s="258">
        <v>-39.483000000000004</v>
      </c>
      <c r="U16" s="258">
        <v>-173.02199999999999</v>
      </c>
      <c r="V16" s="258">
        <v>47.575999999999993</v>
      </c>
      <c r="W16" s="258">
        <v>72.838999999999999</v>
      </c>
      <c r="X16" s="258">
        <v>6.6930000000000005</v>
      </c>
      <c r="Y16" s="258">
        <v>-2.4889999999999999</v>
      </c>
      <c r="Z16" s="258">
        <v>54.268999999999991</v>
      </c>
      <c r="AA16" s="258">
        <v>70.349999999999994</v>
      </c>
      <c r="AB16" s="258">
        <v>-25.516999999999996</v>
      </c>
      <c r="AC16" s="258">
        <v>110.69</v>
      </c>
      <c r="AD16" s="258">
        <v>28.751999999999981</v>
      </c>
      <c r="AE16" s="258">
        <v>181.04</v>
      </c>
    </row>
    <row r="17" spans="1:31">
      <c r="A17" s="254" t="s">
        <v>296</v>
      </c>
      <c r="B17" s="103" t="s">
        <v>296</v>
      </c>
      <c r="C17" s="258">
        <v>952.49599999999998</v>
      </c>
      <c r="D17" s="258">
        <v>3032.681</v>
      </c>
      <c r="E17" s="258">
        <v>3985.1770000000001</v>
      </c>
      <c r="F17" s="258">
        <v>1316.5139999999999</v>
      </c>
      <c r="G17" s="258">
        <v>850.83799999999997</v>
      </c>
      <c r="H17" s="258">
        <v>1817.825</v>
      </c>
      <c r="I17" s="258">
        <v>3985.1770000000001</v>
      </c>
      <c r="J17" s="258">
        <v>531.10799999999995</v>
      </c>
      <c r="K17" s="258">
        <v>1773</v>
      </c>
      <c r="L17" s="258">
        <v>-352.83600000000001</v>
      </c>
      <c r="M17" s="258">
        <v>-1205.0070000000001</v>
      </c>
      <c r="N17" s="258">
        <v>178.27200000000005</v>
      </c>
      <c r="O17" s="258">
        <v>567.99300000000005</v>
      </c>
      <c r="P17" s="258">
        <v>134.71699999999998</v>
      </c>
      <c r="Q17" s="258">
        <v>390.07499999999999</v>
      </c>
      <c r="R17" s="258">
        <v>84.61399999999999</v>
      </c>
      <c r="S17" s="258">
        <v>152.12299999999999</v>
      </c>
      <c r="T17" s="258">
        <v>-48.370999999999995</v>
      </c>
      <c r="U17" s="258">
        <v>-171.809</v>
      </c>
      <c r="V17" s="258">
        <v>36.905999999999999</v>
      </c>
      <c r="W17" s="258">
        <v>-19.021999999999998</v>
      </c>
      <c r="X17" s="258">
        <v>-7.9039999999999999</v>
      </c>
      <c r="Y17" s="258">
        <v>17.21</v>
      </c>
      <c r="Z17" s="258">
        <v>29.001999999999999</v>
      </c>
      <c r="AA17" s="258">
        <v>-1.8120000000000001</v>
      </c>
      <c r="AB17" s="258">
        <v>-66.172000000000025</v>
      </c>
      <c r="AC17" s="258">
        <v>154.66399999999999</v>
      </c>
      <c r="AD17" s="258">
        <v>-37.169999999999987</v>
      </c>
      <c r="AE17" s="258">
        <v>152.852</v>
      </c>
    </row>
    <row r="18" spans="1:31">
      <c r="A18" s="254" t="s">
        <v>315</v>
      </c>
      <c r="B18" s="103" t="s">
        <v>297</v>
      </c>
      <c r="C18" s="258">
        <v>69.685000000000002</v>
      </c>
      <c r="D18" s="258">
        <v>167.155</v>
      </c>
      <c r="E18" s="258">
        <v>236.84</v>
      </c>
      <c r="F18" s="258">
        <v>80.885999999999996</v>
      </c>
      <c r="G18" s="258">
        <v>35.828000000000003</v>
      </c>
      <c r="H18" s="258">
        <v>120.126</v>
      </c>
      <c r="I18" s="258">
        <v>236.84</v>
      </c>
      <c r="J18" s="258">
        <v>19.603000000000002</v>
      </c>
      <c r="K18" s="258">
        <v>51.131</v>
      </c>
      <c r="L18" s="258">
        <v>-10.408000000000001</v>
      </c>
      <c r="M18" s="258">
        <v>-25.541</v>
      </c>
      <c r="N18" s="258">
        <v>9.1950000000000003</v>
      </c>
      <c r="O18" s="258">
        <v>25.59</v>
      </c>
      <c r="P18" s="258">
        <v>5.34</v>
      </c>
      <c r="Q18" s="258">
        <v>7.6130000000000004</v>
      </c>
      <c r="R18" s="258">
        <v>-8.32</v>
      </c>
      <c r="S18" s="258">
        <v>-11.836</v>
      </c>
      <c r="T18" s="258">
        <v>1.2050000000000001</v>
      </c>
      <c r="U18" s="258">
        <v>1.2110000000000001</v>
      </c>
      <c r="V18" s="258">
        <v>-7.1159999999999997</v>
      </c>
      <c r="W18" s="258">
        <v>-10.625999999999999</v>
      </c>
      <c r="X18" s="258">
        <v>1.2970000000000002</v>
      </c>
      <c r="Y18" s="258">
        <v>0.52200000000000002</v>
      </c>
      <c r="Z18" s="258">
        <v>-5.8189999999999991</v>
      </c>
      <c r="AA18" s="258">
        <v>-10.103999999999999</v>
      </c>
      <c r="AB18" s="258">
        <v>-3.7029999999999994</v>
      </c>
      <c r="AC18" s="258">
        <v>14.561</v>
      </c>
      <c r="AD18" s="258">
        <v>-9.5219999999999985</v>
      </c>
      <c r="AE18" s="258">
        <v>4.4569999999999999</v>
      </c>
    </row>
    <row r="19" spans="1:31">
      <c r="A19" s="254" t="s">
        <v>298</v>
      </c>
      <c r="B19" s="103" t="s">
        <v>298</v>
      </c>
      <c r="C19" s="258">
        <v>1542.579</v>
      </c>
      <c r="D19" s="258">
        <v>5063.683</v>
      </c>
      <c r="E19" s="258">
        <v>6606.2619999999997</v>
      </c>
      <c r="F19" s="258">
        <v>1897.126</v>
      </c>
      <c r="G19" s="258">
        <v>2725.902</v>
      </c>
      <c r="H19" s="258">
        <v>1983.2339999999999</v>
      </c>
      <c r="I19" s="258">
        <v>6606.2619999999997</v>
      </c>
      <c r="J19" s="258">
        <v>1131.5880000000002</v>
      </c>
      <c r="K19" s="258">
        <v>4031.4630000000002</v>
      </c>
      <c r="L19" s="258">
        <v>-792.96399999999971</v>
      </c>
      <c r="M19" s="258">
        <v>-2779.0479999999998</v>
      </c>
      <c r="N19" s="258">
        <v>338.62399999999991</v>
      </c>
      <c r="O19" s="258">
        <v>1252.415</v>
      </c>
      <c r="P19" s="258">
        <v>234.26200000000006</v>
      </c>
      <c r="Q19" s="258">
        <v>879.88900000000001</v>
      </c>
      <c r="R19" s="258">
        <v>159.08000000000004</v>
      </c>
      <c r="S19" s="258">
        <v>513.79700000000003</v>
      </c>
      <c r="T19" s="258">
        <v>-87.527999999999992</v>
      </c>
      <c r="U19" s="258">
        <v>-309.25299999999999</v>
      </c>
      <c r="V19" s="258">
        <v>71.552000000000021</v>
      </c>
      <c r="W19" s="258">
        <v>204.54400000000001</v>
      </c>
      <c r="X19" s="258">
        <v>-24.509</v>
      </c>
      <c r="Y19" s="258">
        <v>-48.905000000000001</v>
      </c>
      <c r="Z19" s="258">
        <v>47.043000000000006</v>
      </c>
      <c r="AA19" s="258">
        <v>155.63900000000001</v>
      </c>
      <c r="AB19" s="258">
        <v>167.11199999999999</v>
      </c>
      <c r="AC19" s="258">
        <v>364.92099999999999</v>
      </c>
      <c r="AD19" s="258">
        <v>214.15499999999997</v>
      </c>
      <c r="AE19" s="258">
        <v>520.55999999999995</v>
      </c>
    </row>
    <row r="20" spans="1:31">
      <c r="A20" s="254" t="s">
        <v>299</v>
      </c>
      <c r="B20" s="103" t="s">
        <v>299</v>
      </c>
      <c r="C20" s="258">
        <v>4417.698000000004</v>
      </c>
      <c r="D20" s="258">
        <v>17267.923999999999</v>
      </c>
      <c r="E20" s="258">
        <v>21685.621999999999</v>
      </c>
      <c r="F20" s="258">
        <v>4669.9030000000002</v>
      </c>
      <c r="G20" s="258">
        <v>4839.0780000000004</v>
      </c>
      <c r="H20" s="258">
        <v>12176.641</v>
      </c>
      <c r="I20" s="258">
        <v>21685.621999999999</v>
      </c>
      <c r="J20" s="258">
        <v>2643.5509999999995</v>
      </c>
      <c r="K20" s="258">
        <v>8924.5519999999997</v>
      </c>
      <c r="L20" s="258">
        <v>-1721.3580000000002</v>
      </c>
      <c r="M20" s="258">
        <v>-5759.1750000000002</v>
      </c>
      <c r="N20" s="258">
        <v>922.19299999999976</v>
      </c>
      <c r="O20" s="258">
        <v>3165.377</v>
      </c>
      <c r="P20" s="258">
        <v>692.048</v>
      </c>
      <c r="Q20" s="258">
        <v>2247.9</v>
      </c>
      <c r="R20" s="258">
        <v>429.94399999999996</v>
      </c>
      <c r="S20" s="258">
        <v>1215.615</v>
      </c>
      <c r="T20" s="258">
        <v>-137.86499999999995</v>
      </c>
      <c r="U20" s="258">
        <v>-490.82299999999998</v>
      </c>
      <c r="V20" s="258">
        <v>292.73700000000008</v>
      </c>
      <c r="W20" s="258">
        <v>725.26700000000005</v>
      </c>
      <c r="X20" s="258">
        <v>-73.047999999999988</v>
      </c>
      <c r="Y20" s="258">
        <v>-185.15899999999999</v>
      </c>
      <c r="Z20" s="258">
        <v>219.68899999999996</v>
      </c>
      <c r="AA20" s="258">
        <v>540.10799999999995</v>
      </c>
      <c r="AB20" s="258">
        <v>-153.28700000000003</v>
      </c>
      <c r="AC20" s="258">
        <v>1479.8050000000001</v>
      </c>
      <c r="AD20" s="258">
        <v>66.402000000000044</v>
      </c>
      <c r="AE20" s="258">
        <v>2019.913</v>
      </c>
    </row>
    <row r="21" spans="1:31">
      <c r="A21" s="254" t="s">
        <v>300</v>
      </c>
      <c r="B21" s="103" t="s">
        <v>300</v>
      </c>
      <c r="C21" s="258">
        <v>829.38199999999995</v>
      </c>
      <c r="D21" s="258">
        <v>6957.8360000000002</v>
      </c>
      <c r="E21" s="258">
        <v>7787.2179999999998</v>
      </c>
      <c r="F21" s="258">
        <v>1229.4179999999999</v>
      </c>
      <c r="G21" s="258">
        <v>2807.7660000000001</v>
      </c>
      <c r="H21" s="258">
        <v>3750.0340000000001</v>
      </c>
      <c r="I21" s="258">
        <v>7787.2179999999998</v>
      </c>
      <c r="J21" s="258">
        <v>938.46599999999989</v>
      </c>
      <c r="K21" s="258">
        <v>3612.0729999999999</v>
      </c>
      <c r="L21" s="258">
        <v>-453.09399999999982</v>
      </c>
      <c r="M21" s="258">
        <v>-1675.6279999999999</v>
      </c>
      <c r="N21" s="258">
        <v>485.37199999999984</v>
      </c>
      <c r="O21" s="258">
        <v>1936.4449999999999</v>
      </c>
      <c r="P21" s="258">
        <v>366.65599999999995</v>
      </c>
      <c r="Q21" s="258">
        <v>1590.7449999999999</v>
      </c>
      <c r="R21" s="258">
        <v>298.8420000000001</v>
      </c>
      <c r="S21" s="258">
        <v>1344.2950000000001</v>
      </c>
      <c r="T21" s="258">
        <v>-67.77000000000001</v>
      </c>
      <c r="U21" s="258">
        <v>-296.57400000000001</v>
      </c>
      <c r="V21" s="258">
        <v>255.66200000000003</v>
      </c>
      <c r="W21" s="258">
        <v>1083.0070000000001</v>
      </c>
      <c r="X21" s="258">
        <v>-88.033000000000015</v>
      </c>
      <c r="Y21" s="258">
        <v>-361.71199999999999</v>
      </c>
      <c r="Z21" s="258">
        <v>167.62899999999991</v>
      </c>
      <c r="AA21" s="258">
        <v>721.29499999999996</v>
      </c>
      <c r="AB21" s="258">
        <v>130.012</v>
      </c>
      <c r="AC21" s="258">
        <v>501.084</v>
      </c>
      <c r="AD21" s="258">
        <v>297.64099999999985</v>
      </c>
      <c r="AE21" s="258">
        <v>1222.3789999999999</v>
      </c>
    </row>
    <row r="22" spans="1:31">
      <c r="A22" s="254" t="s">
        <v>301</v>
      </c>
      <c r="B22" s="103" t="s">
        <v>301</v>
      </c>
      <c r="C22" s="258">
        <v>6.19</v>
      </c>
      <c r="D22" s="258">
        <v>1.9790000000000001</v>
      </c>
      <c r="E22" s="258">
        <v>8.1690000000000005</v>
      </c>
      <c r="F22" s="258">
        <v>3.8380000000000001</v>
      </c>
      <c r="G22" s="258">
        <v>0.57699999999999996</v>
      </c>
      <c r="H22" s="258">
        <v>3.754</v>
      </c>
      <c r="I22" s="258">
        <v>8.1690000000000005</v>
      </c>
      <c r="J22" s="258">
        <v>7.8720000000000034</v>
      </c>
      <c r="K22" s="258">
        <v>33.279000000000003</v>
      </c>
      <c r="L22" s="258">
        <v>-7.8339999999999996</v>
      </c>
      <c r="M22" s="258">
        <v>-29.766999999999999</v>
      </c>
      <c r="N22" s="258">
        <v>3.7999999999999812E-2</v>
      </c>
      <c r="O22" s="258">
        <v>3.512</v>
      </c>
      <c r="P22" s="258">
        <v>-0.55200000000000027</v>
      </c>
      <c r="Q22" s="258">
        <v>1.68</v>
      </c>
      <c r="R22" s="258">
        <v>-0.61099999999999999</v>
      </c>
      <c r="S22" s="258">
        <v>1.4770000000000001</v>
      </c>
      <c r="T22" s="258">
        <v>-2.3999999999999994E-2</v>
      </c>
      <c r="U22" s="258">
        <v>-7.3999999999999996E-2</v>
      </c>
      <c r="V22" s="258">
        <v>-0.63500000000000001</v>
      </c>
      <c r="W22" s="258">
        <v>1.405</v>
      </c>
      <c r="X22" s="258">
        <v>0.20599999999999996</v>
      </c>
      <c r="Y22" s="258">
        <v>-0.52800000000000002</v>
      </c>
      <c r="Z22" s="258">
        <v>-0.42900000000000005</v>
      </c>
      <c r="AA22" s="258">
        <v>0.877</v>
      </c>
      <c r="AB22" s="258">
        <v>9.1000000000000025E-2</v>
      </c>
      <c r="AC22" s="258">
        <v>0.46300000000000002</v>
      </c>
      <c r="AD22" s="258">
        <v>-0.33799999999999986</v>
      </c>
      <c r="AE22" s="258">
        <v>1.34</v>
      </c>
    </row>
    <row r="23" spans="1:31">
      <c r="A23" s="254" t="s">
        <v>302</v>
      </c>
      <c r="B23" s="103" t="s">
        <v>302</v>
      </c>
      <c r="C23" s="258">
        <v>55.73</v>
      </c>
      <c r="D23" s="258">
        <v>173.173</v>
      </c>
      <c r="E23" s="258">
        <v>228.90299999999999</v>
      </c>
      <c r="F23" s="258">
        <v>13.94</v>
      </c>
      <c r="G23" s="258">
        <v>0.72399999999999998</v>
      </c>
      <c r="H23" s="258">
        <v>214.239</v>
      </c>
      <c r="I23" s="258">
        <v>228.90299999999999</v>
      </c>
      <c r="J23" s="258">
        <v>1.2929999999999997</v>
      </c>
      <c r="K23" s="258">
        <v>4.1369999999999996</v>
      </c>
      <c r="L23" s="258">
        <v>0</v>
      </c>
      <c r="M23" s="258">
        <v>0</v>
      </c>
      <c r="N23" s="258">
        <v>1.2929999999999997</v>
      </c>
      <c r="O23" s="258">
        <v>4.1369999999999996</v>
      </c>
      <c r="P23" s="258">
        <v>0.36299999999999999</v>
      </c>
      <c r="Q23" s="258">
        <v>0.88800000000000001</v>
      </c>
      <c r="R23" s="258">
        <v>0.23899999999999999</v>
      </c>
      <c r="S23" s="258">
        <v>0.35899999999999999</v>
      </c>
      <c r="T23" s="258">
        <v>0.28599999999999992</v>
      </c>
      <c r="U23" s="258">
        <v>1.22</v>
      </c>
      <c r="V23" s="258">
        <v>0.52300000000000013</v>
      </c>
      <c r="W23" s="258">
        <v>1.5780000000000001</v>
      </c>
      <c r="X23" s="258">
        <v>-0.13</v>
      </c>
      <c r="Y23" s="258">
        <v>-1.034</v>
      </c>
      <c r="Z23" s="258">
        <v>0.39300000000000002</v>
      </c>
      <c r="AA23" s="258">
        <v>0.54400000000000004</v>
      </c>
      <c r="AB23" s="258">
        <v>0</v>
      </c>
      <c r="AC23" s="258">
        <v>0</v>
      </c>
      <c r="AD23" s="258">
        <v>0.39300000000000002</v>
      </c>
      <c r="AE23" s="258">
        <v>0.54400000000000004</v>
      </c>
    </row>
    <row r="24" spans="1:31">
      <c r="A24" s="254" t="s">
        <v>457</v>
      </c>
      <c r="B24" s="103" t="s">
        <v>303</v>
      </c>
      <c r="C24" s="258">
        <v>10.481999999999999</v>
      </c>
      <c r="D24" s="258">
        <v>69.427999999999997</v>
      </c>
      <c r="E24" s="258">
        <v>79.91</v>
      </c>
      <c r="F24" s="258">
        <v>96.144999999999996</v>
      </c>
      <c r="G24" s="258">
        <v>16.8</v>
      </c>
      <c r="H24" s="258">
        <v>-33.034999999999997</v>
      </c>
      <c r="I24" s="258">
        <v>79.91</v>
      </c>
      <c r="J24" s="258">
        <v>5.4339999999999975</v>
      </c>
      <c r="K24" s="258">
        <v>16.890999999999998</v>
      </c>
      <c r="L24" s="258">
        <v>-1.7999999999999995E-2</v>
      </c>
      <c r="M24" s="258">
        <v>-7.2999999999999995E-2</v>
      </c>
      <c r="N24" s="258">
        <v>5.4160000000000021</v>
      </c>
      <c r="O24" s="258">
        <v>16.818000000000001</v>
      </c>
      <c r="P24" s="258">
        <v>4.3109999999999999</v>
      </c>
      <c r="Q24" s="258">
        <v>12.573</v>
      </c>
      <c r="R24" s="258">
        <v>2.88</v>
      </c>
      <c r="S24" s="258">
        <v>6.7889999999999997</v>
      </c>
      <c r="T24" s="258">
        <v>-3.0370000000000004</v>
      </c>
      <c r="U24" s="258">
        <v>-6.5890000000000004</v>
      </c>
      <c r="V24" s="258">
        <v>-0.15799999999999997</v>
      </c>
      <c r="W24" s="258">
        <v>0.19900000000000001</v>
      </c>
      <c r="X24" s="258">
        <v>0</v>
      </c>
      <c r="Y24" s="258">
        <v>0</v>
      </c>
      <c r="Z24" s="258">
        <v>-0.15799999999999997</v>
      </c>
      <c r="AA24" s="258">
        <v>0.19900000000000001</v>
      </c>
      <c r="AB24" s="258">
        <v>0</v>
      </c>
      <c r="AC24" s="258">
        <v>0</v>
      </c>
      <c r="AD24" s="258">
        <v>-0.15799999999999997</v>
      </c>
      <c r="AE24" s="258">
        <v>0.19900000000000001</v>
      </c>
    </row>
    <row r="25" spans="1:31">
      <c r="A25" s="254" t="s">
        <v>304</v>
      </c>
      <c r="B25" s="103" t="s">
        <v>304</v>
      </c>
      <c r="C25" s="258">
        <v>12.403</v>
      </c>
      <c r="D25" s="258">
        <v>5.0350000000000001</v>
      </c>
      <c r="E25" s="258">
        <v>17.437999999999999</v>
      </c>
      <c r="F25" s="258">
        <v>11.199</v>
      </c>
      <c r="G25" s="258">
        <v>1.9339999999999999</v>
      </c>
      <c r="H25" s="258">
        <v>4.3049999999999997</v>
      </c>
      <c r="I25" s="258">
        <v>17.437999999999999</v>
      </c>
      <c r="J25" s="258">
        <v>24.865999999999993</v>
      </c>
      <c r="K25" s="258">
        <v>82.843999999999994</v>
      </c>
      <c r="L25" s="258">
        <v>-18.434999999999995</v>
      </c>
      <c r="M25" s="258">
        <v>-70.162999999999997</v>
      </c>
      <c r="N25" s="258">
        <v>6.4309999999999992</v>
      </c>
      <c r="O25" s="258">
        <v>12.680999999999999</v>
      </c>
      <c r="P25" s="258">
        <v>4.3630000000000004</v>
      </c>
      <c r="Q25" s="258">
        <v>5.2720000000000002</v>
      </c>
      <c r="R25" s="258">
        <v>4.0410000000000004</v>
      </c>
      <c r="S25" s="258">
        <v>3.742</v>
      </c>
      <c r="T25" s="258">
        <v>-9.9000000000000005E-2</v>
      </c>
      <c r="U25" s="258">
        <v>-0.317</v>
      </c>
      <c r="V25" s="258">
        <v>4.0970000000000004</v>
      </c>
      <c r="W25" s="258">
        <v>3.58</v>
      </c>
      <c r="X25" s="258">
        <v>-1.0109999999999999</v>
      </c>
      <c r="Y25" s="258">
        <v>-1.0109999999999999</v>
      </c>
      <c r="Z25" s="258">
        <v>3.0859999999999999</v>
      </c>
      <c r="AA25" s="258">
        <v>2.569</v>
      </c>
      <c r="AB25" s="258">
        <v>0</v>
      </c>
      <c r="AC25" s="258">
        <v>0</v>
      </c>
      <c r="AD25" s="258">
        <v>3.0859999999999999</v>
      </c>
      <c r="AE25" s="258">
        <v>2.569</v>
      </c>
    </row>
    <row r="26" spans="1:31">
      <c r="A26" s="254" t="s">
        <v>305</v>
      </c>
      <c r="B26" s="197" t="s">
        <v>305</v>
      </c>
      <c r="C26" s="258">
        <v>57.613999999999997</v>
      </c>
      <c r="D26" s="258">
        <v>54.86</v>
      </c>
      <c r="E26" s="258">
        <v>112.474</v>
      </c>
      <c r="F26" s="258">
        <v>34.268999999999998</v>
      </c>
      <c r="G26" s="258">
        <v>12.336</v>
      </c>
      <c r="H26" s="258">
        <v>65.869</v>
      </c>
      <c r="I26" s="258">
        <v>112.474</v>
      </c>
      <c r="J26" s="258">
        <v>6.0600000000000023</v>
      </c>
      <c r="K26" s="258">
        <v>19.074000000000002</v>
      </c>
      <c r="L26" s="258">
        <v>-0.1549999999999998</v>
      </c>
      <c r="M26" s="258">
        <v>-2.0139999999999998</v>
      </c>
      <c r="N26" s="258">
        <v>5.9049999999999994</v>
      </c>
      <c r="O26" s="258">
        <v>17.059999999999999</v>
      </c>
      <c r="P26" s="258">
        <v>3.0980000000000008</v>
      </c>
      <c r="Q26" s="258">
        <v>12.364000000000001</v>
      </c>
      <c r="R26" s="258">
        <v>2.5330000000000004</v>
      </c>
      <c r="S26" s="258">
        <v>10.297000000000001</v>
      </c>
      <c r="T26" s="258">
        <v>7.0000000000000007E-2</v>
      </c>
      <c r="U26" s="258">
        <v>-6.3E-2</v>
      </c>
      <c r="V26" s="258">
        <v>2.6560000000000006</v>
      </c>
      <c r="W26" s="258">
        <v>10.287000000000001</v>
      </c>
      <c r="X26" s="258">
        <v>-0.43699999999999994</v>
      </c>
      <c r="Y26" s="258">
        <v>-1.369</v>
      </c>
      <c r="Z26" s="258">
        <v>2.2189999999999994</v>
      </c>
      <c r="AA26" s="258">
        <v>8.9179999999999993</v>
      </c>
      <c r="AB26" s="258">
        <v>0</v>
      </c>
      <c r="AC26" s="258">
        <v>0</v>
      </c>
      <c r="AD26" s="258">
        <v>2.2189999999999994</v>
      </c>
      <c r="AE26" s="258">
        <v>8.9179999999999993</v>
      </c>
    </row>
    <row r="27" spans="1:31">
      <c r="A27" s="254" t="s">
        <v>306</v>
      </c>
      <c r="B27" s="197" t="s">
        <v>306</v>
      </c>
      <c r="C27" s="258">
        <v>0</v>
      </c>
      <c r="D27" s="258">
        <v>0</v>
      </c>
      <c r="E27" s="258">
        <v>0</v>
      </c>
      <c r="F27" s="258">
        <v>0</v>
      </c>
      <c r="G27" s="258">
        <v>0</v>
      </c>
      <c r="H27" s="258">
        <v>0</v>
      </c>
      <c r="I27" s="258">
        <v>0</v>
      </c>
      <c r="J27" s="258">
        <v>0</v>
      </c>
      <c r="K27" s="258">
        <v>0.70199999999999996</v>
      </c>
      <c r="L27" s="258">
        <v>0</v>
      </c>
      <c r="M27" s="258">
        <v>-4.1000000000000002E-2</v>
      </c>
      <c r="N27" s="258">
        <v>0</v>
      </c>
      <c r="O27" s="258">
        <v>0.66100000000000003</v>
      </c>
      <c r="P27" s="258">
        <v>0</v>
      </c>
      <c r="Q27" s="258">
        <v>0.38700000000000001</v>
      </c>
      <c r="R27" s="258">
        <v>0</v>
      </c>
      <c r="S27" s="258">
        <v>5.0999999999999997E-2</v>
      </c>
      <c r="T27" s="258">
        <v>0</v>
      </c>
      <c r="U27" s="258">
        <v>0.41299999999999998</v>
      </c>
      <c r="V27" s="258">
        <v>0</v>
      </c>
      <c r="W27" s="258">
        <v>0.46400000000000002</v>
      </c>
      <c r="X27" s="258">
        <v>0</v>
      </c>
      <c r="Y27" s="258">
        <v>-4.9000000000000002E-2</v>
      </c>
      <c r="Z27" s="258">
        <v>0</v>
      </c>
      <c r="AA27" s="258">
        <v>0.41499999999999998</v>
      </c>
      <c r="AB27" s="258">
        <v>0</v>
      </c>
      <c r="AC27" s="258">
        <v>0</v>
      </c>
      <c r="AD27" s="258">
        <v>0</v>
      </c>
      <c r="AE27" s="258">
        <v>0.41499999999999998</v>
      </c>
    </row>
    <row r="28" spans="1:31">
      <c r="A28" s="254" t="s">
        <v>307</v>
      </c>
      <c r="B28" s="197" t="s">
        <v>307</v>
      </c>
      <c r="C28" s="258">
        <v>45.606999999999999</v>
      </c>
      <c r="D28" s="258">
        <v>277.00200000000001</v>
      </c>
      <c r="E28" s="258">
        <v>322.60899999999998</v>
      </c>
      <c r="F28" s="258">
        <v>2.6739999999999999</v>
      </c>
      <c r="G28" s="258">
        <v>0</v>
      </c>
      <c r="H28" s="258">
        <v>319.935</v>
      </c>
      <c r="I28" s="258">
        <v>322.60899999999998</v>
      </c>
      <c r="J28" s="258">
        <v>10.426000000000002</v>
      </c>
      <c r="K28" s="258">
        <v>33.765000000000001</v>
      </c>
      <c r="L28" s="258">
        <v>-1.1920000000000002</v>
      </c>
      <c r="M28" s="258">
        <v>-4.944</v>
      </c>
      <c r="N28" s="258">
        <v>9.2340000000000018</v>
      </c>
      <c r="O28" s="258">
        <v>28.821000000000002</v>
      </c>
      <c r="P28" s="258">
        <v>5.1900000000000013</v>
      </c>
      <c r="Q28" s="258">
        <v>21.03</v>
      </c>
      <c r="R28" s="258">
        <v>0.40799999999999947</v>
      </c>
      <c r="S28" s="258">
        <v>9.3140000000000001</v>
      </c>
      <c r="T28" s="258">
        <v>-3.1E-2</v>
      </c>
      <c r="U28" s="258">
        <v>-5.0000000000000001E-3</v>
      </c>
      <c r="V28" s="258">
        <v>0.40899999999999892</v>
      </c>
      <c r="W28" s="258">
        <v>9.3409999999999993</v>
      </c>
      <c r="X28" s="258">
        <v>-0.73399999999999999</v>
      </c>
      <c r="Y28" s="258">
        <v>-2.3759999999999999</v>
      </c>
      <c r="Z28" s="258">
        <v>-0.32500000000000018</v>
      </c>
      <c r="AA28" s="258">
        <v>6.9649999999999999</v>
      </c>
      <c r="AB28" s="258">
        <v>0</v>
      </c>
      <c r="AC28" s="258">
        <v>0</v>
      </c>
      <c r="AD28" s="258">
        <v>-0.32500000000000018</v>
      </c>
      <c r="AE28" s="258">
        <v>6.9649999999999999</v>
      </c>
    </row>
    <row r="29" spans="1:31">
      <c r="A29" s="254" t="s">
        <v>308</v>
      </c>
      <c r="B29" s="197" t="s">
        <v>308</v>
      </c>
      <c r="C29" s="258">
        <v>85.674999999999997</v>
      </c>
      <c r="D29" s="258">
        <v>202.483</v>
      </c>
      <c r="E29" s="258">
        <v>288.15800000000002</v>
      </c>
      <c r="F29" s="258">
        <v>44.043999999999997</v>
      </c>
      <c r="G29" s="258">
        <v>9.8000000000000004E-2</v>
      </c>
      <c r="H29" s="258">
        <v>244.01599999999999</v>
      </c>
      <c r="I29" s="258">
        <v>288.15800000000002</v>
      </c>
      <c r="J29" s="258">
        <v>1.2620000000000005</v>
      </c>
      <c r="K29" s="258">
        <v>5.2960000000000003</v>
      </c>
      <c r="L29" s="258">
        <v>0</v>
      </c>
      <c r="M29" s="258">
        <v>0</v>
      </c>
      <c r="N29" s="258">
        <v>1.2620000000000005</v>
      </c>
      <c r="O29" s="258">
        <v>5.2960000000000003</v>
      </c>
      <c r="P29" s="258">
        <v>-0.91700000000000004</v>
      </c>
      <c r="Q29" s="258">
        <v>1.1839999999999999</v>
      </c>
      <c r="R29" s="258">
        <v>-1.379</v>
      </c>
      <c r="S29" s="258">
        <v>-0.91900000000000004</v>
      </c>
      <c r="T29" s="258">
        <v>0.71399999999999997</v>
      </c>
      <c r="U29" s="258">
        <v>1.208</v>
      </c>
      <c r="V29" s="258">
        <v>-0.66499999999999915</v>
      </c>
      <c r="W29" s="258">
        <v>26.359000000000002</v>
      </c>
      <c r="X29" s="258">
        <v>0.11699999999999999</v>
      </c>
      <c r="Y29" s="258">
        <v>-2.56</v>
      </c>
      <c r="Z29" s="258">
        <v>-0.54800000000000182</v>
      </c>
      <c r="AA29" s="258">
        <v>23.798999999999999</v>
      </c>
      <c r="AB29" s="258">
        <v>0</v>
      </c>
      <c r="AC29" s="258">
        <v>0</v>
      </c>
      <c r="AD29" s="258">
        <v>-0.54800000000000182</v>
      </c>
      <c r="AE29" s="258">
        <v>23.798999999999999</v>
      </c>
    </row>
    <row r="30" spans="1:31">
      <c r="A30" s="254" t="s">
        <v>309</v>
      </c>
      <c r="B30" s="197" t="s">
        <v>309</v>
      </c>
      <c r="C30" s="258">
        <v>9.782</v>
      </c>
      <c r="D30" s="258">
        <v>137.13999999999999</v>
      </c>
      <c r="E30" s="258">
        <v>146.922</v>
      </c>
      <c r="F30" s="258">
        <v>88.408000000000001</v>
      </c>
      <c r="G30" s="258">
        <v>13.782999999999999</v>
      </c>
      <c r="H30" s="258">
        <v>44.731000000000002</v>
      </c>
      <c r="I30" s="258">
        <v>146.922</v>
      </c>
      <c r="J30" s="258">
        <v>5.224000000000002</v>
      </c>
      <c r="K30" s="258">
        <v>19.385000000000002</v>
      </c>
      <c r="L30" s="258">
        <v>-0.3650000000000001</v>
      </c>
      <c r="M30" s="258">
        <v>-1.33</v>
      </c>
      <c r="N30" s="258">
        <v>4.859</v>
      </c>
      <c r="O30" s="258">
        <v>18.055</v>
      </c>
      <c r="P30" s="258">
        <v>3.33</v>
      </c>
      <c r="Q30" s="258">
        <v>14.363</v>
      </c>
      <c r="R30" s="258">
        <v>1.5369999999999999</v>
      </c>
      <c r="S30" s="258">
        <v>8.0039999999999996</v>
      </c>
      <c r="T30" s="258">
        <v>-1.4000000000000004</v>
      </c>
      <c r="U30" s="258">
        <v>-4.5750000000000002</v>
      </c>
      <c r="V30" s="258">
        <v>0.13700000000000001</v>
      </c>
      <c r="W30" s="258">
        <v>3.4289999999999998</v>
      </c>
      <c r="X30" s="258">
        <v>-7.5999999999999956E-2</v>
      </c>
      <c r="Y30" s="258">
        <v>-1.008</v>
      </c>
      <c r="Z30" s="258">
        <v>6.0999999999999943E-2</v>
      </c>
      <c r="AA30" s="258">
        <v>2.4209999999999998</v>
      </c>
      <c r="AB30" s="258">
        <v>0</v>
      </c>
      <c r="AC30" s="258">
        <v>0</v>
      </c>
      <c r="AD30" s="258">
        <v>6.0999999999999943E-2</v>
      </c>
      <c r="AE30" s="258">
        <v>2.4209999999999998</v>
      </c>
    </row>
    <row r="31" spans="1:31">
      <c r="A31" s="254" t="s">
        <v>310</v>
      </c>
      <c r="B31" s="197" t="s">
        <v>310</v>
      </c>
      <c r="C31" s="258">
        <v>166.34</v>
      </c>
      <c r="D31" s="258">
        <v>447.27300000000002</v>
      </c>
      <c r="E31" s="258">
        <v>613.61300000000006</v>
      </c>
      <c r="F31" s="258">
        <v>49.905999999999999</v>
      </c>
      <c r="G31" s="258">
        <v>79.099999999999994</v>
      </c>
      <c r="H31" s="258">
        <v>484.60700000000003</v>
      </c>
      <c r="I31" s="258">
        <v>613.61300000000006</v>
      </c>
      <c r="J31" s="258">
        <v>51.53</v>
      </c>
      <c r="K31" s="258">
        <v>210.90299999999999</v>
      </c>
      <c r="L31" s="258">
        <v>-20.195999999999998</v>
      </c>
      <c r="M31" s="258">
        <v>-66.504999999999995</v>
      </c>
      <c r="N31" s="258">
        <v>31.334000000000003</v>
      </c>
      <c r="O31" s="258">
        <v>144.398</v>
      </c>
      <c r="P31" s="258">
        <v>27.491000000000014</v>
      </c>
      <c r="Q31" s="258">
        <v>129.05600000000001</v>
      </c>
      <c r="R31" s="258">
        <v>22.532000000000011</v>
      </c>
      <c r="S31" s="258">
        <v>109.39700000000001</v>
      </c>
      <c r="T31" s="258">
        <v>4.9000000000000016E-2</v>
      </c>
      <c r="U31" s="258">
        <v>-0.182</v>
      </c>
      <c r="V31" s="258">
        <v>22.644999999999996</v>
      </c>
      <c r="W31" s="258">
        <v>109.279</v>
      </c>
      <c r="X31" s="258">
        <v>-7.575999999999997</v>
      </c>
      <c r="Y31" s="258">
        <v>-33.588999999999999</v>
      </c>
      <c r="Z31" s="258">
        <v>15.068999999999996</v>
      </c>
      <c r="AA31" s="258">
        <v>75.69</v>
      </c>
      <c r="AB31" s="258">
        <v>0</v>
      </c>
      <c r="AC31" s="258">
        <v>0</v>
      </c>
      <c r="AD31" s="258">
        <v>15.068999999999996</v>
      </c>
      <c r="AE31" s="258">
        <v>75.69</v>
      </c>
    </row>
    <row r="32" spans="1:31">
      <c r="A32" s="254" t="s">
        <v>311</v>
      </c>
      <c r="B32" s="197" t="s">
        <v>311</v>
      </c>
      <c r="C32" s="258">
        <v>1029.1320000000001</v>
      </c>
      <c r="D32" s="258">
        <v>7363.8860000000004</v>
      </c>
      <c r="E32" s="258">
        <v>8393.018</v>
      </c>
      <c r="F32" s="258">
        <v>1321.1279999999999</v>
      </c>
      <c r="G32" s="258">
        <v>2932.9340000000002</v>
      </c>
      <c r="H32" s="258">
        <v>4138.9560000000001</v>
      </c>
      <c r="I32" s="258">
        <v>8393.018</v>
      </c>
      <c r="J32" s="258">
        <v>1026.4850000000001</v>
      </c>
      <c r="K32" s="258">
        <v>3967.0340000000001</v>
      </c>
      <c r="L32" s="258">
        <v>-481.52299999999991</v>
      </c>
      <c r="M32" s="258">
        <v>-1787.1579999999999</v>
      </c>
      <c r="N32" s="258">
        <v>544.96200000000022</v>
      </c>
      <c r="O32" s="258">
        <v>2179.8760000000002</v>
      </c>
      <c r="P32" s="258">
        <v>413.53300000000013</v>
      </c>
      <c r="Q32" s="258">
        <v>1794.278</v>
      </c>
      <c r="R32" s="258">
        <v>327.93299999999999</v>
      </c>
      <c r="S32" s="258">
        <v>1491.671</v>
      </c>
      <c r="T32" s="258">
        <v>-69.914999999999992</v>
      </c>
      <c r="U32" s="258">
        <v>-304.88299999999998</v>
      </c>
      <c r="V32" s="258">
        <v>258.56600000000003</v>
      </c>
      <c r="W32" s="258">
        <v>1186.991</v>
      </c>
      <c r="X32" s="258">
        <v>-97.252999999999986</v>
      </c>
      <c r="Y32" s="258">
        <v>-405.26799999999997</v>
      </c>
      <c r="Z32" s="258">
        <v>161.31299999999999</v>
      </c>
      <c r="AA32" s="258">
        <v>781.72299999999996</v>
      </c>
      <c r="AB32" s="258">
        <v>107.59399999999999</v>
      </c>
      <c r="AC32" s="258">
        <v>407.71100000000001</v>
      </c>
      <c r="AD32" s="258">
        <v>268.90699999999993</v>
      </c>
      <c r="AE32" s="258">
        <v>1189.434</v>
      </c>
    </row>
    <row r="33" spans="1:31">
      <c r="A33" s="254" t="s">
        <v>312</v>
      </c>
      <c r="B33" s="197" t="s">
        <v>312</v>
      </c>
      <c r="C33" s="258">
        <v>84.713999999999999</v>
      </c>
      <c r="D33" s="258">
        <v>62.734999999999999</v>
      </c>
      <c r="E33" s="258">
        <v>147.44900000000001</v>
      </c>
      <c r="F33" s="258">
        <v>15.161</v>
      </c>
      <c r="G33" s="258">
        <v>0</v>
      </c>
      <c r="H33" s="258">
        <v>132.28800000000001</v>
      </c>
      <c r="I33" s="258">
        <v>147.44900000000001</v>
      </c>
      <c r="J33" s="258">
        <v>0.17899999999999999</v>
      </c>
      <c r="K33" s="258">
        <v>0.17899999999999999</v>
      </c>
      <c r="L33" s="258">
        <v>0</v>
      </c>
      <c r="M33" s="258">
        <v>0</v>
      </c>
      <c r="N33" s="258">
        <v>0.17899999999999999</v>
      </c>
      <c r="O33" s="258">
        <v>0.17899999999999999</v>
      </c>
      <c r="P33" s="258">
        <v>-0.19100000000000072</v>
      </c>
      <c r="Q33" s="258">
        <v>-13.246</v>
      </c>
      <c r="R33" s="258">
        <v>-0.19100000000000072</v>
      </c>
      <c r="S33" s="258">
        <v>-13.246</v>
      </c>
      <c r="T33" s="258">
        <v>-1.6050000000000004</v>
      </c>
      <c r="U33" s="258">
        <v>2.819</v>
      </c>
      <c r="V33" s="258">
        <v>1.7500000000000002</v>
      </c>
      <c r="W33" s="258">
        <v>3.3820000000000001</v>
      </c>
      <c r="X33" s="258">
        <v>3.9830000000000001</v>
      </c>
      <c r="Y33" s="258">
        <v>3.7160000000000002</v>
      </c>
      <c r="Z33" s="258">
        <v>5.7329999999999997</v>
      </c>
      <c r="AA33" s="258">
        <v>7.0979999999999999</v>
      </c>
      <c r="AB33" s="258">
        <v>4.0729999999999986</v>
      </c>
      <c r="AC33" s="258">
        <v>13.516999999999999</v>
      </c>
      <c r="AD33" s="258">
        <v>9.8059999999999992</v>
      </c>
      <c r="AE33" s="258">
        <v>20.614999999999998</v>
      </c>
    </row>
    <row r="34" spans="1:31">
      <c r="A34" s="254" t="s">
        <v>213</v>
      </c>
      <c r="B34" s="197" t="s">
        <v>213</v>
      </c>
      <c r="C34" s="258">
        <v>0</v>
      </c>
      <c r="D34" s="258">
        <v>0</v>
      </c>
      <c r="E34" s="258">
        <v>0</v>
      </c>
      <c r="F34" s="258">
        <v>0</v>
      </c>
      <c r="G34" s="258">
        <v>0</v>
      </c>
      <c r="H34" s="258">
        <v>0</v>
      </c>
      <c r="I34" s="258">
        <v>0</v>
      </c>
      <c r="J34" s="258">
        <v>0</v>
      </c>
      <c r="K34" s="258">
        <v>0</v>
      </c>
      <c r="L34" s="258">
        <v>0</v>
      </c>
      <c r="M34" s="258">
        <v>0</v>
      </c>
      <c r="N34" s="258">
        <v>0</v>
      </c>
      <c r="O34" s="258">
        <v>0</v>
      </c>
      <c r="P34" s="258">
        <v>0</v>
      </c>
      <c r="Q34" s="258">
        <v>0</v>
      </c>
      <c r="R34" s="258">
        <v>0</v>
      </c>
      <c r="S34" s="258">
        <v>0</v>
      </c>
      <c r="T34" s="258">
        <v>0</v>
      </c>
      <c r="U34" s="258">
        <v>0</v>
      </c>
      <c r="V34" s="258">
        <v>0</v>
      </c>
      <c r="W34" s="258">
        <v>0</v>
      </c>
      <c r="X34" s="258">
        <v>0</v>
      </c>
      <c r="Y34" s="258">
        <v>0</v>
      </c>
      <c r="Z34" s="258">
        <v>0</v>
      </c>
      <c r="AA34" s="258">
        <v>0</v>
      </c>
      <c r="AB34" s="258">
        <v>0</v>
      </c>
      <c r="AC34" s="258">
        <v>0</v>
      </c>
      <c r="AD34" s="258">
        <v>0</v>
      </c>
      <c r="AE34" s="258">
        <v>0</v>
      </c>
    </row>
    <row r="35" spans="1:31">
      <c r="A35" s="254" t="s">
        <v>313</v>
      </c>
      <c r="B35" s="197" t="s">
        <v>313</v>
      </c>
      <c r="C35" s="258">
        <v>0</v>
      </c>
      <c r="D35" s="258">
        <v>0</v>
      </c>
      <c r="E35" s="258">
        <v>0</v>
      </c>
      <c r="F35" s="258">
        <v>0</v>
      </c>
      <c r="G35" s="258">
        <v>0</v>
      </c>
      <c r="H35" s="258">
        <v>0</v>
      </c>
      <c r="I35" s="258">
        <v>0</v>
      </c>
      <c r="J35" s="258">
        <v>0</v>
      </c>
      <c r="K35" s="258">
        <v>0</v>
      </c>
      <c r="L35" s="258">
        <v>0</v>
      </c>
      <c r="M35" s="258">
        <v>0</v>
      </c>
      <c r="N35" s="258">
        <v>0</v>
      </c>
      <c r="O35" s="258">
        <v>0</v>
      </c>
      <c r="P35" s="258">
        <v>0</v>
      </c>
      <c r="Q35" s="258">
        <v>0</v>
      </c>
      <c r="R35" s="258">
        <v>0</v>
      </c>
      <c r="S35" s="258">
        <v>0</v>
      </c>
      <c r="T35" s="258">
        <v>0</v>
      </c>
      <c r="U35" s="258">
        <v>0</v>
      </c>
      <c r="V35" s="258">
        <v>0</v>
      </c>
      <c r="W35" s="258">
        <v>0</v>
      </c>
      <c r="X35" s="258">
        <v>0</v>
      </c>
      <c r="Y35" s="258">
        <v>0</v>
      </c>
      <c r="Z35" s="258">
        <v>0</v>
      </c>
      <c r="AA35" s="258">
        <v>0</v>
      </c>
      <c r="AB35" s="258">
        <v>0</v>
      </c>
      <c r="AC35" s="258">
        <v>0</v>
      </c>
      <c r="AD35" s="258">
        <v>0</v>
      </c>
      <c r="AE35" s="258">
        <v>0</v>
      </c>
    </row>
    <row r="36" spans="1:31">
      <c r="A36" s="254" t="s">
        <v>217</v>
      </c>
      <c r="B36" s="197" t="s">
        <v>217</v>
      </c>
      <c r="C36" s="258">
        <v>43.335000000000001</v>
      </c>
      <c r="D36" s="258">
        <v>154.42699999999999</v>
      </c>
      <c r="E36" s="258">
        <v>197.762</v>
      </c>
      <c r="F36" s="258">
        <v>83.123999999999995</v>
      </c>
      <c r="G36" s="258">
        <v>33.203000000000003</v>
      </c>
      <c r="H36" s="258">
        <v>81.435000000000002</v>
      </c>
      <c r="I36" s="258">
        <v>197.762</v>
      </c>
      <c r="J36" s="258">
        <v>19.840999999999994</v>
      </c>
      <c r="K36" s="258">
        <v>72.787999999999997</v>
      </c>
      <c r="L36" s="258">
        <v>-7.3339999999999996</v>
      </c>
      <c r="M36" s="258">
        <v>-29.896999999999998</v>
      </c>
      <c r="N36" s="258">
        <v>12.506999999999998</v>
      </c>
      <c r="O36" s="258">
        <v>42.890999999999998</v>
      </c>
      <c r="P36" s="258">
        <v>9.8460000000000001</v>
      </c>
      <c r="Q36" s="258">
        <v>32.792999999999999</v>
      </c>
      <c r="R36" s="258">
        <v>7.3150000000000013</v>
      </c>
      <c r="S36" s="258">
        <v>23.21</v>
      </c>
      <c r="T36" s="258">
        <v>0.255</v>
      </c>
      <c r="U36" s="258">
        <v>0.36699999999999999</v>
      </c>
      <c r="V36" s="258">
        <v>7.5710000000000015</v>
      </c>
      <c r="W36" s="258">
        <v>23.577000000000002</v>
      </c>
      <c r="X36" s="258">
        <v>-2.2910000000000004</v>
      </c>
      <c r="Y36" s="258">
        <v>-7.5730000000000004</v>
      </c>
      <c r="Z36" s="258">
        <v>5.2800000000000011</v>
      </c>
      <c r="AA36" s="258">
        <v>16.004000000000001</v>
      </c>
      <c r="AB36" s="258">
        <v>2.141</v>
      </c>
      <c r="AC36" s="258">
        <v>7.8150000000000004</v>
      </c>
      <c r="AD36" s="258">
        <v>7.4209999999999994</v>
      </c>
      <c r="AE36" s="258">
        <v>23.818999999999999</v>
      </c>
    </row>
    <row r="37" spans="1:31">
      <c r="A37" s="254" t="s">
        <v>216</v>
      </c>
      <c r="B37" s="197" t="s">
        <v>216</v>
      </c>
      <c r="C37" s="258">
        <v>0</v>
      </c>
      <c r="D37" s="258">
        <v>0</v>
      </c>
      <c r="E37" s="258">
        <v>0</v>
      </c>
      <c r="F37" s="258">
        <v>0</v>
      </c>
      <c r="G37" s="258">
        <v>0</v>
      </c>
      <c r="H37" s="258">
        <v>0</v>
      </c>
      <c r="I37" s="258">
        <v>0</v>
      </c>
      <c r="J37" s="258">
        <v>0</v>
      </c>
      <c r="K37" s="258">
        <v>0</v>
      </c>
      <c r="L37" s="258">
        <v>0</v>
      </c>
      <c r="M37" s="258">
        <v>0</v>
      </c>
      <c r="N37" s="258">
        <v>0</v>
      </c>
      <c r="O37" s="258">
        <v>0</v>
      </c>
      <c r="P37" s="258">
        <v>0</v>
      </c>
      <c r="Q37" s="258">
        <v>0</v>
      </c>
      <c r="R37" s="258">
        <v>0</v>
      </c>
      <c r="S37" s="258">
        <v>0</v>
      </c>
      <c r="T37" s="258">
        <v>0</v>
      </c>
      <c r="U37" s="258">
        <v>0</v>
      </c>
      <c r="V37" s="258">
        <v>0</v>
      </c>
      <c r="W37" s="258">
        <v>0</v>
      </c>
      <c r="X37" s="258">
        <v>0</v>
      </c>
      <c r="Y37" s="258">
        <v>0</v>
      </c>
      <c r="Z37" s="258">
        <v>0</v>
      </c>
      <c r="AA37" s="258">
        <v>0</v>
      </c>
      <c r="AB37" s="258">
        <v>0</v>
      </c>
      <c r="AC37" s="258">
        <v>0</v>
      </c>
      <c r="AD37" s="258">
        <v>0</v>
      </c>
      <c r="AE37" s="258">
        <v>0</v>
      </c>
    </row>
    <row r="38" spans="1:31">
      <c r="A38" s="254" t="s">
        <v>314</v>
      </c>
      <c r="B38" s="197" t="s">
        <v>314</v>
      </c>
      <c r="C38" s="258">
        <v>128.05000000000001</v>
      </c>
      <c r="D38" s="258">
        <v>160.76300000000001</v>
      </c>
      <c r="E38" s="258">
        <v>288.81299999999999</v>
      </c>
      <c r="F38" s="258">
        <v>98.286000000000001</v>
      </c>
      <c r="G38" s="258">
        <v>33.203000000000003</v>
      </c>
      <c r="H38" s="258">
        <v>157.32400000000001</v>
      </c>
      <c r="I38" s="258">
        <v>288.81299999999999</v>
      </c>
      <c r="J38" s="258">
        <v>20.019999999999996</v>
      </c>
      <c r="K38" s="258">
        <v>72.966999999999999</v>
      </c>
      <c r="L38" s="258">
        <v>-7.3339999999999996</v>
      </c>
      <c r="M38" s="258">
        <v>-29.896999999999998</v>
      </c>
      <c r="N38" s="258">
        <v>12.686</v>
      </c>
      <c r="O38" s="258">
        <v>43.07</v>
      </c>
      <c r="P38" s="258">
        <v>9.6559999999999988</v>
      </c>
      <c r="Q38" s="258">
        <v>19.547999999999998</v>
      </c>
      <c r="R38" s="258">
        <v>7.125</v>
      </c>
      <c r="S38" s="258">
        <v>9.9649999999999999</v>
      </c>
      <c r="T38" s="258">
        <v>-1.3490000000000002</v>
      </c>
      <c r="U38" s="258">
        <v>3.1859999999999999</v>
      </c>
      <c r="V38" s="258">
        <v>5.9420000000000011</v>
      </c>
      <c r="W38" s="258">
        <v>13.069000000000001</v>
      </c>
      <c r="X38" s="258">
        <v>1.694</v>
      </c>
      <c r="Y38" s="258">
        <v>-3.8559999999999999</v>
      </c>
      <c r="Z38" s="258">
        <v>7.6359999999999992</v>
      </c>
      <c r="AA38" s="258">
        <v>9.2129999999999992</v>
      </c>
      <c r="AB38" s="258">
        <v>4.8969999999999985</v>
      </c>
      <c r="AC38" s="258">
        <v>16.088999999999999</v>
      </c>
      <c r="AD38" s="258">
        <v>12.532999999999999</v>
      </c>
      <c r="AE38" s="258">
        <v>25.302</v>
      </c>
    </row>
    <row r="39" spans="1:31">
      <c r="B39" s="197"/>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row>
    <row r="40" spans="1:31">
      <c r="B40" s="197"/>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row>
    <row r="41" spans="1:31">
      <c r="B41" s="197"/>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row>
    <row r="42" spans="1:31">
      <c r="B42" s="228"/>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row>
    <row r="43" spans="1:31">
      <c r="B43" s="228"/>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row>
    <row r="44" spans="1:31">
      <c r="G44" s="200"/>
      <c r="I44" s="236"/>
      <c r="V44" s="259"/>
      <c r="W44" s="259"/>
    </row>
    <row r="45" spans="1:31">
      <c r="A45" s="251"/>
      <c r="B45" s="251"/>
      <c r="C45" s="251"/>
      <c r="D45" s="251"/>
      <c r="E45" s="251"/>
      <c r="F45" s="251"/>
      <c r="G45" s="236"/>
      <c r="H45" s="251"/>
      <c r="I45" s="236"/>
      <c r="L45" s="260"/>
      <c r="M45" s="260"/>
      <c r="N45" s="236"/>
      <c r="O45" s="236"/>
      <c r="P45" s="236"/>
      <c r="Q45" s="236"/>
      <c r="R45" s="236"/>
      <c r="S45" s="236"/>
      <c r="T45" s="236"/>
      <c r="U45" s="236"/>
      <c r="V45" s="236"/>
      <c r="W45" s="236"/>
      <c r="X45" s="236"/>
      <c r="Y45" s="236"/>
      <c r="Z45" s="236"/>
      <c r="AA45" s="251"/>
      <c r="AB45"/>
    </row>
    <row r="46" spans="1:31" ht="25.5" customHeight="1">
      <c r="C46" s="568" t="s">
        <v>169</v>
      </c>
      <c r="D46" s="569" t="s">
        <v>282</v>
      </c>
      <c r="E46" s="569" t="s">
        <v>171</v>
      </c>
      <c r="F46" s="569" t="s">
        <v>173</v>
      </c>
      <c r="G46" s="569" t="s">
        <v>174</v>
      </c>
      <c r="H46" s="569" t="s">
        <v>283</v>
      </c>
      <c r="I46" s="570" t="s">
        <v>178</v>
      </c>
      <c r="J46" s="899" t="s">
        <v>63</v>
      </c>
      <c r="K46" s="900"/>
      <c r="L46" s="899" t="s">
        <v>284</v>
      </c>
      <c r="M46" s="900"/>
      <c r="N46" s="899" t="s">
        <v>71</v>
      </c>
      <c r="O46" s="900"/>
      <c r="P46" s="899" t="s">
        <v>112</v>
      </c>
      <c r="Q46" s="900"/>
      <c r="R46" s="899" t="s">
        <v>285</v>
      </c>
      <c r="S46" s="900"/>
      <c r="T46" s="899" t="s">
        <v>286</v>
      </c>
      <c r="U46" s="900"/>
      <c r="V46" s="899" t="s">
        <v>287</v>
      </c>
      <c r="W46" s="900"/>
      <c r="X46" s="899" t="s">
        <v>86</v>
      </c>
      <c r="Y46" s="900"/>
      <c r="Z46" s="899" t="s">
        <v>89</v>
      </c>
      <c r="AA46" s="900"/>
      <c r="AB46"/>
    </row>
    <row r="47" spans="1:31" ht="25.5">
      <c r="C47" s="571" t="s">
        <v>491</v>
      </c>
      <c r="D47" s="571" t="s">
        <v>491</v>
      </c>
      <c r="E47" s="571" t="s">
        <v>491</v>
      </c>
      <c r="F47" s="571" t="s">
        <v>491</v>
      </c>
      <c r="G47" s="571" t="s">
        <v>491</v>
      </c>
      <c r="H47" s="571" t="s">
        <v>491</v>
      </c>
      <c r="I47" s="571" t="s">
        <v>491</v>
      </c>
      <c r="J47" s="572" t="s">
        <v>465</v>
      </c>
      <c r="K47" s="572" t="s">
        <v>470</v>
      </c>
      <c r="L47" s="572" t="s">
        <v>465</v>
      </c>
      <c r="M47" s="572" t="s">
        <v>470</v>
      </c>
      <c r="N47" s="572" t="s">
        <v>465</v>
      </c>
      <c r="O47" s="572" t="s">
        <v>470</v>
      </c>
      <c r="P47" s="572" t="s">
        <v>465</v>
      </c>
      <c r="Q47" s="572" t="s">
        <v>470</v>
      </c>
      <c r="R47" s="572" t="s">
        <v>465</v>
      </c>
      <c r="S47" s="572" t="s">
        <v>470</v>
      </c>
      <c r="T47" s="572" t="s">
        <v>465</v>
      </c>
      <c r="U47" s="572" t="s">
        <v>470</v>
      </c>
      <c r="V47" s="572" t="s">
        <v>465</v>
      </c>
      <c r="W47" s="572" t="s">
        <v>470</v>
      </c>
      <c r="X47" s="572" t="s">
        <v>465</v>
      </c>
      <c r="Y47" s="572" t="s">
        <v>470</v>
      </c>
      <c r="Z47" s="572" t="s">
        <v>465</v>
      </c>
      <c r="AA47" s="572" t="s">
        <v>470</v>
      </c>
      <c r="AB47"/>
    </row>
    <row r="48" spans="1:31">
      <c r="C48" s="573" t="s">
        <v>222</v>
      </c>
      <c r="D48" s="573" t="s">
        <v>222</v>
      </c>
      <c r="E48" s="573" t="s">
        <v>222</v>
      </c>
      <c r="F48" s="573" t="s">
        <v>222</v>
      </c>
      <c r="G48" s="573" t="s">
        <v>222</v>
      </c>
      <c r="H48" s="573" t="s">
        <v>222</v>
      </c>
      <c r="I48" s="573" t="s">
        <v>222</v>
      </c>
      <c r="J48" s="573" t="s">
        <v>222</v>
      </c>
      <c r="K48" s="573" t="s">
        <v>222</v>
      </c>
      <c r="L48" s="573" t="s">
        <v>222</v>
      </c>
      <c r="M48" s="573" t="s">
        <v>222</v>
      </c>
      <c r="N48" s="573" t="s">
        <v>222</v>
      </c>
      <c r="O48" s="573" t="s">
        <v>222</v>
      </c>
      <c r="P48" s="573" t="s">
        <v>222</v>
      </c>
      <c r="Q48" s="573" t="s">
        <v>222</v>
      </c>
      <c r="R48" s="573" t="s">
        <v>222</v>
      </c>
      <c r="S48" s="573" t="s">
        <v>222</v>
      </c>
      <c r="T48" s="573" t="s">
        <v>222</v>
      </c>
      <c r="U48" s="573" t="s">
        <v>222</v>
      </c>
      <c r="V48" s="573" t="s">
        <v>222</v>
      </c>
      <c r="W48" s="573" t="s">
        <v>222</v>
      </c>
      <c r="X48" s="573" t="s">
        <v>222</v>
      </c>
      <c r="Y48" s="573" t="s">
        <v>222</v>
      </c>
      <c r="Z48" s="573" t="s">
        <v>222</v>
      </c>
      <c r="AA48" s="573" t="s">
        <v>222</v>
      </c>
      <c r="AB48"/>
    </row>
    <row r="49" spans="2:28">
      <c r="AB49"/>
    </row>
    <row r="50" spans="2:28">
      <c r="B50" s="197" t="s">
        <v>288</v>
      </c>
      <c r="C50" s="258">
        <v>22.908999999999999</v>
      </c>
      <c r="D50" s="258">
        <v>388.62</v>
      </c>
      <c r="E50" s="258">
        <v>411.529</v>
      </c>
      <c r="F50" s="258">
        <v>3.552</v>
      </c>
      <c r="G50" s="258">
        <v>0</v>
      </c>
      <c r="H50" s="258">
        <v>407.97699999999998</v>
      </c>
      <c r="I50" s="258">
        <v>411.529</v>
      </c>
      <c r="J50" s="258">
        <v>0</v>
      </c>
      <c r="K50" s="258">
        <v>0</v>
      </c>
      <c r="L50" s="258">
        <v>0</v>
      </c>
      <c r="M50" s="258">
        <v>0</v>
      </c>
      <c r="N50" s="258">
        <v>0</v>
      </c>
      <c r="O50" s="258">
        <v>0</v>
      </c>
      <c r="P50" s="258">
        <v>-0.55299999999999994</v>
      </c>
      <c r="Q50" s="258">
        <v>-1.6279999999999999</v>
      </c>
      <c r="R50" s="258">
        <v>-0.57400000000000007</v>
      </c>
      <c r="S50" s="258">
        <v>-1.7090000000000001</v>
      </c>
      <c r="T50" s="258">
        <v>-0.22100000000000009</v>
      </c>
      <c r="U50" s="258">
        <v>-7.0949999999999998</v>
      </c>
      <c r="V50" s="258">
        <v>-0.83699999999999974</v>
      </c>
      <c r="W50" s="258">
        <v>-7.8689999999999998</v>
      </c>
      <c r="X50" s="258">
        <v>1.6230000000000002</v>
      </c>
      <c r="Y50" s="258">
        <v>-4.7779999999999996</v>
      </c>
      <c r="Z50" s="258">
        <v>0.78599999999999959</v>
      </c>
      <c r="AA50" s="258">
        <v>-12.647</v>
      </c>
      <c r="AB50"/>
    </row>
    <row r="51" spans="2:28">
      <c r="B51" s="103" t="s">
        <v>289</v>
      </c>
      <c r="C51" s="258">
        <v>80.298000000000002</v>
      </c>
      <c r="D51" s="258">
        <v>78.835999999999999</v>
      </c>
      <c r="E51" s="258">
        <v>159.13399999999999</v>
      </c>
      <c r="F51" s="258">
        <v>49.212000000000003</v>
      </c>
      <c r="G51" s="258">
        <v>14.324</v>
      </c>
      <c r="H51" s="258">
        <v>95.597999999999999</v>
      </c>
      <c r="I51" s="258">
        <v>159.13399999999999</v>
      </c>
      <c r="J51" s="258">
        <v>11.075000000000003</v>
      </c>
      <c r="K51" s="258">
        <v>46.954000000000001</v>
      </c>
      <c r="L51" s="258">
        <v>-0.78699999999999992</v>
      </c>
      <c r="M51" s="258">
        <v>-4.6970000000000001</v>
      </c>
      <c r="N51" s="258">
        <v>10.287999999999997</v>
      </c>
      <c r="O51" s="258">
        <v>42.256999999999998</v>
      </c>
      <c r="P51" s="258">
        <v>4.0749999999999993</v>
      </c>
      <c r="Q51" s="258">
        <v>18.741</v>
      </c>
      <c r="R51" s="258">
        <v>3.8779999999999983</v>
      </c>
      <c r="S51" s="258">
        <v>16.754999999999999</v>
      </c>
      <c r="T51" s="258">
        <v>-14.534000000000006</v>
      </c>
      <c r="U51" s="258">
        <v>-78.662000000000006</v>
      </c>
      <c r="V51" s="258">
        <v>-10.655999999999999</v>
      </c>
      <c r="W51" s="258">
        <v>-61.908000000000001</v>
      </c>
      <c r="X51" s="258">
        <v>3.9920000000000009</v>
      </c>
      <c r="Y51" s="258">
        <v>21.54</v>
      </c>
      <c r="Z51" s="258">
        <v>-6.6640000000000015</v>
      </c>
      <c r="AA51" s="258">
        <v>-40.368000000000002</v>
      </c>
      <c r="AB51"/>
    </row>
    <row r="52" spans="2:28">
      <c r="B52" s="103" t="s">
        <v>290</v>
      </c>
      <c r="C52" s="258">
        <v>344.57900000000001</v>
      </c>
      <c r="D52" s="258">
        <v>2661.2860000000001</v>
      </c>
      <c r="E52" s="258">
        <v>3005.8649999999998</v>
      </c>
      <c r="F52" s="258">
        <v>808.94899999999996</v>
      </c>
      <c r="G52" s="258">
        <v>916.45500000000004</v>
      </c>
      <c r="H52" s="258">
        <v>1280.461</v>
      </c>
      <c r="I52" s="258">
        <v>3005.8649999999998</v>
      </c>
      <c r="J52" s="258">
        <v>341.86999999999989</v>
      </c>
      <c r="K52" s="258">
        <v>1355.1479999999999</v>
      </c>
      <c r="L52" s="258">
        <v>-250.70799999999997</v>
      </c>
      <c r="M52" s="258">
        <v>-947.98500000000001</v>
      </c>
      <c r="N52" s="258">
        <v>91.162000000000035</v>
      </c>
      <c r="O52" s="258">
        <v>407.16300000000001</v>
      </c>
      <c r="P52" s="258">
        <v>-12.298999999999999</v>
      </c>
      <c r="Q52" s="258">
        <v>29.585999999999999</v>
      </c>
      <c r="R52" s="258">
        <v>-80.414999999999992</v>
      </c>
      <c r="S52" s="258">
        <v>-177.73</v>
      </c>
      <c r="T52" s="258">
        <v>-96.335999999999999</v>
      </c>
      <c r="U52" s="258">
        <v>60.819000000000003</v>
      </c>
      <c r="V52" s="258">
        <v>-176.714</v>
      </c>
      <c r="W52" s="258">
        <v>-116.928</v>
      </c>
      <c r="X52" s="258">
        <v>86.085000000000008</v>
      </c>
      <c r="Y52" s="258">
        <v>57.215000000000003</v>
      </c>
      <c r="Z52" s="258">
        <v>-90.629000000000005</v>
      </c>
      <c r="AA52" s="258">
        <v>-59.713000000000001</v>
      </c>
      <c r="AB52"/>
    </row>
    <row r="53" spans="2:28">
      <c r="B53" s="103" t="s">
        <v>291</v>
      </c>
      <c r="C53" s="258">
        <v>12.584</v>
      </c>
      <c r="D53" s="258">
        <v>0.67300000000000004</v>
      </c>
      <c r="E53" s="258">
        <v>13.257</v>
      </c>
      <c r="F53" s="258">
        <v>11.957000000000001</v>
      </c>
      <c r="G53" s="258">
        <v>0.11</v>
      </c>
      <c r="H53" s="258">
        <v>1.19</v>
      </c>
      <c r="I53" s="258">
        <v>13.257</v>
      </c>
      <c r="J53" s="258">
        <v>-4.0000000000000036E-3</v>
      </c>
      <c r="K53" s="258">
        <v>0.316</v>
      </c>
      <c r="L53" s="258">
        <v>-2E-3</v>
      </c>
      <c r="M53" s="258">
        <v>-6.0000000000000001E-3</v>
      </c>
      <c r="N53" s="258">
        <v>-6.0000000000000053E-3</v>
      </c>
      <c r="O53" s="258">
        <v>0.31</v>
      </c>
      <c r="P53" s="258">
        <v>-4.0000000000000036E-3</v>
      </c>
      <c r="Q53" s="258">
        <v>0.158</v>
      </c>
      <c r="R53" s="258">
        <v>-5.3999999999999999E-2</v>
      </c>
      <c r="S53" s="258">
        <v>-7.9000000000000001E-2</v>
      </c>
      <c r="T53" s="258">
        <v>0.23500000000000001</v>
      </c>
      <c r="U53" s="258">
        <v>-8.7999999999999995E-2</v>
      </c>
      <c r="V53" s="258">
        <v>-0.125</v>
      </c>
      <c r="W53" s="258">
        <v>0.33800000000000002</v>
      </c>
      <c r="X53" s="258">
        <v>0</v>
      </c>
      <c r="Y53" s="258">
        <v>0</v>
      </c>
      <c r="Z53" s="258">
        <v>-0.125</v>
      </c>
      <c r="AA53" s="258">
        <v>0.33800000000000002</v>
      </c>
      <c r="AB53"/>
    </row>
    <row r="54" spans="2:28">
      <c r="B54" s="103" t="s">
        <v>292</v>
      </c>
      <c r="C54" s="258">
        <v>172.56200000000001</v>
      </c>
      <c r="D54" s="258">
        <v>643.07299999999998</v>
      </c>
      <c r="E54" s="258">
        <v>815.63499999999999</v>
      </c>
      <c r="F54" s="258">
        <v>31.876999999999999</v>
      </c>
      <c r="G54" s="258">
        <v>14.324</v>
      </c>
      <c r="H54" s="258">
        <v>769.43399999999997</v>
      </c>
      <c r="I54" s="258">
        <v>815.63499999999999</v>
      </c>
      <c r="J54" s="258">
        <v>11.075000000000003</v>
      </c>
      <c r="K54" s="258">
        <v>46.954000000000001</v>
      </c>
      <c r="L54" s="258">
        <v>-0.78699999999999992</v>
      </c>
      <c r="M54" s="258">
        <v>-4.6970000000000001</v>
      </c>
      <c r="N54" s="258">
        <v>10.287999999999997</v>
      </c>
      <c r="O54" s="258">
        <v>42.256999999999998</v>
      </c>
      <c r="P54" s="258">
        <v>3.5090000000000003</v>
      </c>
      <c r="Q54" s="258">
        <v>17.088000000000001</v>
      </c>
      <c r="R54" s="258">
        <v>3.2919999999999998</v>
      </c>
      <c r="S54" s="258">
        <v>15.022</v>
      </c>
      <c r="T54" s="258">
        <v>-13.274000000000001</v>
      </c>
      <c r="U54" s="258">
        <v>-84.430999999999997</v>
      </c>
      <c r="V54" s="258">
        <v>-49.095000000000006</v>
      </c>
      <c r="W54" s="258">
        <v>-94.769000000000005</v>
      </c>
      <c r="X54" s="258">
        <v>16.23</v>
      </c>
      <c r="Y54" s="258">
        <v>22.373000000000001</v>
      </c>
      <c r="Z54" s="258">
        <v>-32.865000000000002</v>
      </c>
      <c r="AA54" s="258">
        <v>-72.396000000000001</v>
      </c>
      <c r="AB54"/>
    </row>
    <row r="55" spans="2:28">
      <c r="B55" s="103" t="s">
        <v>293</v>
      </c>
      <c r="C55" s="258">
        <v>514.49</v>
      </c>
      <c r="D55" s="258">
        <v>4891.6030000000001</v>
      </c>
      <c r="E55" s="258">
        <v>5406.0929999999998</v>
      </c>
      <c r="F55" s="258">
        <v>633.798</v>
      </c>
      <c r="G55" s="258">
        <v>871.94</v>
      </c>
      <c r="H55" s="258">
        <v>3900.355</v>
      </c>
      <c r="I55" s="258">
        <v>5406.0929999999998</v>
      </c>
      <c r="J55" s="258">
        <v>252.37200000000007</v>
      </c>
      <c r="K55" s="258">
        <v>902.23</v>
      </c>
      <c r="L55" s="258">
        <v>-107.524</v>
      </c>
      <c r="M55" s="258">
        <v>-283.51</v>
      </c>
      <c r="N55" s="258">
        <v>144.84800000000001</v>
      </c>
      <c r="O55" s="258">
        <v>618.72</v>
      </c>
      <c r="P55" s="258">
        <v>191.65600000000006</v>
      </c>
      <c r="Q55" s="258">
        <v>585.62300000000005</v>
      </c>
      <c r="R55" s="258">
        <v>150.096</v>
      </c>
      <c r="S55" s="258">
        <v>408.54899999999998</v>
      </c>
      <c r="T55" s="258">
        <v>1.6359999999999957</v>
      </c>
      <c r="U55" s="258">
        <v>-63.843000000000004</v>
      </c>
      <c r="V55" s="258">
        <v>151.72500000000002</v>
      </c>
      <c r="W55" s="258">
        <v>344.97</v>
      </c>
      <c r="X55" s="258">
        <v>-16.097000000000001</v>
      </c>
      <c r="Y55" s="258">
        <v>-47.859000000000002</v>
      </c>
      <c r="Z55" s="258">
        <v>135.62813183717702</v>
      </c>
      <c r="AA55" s="258">
        <v>297.11099999999999</v>
      </c>
      <c r="AB55"/>
    </row>
    <row r="56" spans="2:28">
      <c r="B56" s="103" t="s">
        <v>214</v>
      </c>
      <c r="C56" s="258">
        <v>52.701000000000001</v>
      </c>
      <c r="D56" s="258">
        <v>74.043999999999997</v>
      </c>
      <c r="E56" s="258">
        <v>126.745</v>
      </c>
      <c r="F56" s="258">
        <v>33.390999999999998</v>
      </c>
      <c r="G56" s="258">
        <v>9.9450000000000003</v>
      </c>
      <c r="H56" s="258">
        <v>83.409000000000006</v>
      </c>
      <c r="I56" s="258">
        <v>126.745</v>
      </c>
      <c r="J56" s="258">
        <v>68.291999999999987</v>
      </c>
      <c r="K56" s="258">
        <v>166.56399999999999</v>
      </c>
      <c r="L56" s="258">
        <v>-53.92499999999999</v>
      </c>
      <c r="M56" s="258">
        <v>-105.57599999999999</v>
      </c>
      <c r="N56" s="258">
        <v>14.366999999999997</v>
      </c>
      <c r="O56" s="258">
        <v>60.988</v>
      </c>
      <c r="P56" s="258">
        <v>11.341999999999999</v>
      </c>
      <c r="Q56" s="258">
        <v>52.415999999999997</v>
      </c>
      <c r="R56" s="258">
        <v>6.6559999999999988</v>
      </c>
      <c r="S56" s="258">
        <v>39.457999999999998</v>
      </c>
      <c r="T56" s="258">
        <v>0.58699999999999997</v>
      </c>
      <c r="U56" s="258">
        <v>0.72399999999999998</v>
      </c>
      <c r="V56" s="258">
        <v>7.2420000000000044</v>
      </c>
      <c r="W56" s="258">
        <v>40.182000000000002</v>
      </c>
      <c r="X56" s="258">
        <v>-1.5459999999999994</v>
      </c>
      <c r="Y56" s="258">
        <v>-18.29</v>
      </c>
      <c r="Z56" s="258">
        <v>5.695999999999998</v>
      </c>
      <c r="AA56" s="258">
        <v>21.891999999999999</v>
      </c>
      <c r="AB56"/>
    </row>
    <row r="57" spans="2:28">
      <c r="B57" s="103" t="s">
        <v>215</v>
      </c>
      <c r="C57" s="258">
        <v>16.632999999999999</v>
      </c>
      <c r="D57" s="258">
        <v>261.286</v>
      </c>
      <c r="E57" s="258">
        <v>277.91899999999998</v>
      </c>
      <c r="F57" s="258">
        <v>30.673999999999999</v>
      </c>
      <c r="G57" s="258">
        <v>95.86</v>
      </c>
      <c r="H57" s="258">
        <v>151.38499999999999</v>
      </c>
      <c r="I57" s="258">
        <v>277.91899999999998</v>
      </c>
      <c r="J57" s="258">
        <v>18.112999999999992</v>
      </c>
      <c r="K57" s="258">
        <v>71.510999999999996</v>
      </c>
      <c r="L57" s="258">
        <v>-4.1289999999999996</v>
      </c>
      <c r="M57" s="258">
        <v>-14.04</v>
      </c>
      <c r="N57" s="258">
        <v>13.983999999999995</v>
      </c>
      <c r="O57" s="258">
        <v>57.470999999999997</v>
      </c>
      <c r="P57" s="258">
        <v>13.152999999999999</v>
      </c>
      <c r="Q57" s="258">
        <v>54.594000000000001</v>
      </c>
      <c r="R57" s="258">
        <v>13.031000000000006</v>
      </c>
      <c r="S57" s="258">
        <v>53.816000000000003</v>
      </c>
      <c r="T57" s="258">
        <v>-2.3719999999999999</v>
      </c>
      <c r="U57" s="258">
        <v>-9.44</v>
      </c>
      <c r="V57" s="258">
        <v>10.658999999999999</v>
      </c>
      <c r="W57" s="258">
        <v>44.375999999999998</v>
      </c>
      <c r="X57" s="258">
        <v>-1.1529999999999987</v>
      </c>
      <c r="Y57" s="258">
        <v>-12.603999999999999</v>
      </c>
      <c r="Z57" s="258">
        <v>9.5060000000000002</v>
      </c>
      <c r="AA57" s="258">
        <v>31.771999999999998</v>
      </c>
      <c r="AB57"/>
    </row>
    <row r="58" spans="2:28">
      <c r="B58" s="103" t="s">
        <v>294</v>
      </c>
      <c r="C58" s="258">
        <v>157.03399999999999</v>
      </c>
      <c r="D58" s="258">
        <v>56.817999999999998</v>
      </c>
      <c r="E58" s="258">
        <v>213.852</v>
      </c>
      <c r="F58" s="258">
        <v>64.021000000000001</v>
      </c>
      <c r="G58" s="258">
        <v>0.33</v>
      </c>
      <c r="H58" s="258">
        <v>149.501</v>
      </c>
      <c r="I58" s="258">
        <v>213.852</v>
      </c>
      <c r="J58" s="258">
        <v>3.012</v>
      </c>
      <c r="K58" s="258">
        <v>2.5670000000000002</v>
      </c>
      <c r="L58" s="258">
        <v>-4.2000000000000003E-2</v>
      </c>
      <c r="M58" s="258">
        <v>-4.2000000000000003E-2</v>
      </c>
      <c r="N58" s="258">
        <v>2.9699999999999998</v>
      </c>
      <c r="O58" s="258">
        <v>2.5249999999999999</v>
      </c>
      <c r="P58" s="258">
        <v>2.3559999999999999</v>
      </c>
      <c r="Q58" s="258">
        <v>1.2609999999999999</v>
      </c>
      <c r="R58" s="258">
        <v>2.1109999999999998</v>
      </c>
      <c r="S58" s="258">
        <v>0.69899999999999995</v>
      </c>
      <c r="T58" s="258">
        <v>4.7110000000000003</v>
      </c>
      <c r="U58" s="258">
        <v>19.617000000000001</v>
      </c>
      <c r="V58" s="258">
        <v>5.0479999999999983</v>
      </c>
      <c r="W58" s="258">
        <v>20.315999999999999</v>
      </c>
      <c r="X58" s="258">
        <v>-1.9160000000000004</v>
      </c>
      <c r="Y58" s="258">
        <v>-7.0940000000000003</v>
      </c>
      <c r="Z58" s="258">
        <v>3.1319999999999997</v>
      </c>
      <c r="AA58" s="258">
        <v>13.222</v>
      </c>
      <c r="AB58"/>
    </row>
    <row r="59" spans="2:28">
      <c r="B59" s="103" t="s">
        <v>295</v>
      </c>
      <c r="C59" s="258">
        <v>597.03700000000003</v>
      </c>
      <c r="D59" s="258">
        <v>1786.568</v>
      </c>
      <c r="E59" s="258">
        <v>2383.605</v>
      </c>
      <c r="F59" s="258">
        <v>930.29899999999998</v>
      </c>
      <c r="G59" s="258">
        <v>583.23900000000003</v>
      </c>
      <c r="H59" s="258">
        <v>870.06700000000001</v>
      </c>
      <c r="I59" s="258">
        <v>2383.605</v>
      </c>
      <c r="J59" s="258">
        <v>398.02600000000007</v>
      </c>
      <c r="K59" s="258">
        <v>1579.297</v>
      </c>
      <c r="L59" s="258">
        <v>-278.95999999999992</v>
      </c>
      <c r="M59" s="258">
        <v>-1043.7739999999999</v>
      </c>
      <c r="N59" s="258">
        <v>119.06600000000003</v>
      </c>
      <c r="O59" s="258">
        <v>535.52300000000002</v>
      </c>
      <c r="P59" s="258">
        <v>80.716999999999985</v>
      </c>
      <c r="Q59" s="258">
        <v>380.31700000000001</v>
      </c>
      <c r="R59" s="258">
        <v>47.501999999999981</v>
      </c>
      <c r="S59" s="258">
        <v>227.65799999999999</v>
      </c>
      <c r="T59" s="258">
        <v>-30.471000000000004</v>
      </c>
      <c r="U59" s="258">
        <v>-136.905</v>
      </c>
      <c r="V59" s="258">
        <v>17.031000000000006</v>
      </c>
      <c r="W59" s="258">
        <v>90.753</v>
      </c>
      <c r="X59" s="258">
        <v>19.245000000000001</v>
      </c>
      <c r="Y59" s="258">
        <v>-4.5579999999999998</v>
      </c>
      <c r="Z59" s="258">
        <v>36.275999999999996</v>
      </c>
      <c r="AA59" s="258">
        <v>86.194999999999993</v>
      </c>
      <c r="AB59"/>
    </row>
    <row r="60" spans="2:28">
      <c r="B60" s="103" t="s">
        <v>296</v>
      </c>
      <c r="C60" s="258">
        <v>767.95399999999995</v>
      </c>
      <c r="D60" s="258">
        <v>2448.627</v>
      </c>
      <c r="E60" s="258">
        <v>3216.5810000000001</v>
      </c>
      <c r="F60" s="258">
        <v>1093.9590000000001</v>
      </c>
      <c r="G60" s="258">
        <v>717.69600000000003</v>
      </c>
      <c r="H60" s="258">
        <v>1404.9259999999999</v>
      </c>
      <c r="I60" s="258">
        <v>3216.5810000000001</v>
      </c>
      <c r="J60" s="258">
        <v>421.76099999999997</v>
      </c>
      <c r="K60" s="258">
        <v>1646.213</v>
      </c>
      <c r="L60" s="258">
        <v>-285.84199999999987</v>
      </c>
      <c r="M60" s="258">
        <v>-1089.8589999999999</v>
      </c>
      <c r="N60" s="258">
        <v>135.91900000000004</v>
      </c>
      <c r="O60" s="258">
        <v>556.35400000000004</v>
      </c>
      <c r="P60" s="258">
        <v>98.11099999999999</v>
      </c>
      <c r="Q60" s="258">
        <v>387.15</v>
      </c>
      <c r="R60" s="258">
        <v>56.876999999999995</v>
      </c>
      <c r="S60" s="258">
        <v>178.08199999999999</v>
      </c>
      <c r="T60" s="258">
        <v>-29.962999999999994</v>
      </c>
      <c r="U60" s="258">
        <v>-163.636</v>
      </c>
      <c r="V60" s="258">
        <v>26.914999999999999</v>
      </c>
      <c r="W60" s="258">
        <v>14.446</v>
      </c>
      <c r="X60" s="258">
        <v>104.42200000000001</v>
      </c>
      <c r="Y60" s="258">
        <v>108.14100000000001</v>
      </c>
      <c r="Z60" s="258">
        <v>131.33699999999999</v>
      </c>
      <c r="AA60" s="258">
        <v>122.587</v>
      </c>
      <c r="AB60"/>
    </row>
    <row r="61" spans="2:28">
      <c r="B61" s="103" t="s">
        <v>297</v>
      </c>
      <c r="C61" s="258">
        <v>69.805999999999997</v>
      </c>
      <c r="D61" s="258">
        <v>148.643</v>
      </c>
      <c r="E61" s="258">
        <v>218.44900000000001</v>
      </c>
      <c r="F61" s="258">
        <v>96.251000000000005</v>
      </c>
      <c r="G61" s="258">
        <v>6.4710000000000001</v>
      </c>
      <c r="H61" s="258">
        <v>115.726</v>
      </c>
      <c r="I61" s="258">
        <v>218.44800000000001</v>
      </c>
      <c r="J61" s="258">
        <v>21.740000000000002</v>
      </c>
      <c r="K61" s="258">
        <v>65.248000000000005</v>
      </c>
      <c r="L61" s="258">
        <v>-14.648</v>
      </c>
      <c r="M61" s="258">
        <v>-42.198</v>
      </c>
      <c r="N61" s="258">
        <v>7.0920000000000005</v>
      </c>
      <c r="O61" s="258">
        <v>23.05</v>
      </c>
      <c r="P61" s="258">
        <v>2.4370000000000003</v>
      </c>
      <c r="Q61" s="258">
        <v>3.7080000000000002</v>
      </c>
      <c r="R61" s="258">
        <v>-48.224000000000004</v>
      </c>
      <c r="S61" s="258">
        <v>-54.89</v>
      </c>
      <c r="T61" s="258">
        <v>1.67</v>
      </c>
      <c r="U61" s="258">
        <v>2.1850000000000001</v>
      </c>
      <c r="V61" s="258">
        <v>-45.975999999999999</v>
      </c>
      <c r="W61" s="258">
        <v>-52.128</v>
      </c>
      <c r="X61" s="258">
        <v>4.3040000000000003</v>
      </c>
      <c r="Y61" s="258">
        <v>6.3680000000000003</v>
      </c>
      <c r="Z61" s="258">
        <v>-41.671999999999997</v>
      </c>
      <c r="AA61" s="258">
        <v>-45.76</v>
      </c>
      <c r="AB61"/>
    </row>
    <row r="62" spans="2:28">
      <c r="B62" s="103" t="s">
        <v>298</v>
      </c>
      <c r="C62" s="258">
        <v>1187.7070000000001</v>
      </c>
      <c r="D62" s="258">
        <v>4282.9080000000004</v>
      </c>
      <c r="E62" s="258">
        <v>5470.6149999999998</v>
      </c>
      <c r="F62" s="258">
        <v>1686.271</v>
      </c>
      <c r="G62" s="258">
        <v>2323.4279999999999</v>
      </c>
      <c r="H62" s="258">
        <v>1460.9159999999999</v>
      </c>
      <c r="I62" s="258">
        <v>5470.6149999999998</v>
      </c>
      <c r="J62" s="258">
        <v>964.72399999999971</v>
      </c>
      <c r="K62" s="258">
        <v>3833.8879999999999</v>
      </c>
      <c r="L62" s="258">
        <v>-675.21900000000005</v>
      </c>
      <c r="M62" s="258">
        <v>-2618.748</v>
      </c>
      <c r="N62" s="258">
        <v>289.50500000000011</v>
      </c>
      <c r="O62" s="258">
        <v>1215.1400000000001</v>
      </c>
      <c r="P62" s="258">
        <v>192.46899999999994</v>
      </c>
      <c r="Q62" s="258">
        <v>878.65499999999997</v>
      </c>
      <c r="R62" s="258">
        <v>124.39200000000005</v>
      </c>
      <c r="S62" s="258">
        <v>582.77200000000005</v>
      </c>
      <c r="T62" s="258">
        <v>-65.11699999999999</v>
      </c>
      <c r="U62" s="258">
        <v>-301.964</v>
      </c>
      <c r="V62" s="258">
        <v>59.274000000000029</v>
      </c>
      <c r="W62" s="258">
        <v>280.80700000000002</v>
      </c>
      <c r="X62" s="258">
        <v>-18.498000000000005</v>
      </c>
      <c r="Y62" s="258">
        <v>-98.078000000000003</v>
      </c>
      <c r="Z62" s="258">
        <v>40.77600000000001</v>
      </c>
      <c r="AA62" s="258">
        <v>182.72900000000001</v>
      </c>
      <c r="AB62"/>
    </row>
    <row r="63" spans="2:28">
      <c r="B63" s="103" t="s">
        <v>299</v>
      </c>
      <c r="C63" s="258">
        <v>3506.6579999999999</v>
      </c>
      <c r="D63" s="258">
        <v>14626.056</v>
      </c>
      <c r="E63" s="258">
        <v>18132.714</v>
      </c>
      <c r="F63" s="258">
        <v>3524.875</v>
      </c>
      <c r="G63" s="258">
        <v>4243.6779999999999</v>
      </c>
      <c r="H63" s="258">
        <v>10364.161</v>
      </c>
      <c r="I63" s="258">
        <v>18132.714</v>
      </c>
      <c r="J63" s="258">
        <v>2156.4809999999998</v>
      </c>
      <c r="K63" s="258">
        <v>8315.8539999999994</v>
      </c>
      <c r="L63" s="258">
        <v>-1424.4560000000001</v>
      </c>
      <c r="M63" s="258">
        <v>-5207.1469999999999</v>
      </c>
      <c r="N63" s="258">
        <v>732.02500000000009</v>
      </c>
      <c r="O63" s="258">
        <v>3108.7069999999999</v>
      </c>
      <c r="P63" s="258">
        <v>509.19399999999996</v>
      </c>
      <c r="Q63" s="258">
        <v>2231.5889999999999</v>
      </c>
      <c r="R63" s="258">
        <v>218.68700000000013</v>
      </c>
      <c r="S63" s="258">
        <v>1262.7850000000001</v>
      </c>
      <c r="T63" s="258">
        <v>-110.755</v>
      </c>
      <c r="U63" s="258">
        <v>-604.52</v>
      </c>
      <c r="V63" s="258">
        <v>106.38600000000008</v>
      </c>
      <c r="W63" s="258">
        <v>658.11400000000003</v>
      </c>
      <c r="X63" s="258">
        <v>68.402000000000015</v>
      </c>
      <c r="Y63" s="258">
        <v>-104.38</v>
      </c>
      <c r="Z63" s="258">
        <v>174.78800000000001</v>
      </c>
      <c r="AA63" s="258">
        <v>553.73400000000004</v>
      </c>
      <c r="AB63"/>
    </row>
    <row r="64" spans="2:28">
      <c r="B64" s="103" t="s">
        <v>300</v>
      </c>
      <c r="C64" s="258">
        <v>870.53</v>
      </c>
      <c r="D64" s="258">
        <v>5441.652</v>
      </c>
      <c r="E64" s="258">
        <v>6312.1819999999998</v>
      </c>
      <c r="F64" s="258">
        <v>1090.3679999999999</v>
      </c>
      <c r="G64" s="258">
        <v>2188.6129999999998</v>
      </c>
      <c r="H64" s="258">
        <v>3033.201</v>
      </c>
      <c r="I64" s="258">
        <v>6312.1819999999998</v>
      </c>
      <c r="J64" s="258">
        <v>951.30099999999993</v>
      </c>
      <c r="K64" s="258">
        <v>3827.127</v>
      </c>
      <c r="L64" s="258">
        <v>-684.91599999999994</v>
      </c>
      <c r="M64" s="258">
        <v>-2239.6129999999998</v>
      </c>
      <c r="N64" s="258">
        <v>266.38499999999999</v>
      </c>
      <c r="O64" s="258">
        <v>1587.5139999999999</v>
      </c>
      <c r="P64" s="258">
        <v>182.327</v>
      </c>
      <c r="Q64" s="258">
        <v>1303.607</v>
      </c>
      <c r="R64" s="258">
        <v>69.072000000000003</v>
      </c>
      <c r="S64" s="258">
        <v>1008.995</v>
      </c>
      <c r="T64" s="258">
        <v>-54.135000000000019</v>
      </c>
      <c r="U64" s="258">
        <v>-242.57300000000001</v>
      </c>
      <c r="V64" s="258">
        <v>30.772000000000048</v>
      </c>
      <c r="W64" s="258">
        <v>810.76900000000001</v>
      </c>
      <c r="X64" s="258">
        <v>-20.891999999999996</v>
      </c>
      <c r="Y64" s="258">
        <v>-274.71699999999998</v>
      </c>
      <c r="Z64" s="258">
        <v>9.8799999999999955</v>
      </c>
      <c r="AA64" s="258">
        <v>536.05200000000002</v>
      </c>
      <c r="AB64"/>
    </row>
    <row r="65" spans="2:28">
      <c r="B65" s="103" t="s">
        <v>301</v>
      </c>
      <c r="C65" s="258">
        <v>4.6769999999999996</v>
      </c>
      <c r="D65" s="258">
        <v>2.1280000000000001</v>
      </c>
      <c r="E65" s="258">
        <v>6.8049999999999997</v>
      </c>
      <c r="F65" s="258">
        <v>4.3929999999999998</v>
      </c>
      <c r="G65" s="258">
        <v>0</v>
      </c>
      <c r="H65" s="258">
        <v>2.4119999999999999</v>
      </c>
      <c r="I65" s="258">
        <v>6.8049999999999997</v>
      </c>
      <c r="J65" s="258">
        <v>8.1239999999999988</v>
      </c>
      <c r="K65" s="258">
        <v>30.288</v>
      </c>
      <c r="L65" s="258">
        <v>-8.3769999999999989</v>
      </c>
      <c r="M65" s="258">
        <v>-28.759</v>
      </c>
      <c r="N65" s="258">
        <v>-0.25300000000000011</v>
      </c>
      <c r="O65" s="258">
        <v>1.5289999999999999</v>
      </c>
      <c r="P65" s="258">
        <v>-0.66900000000000004</v>
      </c>
      <c r="Q65" s="258">
        <v>0.104</v>
      </c>
      <c r="R65" s="258">
        <v>-0.68300000000000005</v>
      </c>
      <c r="S65" s="258">
        <v>-4.7E-2</v>
      </c>
      <c r="T65" s="258">
        <v>-3.3000000000000015E-2</v>
      </c>
      <c r="U65" s="258">
        <v>-0.13900000000000001</v>
      </c>
      <c r="V65" s="258">
        <v>-0.71599999999999997</v>
      </c>
      <c r="W65" s="258">
        <v>-0.186</v>
      </c>
      <c r="X65" s="258">
        <v>0.28200000000000003</v>
      </c>
      <c r="Y65" s="258">
        <v>3.2000000000000001E-2</v>
      </c>
      <c r="Z65" s="258">
        <v>-0.43400000000000005</v>
      </c>
      <c r="AA65" s="258">
        <v>-0.154</v>
      </c>
      <c r="AB65"/>
    </row>
    <row r="66" spans="2:28">
      <c r="B66" s="103" t="s">
        <v>302</v>
      </c>
      <c r="C66" s="258">
        <v>50.619</v>
      </c>
      <c r="D66" s="258">
        <v>173.20400000000001</v>
      </c>
      <c r="E66" s="258">
        <v>223.82300000000001</v>
      </c>
      <c r="F66" s="258">
        <v>9.6379999999999999</v>
      </c>
      <c r="G66" s="258">
        <v>0.49099999999999999</v>
      </c>
      <c r="H66" s="258">
        <v>213.69399999999999</v>
      </c>
      <c r="I66" s="258">
        <v>223.82300000000001</v>
      </c>
      <c r="J66" s="258">
        <v>1.1509999999999998</v>
      </c>
      <c r="K66" s="258">
        <v>4.0179999999999998</v>
      </c>
      <c r="L66" s="258">
        <v>0</v>
      </c>
      <c r="M66" s="258">
        <v>0</v>
      </c>
      <c r="N66" s="258">
        <v>1.1509999999999998</v>
      </c>
      <c r="O66" s="258">
        <v>4.0179999999999998</v>
      </c>
      <c r="P66" s="258">
        <v>0.28399999999999997</v>
      </c>
      <c r="Q66" s="258">
        <v>0.60599999999999998</v>
      </c>
      <c r="R66" s="258">
        <v>0.17899999999999999</v>
      </c>
      <c r="S66" s="258">
        <v>0.17199999999999999</v>
      </c>
      <c r="T66" s="258">
        <v>0.6150000000000001</v>
      </c>
      <c r="U66" s="258">
        <v>1.4850000000000001</v>
      </c>
      <c r="V66" s="258">
        <v>0.79400000000000004</v>
      </c>
      <c r="W66" s="258">
        <v>1.657</v>
      </c>
      <c r="X66" s="258">
        <v>-0.32200000000000006</v>
      </c>
      <c r="Y66" s="258">
        <v>-0.53400000000000003</v>
      </c>
      <c r="Z66" s="258">
        <v>0.47199999999999998</v>
      </c>
      <c r="AA66" s="258">
        <v>1.123</v>
      </c>
      <c r="AB66"/>
    </row>
    <row r="67" spans="2:28">
      <c r="B67" s="103" t="s">
        <v>303</v>
      </c>
      <c r="C67" s="258">
        <v>8.7279999999999998</v>
      </c>
      <c r="D67" s="258">
        <v>78.861999999999995</v>
      </c>
      <c r="E67" s="258">
        <v>87.59</v>
      </c>
      <c r="F67" s="258">
        <v>95.623999999999995</v>
      </c>
      <c r="G67" s="258">
        <v>25.2</v>
      </c>
      <c r="H67" s="258">
        <v>-33.234000000000002</v>
      </c>
      <c r="I67" s="258">
        <v>87.59</v>
      </c>
      <c r="J67" s="258">
        <v>5.5090000000000003</v>
      </c>
      <c r="K67" s="258">
        <v>16.997</v>
      </c>
      <c r="L67" s="258">
        <v>-1.7999999999999995E-2</v>
      </c>
      <c r="M67" s="258">
        <v>-7.4999999999999997E-2</v>
      </c>
      <c r="N67" s="258">
        <v>5.4910000000000014</v>
      </c>
      <c r="O67" s="258">
        <v>16.922000000000001</v>
      </c>
      <c r="P67" s="258">
        <v>4.5089999999999986</v>
      </c>
      <c r="Q67" s="258">
        <v>12.667999999999999</v>
      </c>
      <c r="R67" s="258">
        <v>3.089</v>
      </c>
      <c r="S67" s="258">
        <v>6.9039999999999999</v>
      </c>
      <c r="T67" s="258">
        <v>-0.38199999999999967</v>
      </c>
      <c r="U67" s="258">
        <v>-4.5529999999999999</v>
      </c>
      <c r="V67" s="258">
        <v>2.7069999999999999</v>
      </c>
      <c r="W67" s="258">
        <v>2.351</v>
      </c>
      <c r="X67" s="258">
        <v>0</v>
      </c>
      <c r="Y67" s="258">
        <v>0</v>
      </c>
      <c r="Z67" s="258">
        <v>2.7069999999999999</v>
      </c>
      <c r="AA67" s="258">
        <v>2.351</v>
      </c>
      <c r="AB67"/>
    </row>
    <row r="68" spans="2:28">
      <c r="B68" s="103" t="s">
        <v>304</v>
      </c>
      <c r="C68" s="258">
        <v>12.28</v>
      </c>
      <c r="D68" s="258">
        <v>4.3029999999999999</v>
      </c>
      <c r="E68" s="258">
        <v>16.582999999999998</v>
      </c>
      <c r="F68" s="258">
        <v>13.478</v>
      </c>
      <c r="G68" s="258">
        <v>1.37</v>
      </c>
      <c r="H68" s="258">
        <v>1.7350000000000001</v>
      </c>
      <c r="I68" s="258">
        <v>16.582999999999998</v>
      </c>
      <c r="J68" s="258">
        <v>21.518000000000001</v>
      </c>
      <c r="K68" s="258">
        <v>64.012</v>
      </c>
      <c r="L68" s="258">
        <v>-18.057000000000002</v>
      </c>
      <c r="M68" s="258">
        <v>-55.005000000000003</v>
      </c>
      <c r="N68" s="258">
        <v>3.4609999999999994</v>
      </c>
      <c r="O68" s="258">
        <v>9.0069999999999997</v>
      </c>
      <c r="P68" s="258">
        <v>0.84000000000000008</v>
      </c>
      <c r="Q68" s="258">
        <v>1.427</v>
      </c>
      <c r="R68" s="258">
        <v>0.57400000000000007</v>
      </c>
      <c r="S68" s="258">
        <v>0.39900000000000002</v>
      </c>
      <c r="T68" s="258">
        <v>-2.8000000000000011E-2</v>
      </c>
      <c r="U68" s="258">
        <v>-0.11700000000000001</v>
      </c>
      <c r="V68" s="258">
        <v>0.626</v>
      </c>
      <c r="W68" s="258">
        <v>0.36899999999999999</v>
      </c>
      <c r="X68" s="258">
        <v>-0.253</v>
      </c>
      <c r="Y68" s="258">
        <v>-0.254</v>
      </c>
      <c r="Z68" s="258">
        <v>0.373</v>
      </c>
      <c r="AA68" s="258">
        <v>0.115</v>
      </c>
      <c r="AB68"/>
    </row>
    <row r="69" spans="2:28">
      <c r="B69" s="103" t="s">
        <v>305</v>
      </c>
      <c r="C69" s="258">
        <v>14.085000000000001</v>
      </c>
      <c r="D69" s="258">
        <v>35.122999999999998</v>
      </c>
      <c r="E69" s="258">
        <v>49.207999999999998</v>
      </c>
      <c r="F69" s="258">
        <v>2.1709999999999998</v>
      </c>
      <c r="G69" s="258">
        <v>3.0379999999999998</v>
      </c>
      <c r="H69" s="258">
        <v>43.999000000000002</v>
      </c>
      <c r="I69" s="258">
        <v>49.207999999999998</v>
      </c>
      <c r="J69" s="258">
        <v>5.5560000000000009</v>
      </c>
      <c r="K69" s="258">
        <v>20.297000000000001</v>
      </c>
      <c r="L69" s="258">
        <v>-0.73899999999999988</v>
      </c>
      <c r="M69" s="258">
        <v>-3.3180000000000001</v>
      </c>
      <c r="N69" s="258">
        <v>4.8169999999999984</v>
      </c>
      <c r="O69" s="258">
        <v>16.978999999999999</v>
      </c>
      <c r="P69" s="258">
        <v>3.2829999999999995</v>
      </c>
      <c r="Q69" s="258">
        <v>13.565</v>
      </c>
      <c r="R69" s="258">
        <v>2.9260000000000002</v>
      </c>
      <c r="S69" s="258">
        <v>12.186999999999999</v>
      </c>
      <c r="T69" s="258">
        <v>-5.6000000000000022E-2</v>
      </c>
      <c r="U69" s="258">
        <v>-0.20300000000000001</v>
      </c>
      <c r="V69" s="258">
        <v>2.8689999999999998</v>
      </c>
      <c r="W69" s="258">
        <v>11.984</v>
      </c>
      <c r="X69" s="258">
        <v>-0.40700000000000003</v>
      </c>
      <c r="Y69" s="258">
        <v>-1.44</v>
      </c>
      <c r="Z69" s="258">
        <v>2.4619999999999997</v>
      </c>
      <c r="AA69" s="258">
        <v>10.544</v>
      </c>
      <c r="AB69"/>
    </row>
    <row r="70" spans="2:28">
      <c r="B70" s="103" t="s">
        <v>306</v>
      </c>
      <c r="C70" s="258">
        <v>50.305</v>
      </c>
      <c r="D70" s="258">
        <v>19.576000000000001</v>
      </c>
      <c r="E70" s="258">
        <v>69.881</v>
      </c>
      <c r="F70" s="258">
        <v>37.972999999999999</v>
      </c>
      <c r="G70" s="258">
        <v>9.3710000000000004</v>
      </c>
      <c r="H70" s="258">
        <v>22.536999999999999</v>
      </c>
      <c r="I70" s="258">
        <v>69.881</v>
      </c>
      <c r="J70" s="258">
        <v>0.53000000000000025</v>
      </c>
      <c r="K70" s="258">
        <v>2.4780000000000002</v>
      </c>
      <c r="L70" s="258">
        <v>0</v>
      </c>
      <c r="M70" s="258">
        <v>0</v>
      </c>
      <c r="N70" s="258">
        <v>0.53000000000000025</v>
      </c>
      <c r="O70" s="258">
        <v>2.4780000000000002</v>
      </c>
      <c r="P70" s="258">
        <v>5.8000000000000052E-2</v>
      </c>
      <c r="Q70" s="258">
        <v>1.47</v>
      </c>
      <c r="R70" s="258">
        <v>-0.14300000000000002</v>
      </c>
      <c r="S70" s="258">
        <v>0.627</v>
      </c>
      <c r="T70" s="258">
        <v>0.21099999999999997</v>
      </c>
      <c r="U70" s="258">
        <v>0.998</v>
      </c>
      <c r="V70" s="258">
        <v>6.800000000000006E-2</v>
      </c>
      <c r="W70" s="258">
        <v>1.639</v>
      </c>
      <c r="X70" s="258">
        <v>-5.1999999999999991E-2</v>
      </c>
      <c r="Y70" s="258">
        <v>-0.21</v>
      </c>
      <c r="Z70" s="258">
        <v>1.6000000000000014E-2</v>
      </c>
      <c r="AA70" s="258">
        <v>1.429</v>
      </c>
      <c r="AB70"/>
    </row>
    <row r="71" spans="2:28">
      <c r="B71" s="103" t="s">
        <v>307</v>
      </c>
      <c r="C71" s="258">
        <v>50.911999999999999</v>
      </c>
      <c r="D71" s="258">
        <v>289.71499999999997</v>
      </c>
      <c r="E71" s="258">
        <v>340.62700000000001</v>
      </c>
      <c r="F71" s="258">
        <v>2.6259999999999999</v>
      </c>
      <c r="G71" s="258">
        <v>3.1E-2</v>
      </c>
      <c r="H71" s="258">
        <v>337.97</v>
      </c>
      <c r="I71" s="258">
        <v>340.62700000000001</v>
      </c>
      <c r="J71" s="258">
        <v>12.196999999999999</v>
      </c>
      <c r="K71" s="258">
        <v>34.817</v>
      </c>
      <c r="L71" s="258">
        <v>-1.9370000000000003</v>
      </c>
      <c r="M71" s="258">
        <v>-7.8479999999999999</v>
      </c>
      <c r="N71" s="258">
        <v>10.260000000000002</v>
      </c>
      <c r="O71" s="258">
        <v>26.969000000000001</v>
      </c>
      <c r="P71" s="258">
        <v>7.2889999999999997</v>
      </c>
      <c r="Q71" s="258">
        <v>19.581</v>
      </c>
      <c r="R71" s="258">
        <v>-2.069</v>
      </c>
      <c r="S71" s="258">
        <v>-0.75800000000000001</v>
      </c>
      <c r="T71" s="258">
        <v>1.5000000000000001E-2</v>
      </c>
      <c r="U71" s="258">
        <v>2.8000000000000001E-2</v>
      </c>
      <c r="V71" s="258">
        <v>-2.0539999999999998</v>
      </c>
      <c r="W71" s="258">
        <v>-0.66</v>
      </c>
      <c r="X71" s="258">
        <v>-0.87600000000000011</v>
      </c>
      <c r="Y71" s="258">
        <v>-2.4860000000000002</v>
      </c>
      <c r="Z71" s="258">
        <v>-2.9299999999999997</v>
      </c>
      <c r="AA71" s="258">
        <v>-3.1459999999999999</v>
      </c>
      <c r="AB71"/>
    </row>
    <row r="72" spans="2:28">
      <c r="B72" s="103" t="s">
        <v>308</v>
      </c>
      <c r="C72" s="258">
        <v>89.534999999999997</v>
      </c>
      <c r="D72" s="258">
        <v>207.26</v>
      </c>
      <c r="E72" s="258">
        <v>296.79500000000002</v>
      </c>
      <c r="F72" s="258">
        <v>57.298000000000002</v>
      </c>
      <c r="G72" s="258">
        <v>19.221</v>
      </c>
      <c r="H72" s="258">
        <v>220.27600000000001</v>
      </c>
      <c r="I72" s="258">
        <v>296.79500000000002</v>
      </c>
      <c r="J72" s="258">
        <v>0.875</v>
      </c>
      <c r="K72" s="258">
        <v>5.625</v>
      </c>
      <c r="L72" s="258">
        <v>0</v>
      </c>
      <c r="M72" s="258">
        <v>0</v>
      </c>
      <c r="N72" s="258">
        <v>0.875</v>
      </c>
      <c r="O72" s="258">
        <v>5.625</v>
      </c>
      <c r="P72" s="258">
        <v>-0.40300000000000002</v>
      </c>
      <c r="Q72" s="258">
        <v>0.99399999999999999</v>
      </c>
      <c r="R72" s="258">
        <v>-0.83</v>
      </c>
      <c r="S72" s="258">
        <v>-0.95899999999999996</v>
      </c>
      <c r="T72" s="258">
        <v>0.32399999999999995</v>
      </c>
      <c r="U72" s="258">
        <v>0.7</v>
      </c>
      <c r="V72" s="258">
        <v>-0.50600000000000023</v>
      </c>
      <c r="W72" s="258">
        <v>10.220000000000001</v>
      </c>
      <c r="X72" s="258">
        <v>-2.6000000000000023E-2</v>
      </c>
      <c r="Y72" s="258">
        <v>-1.1739999999999999</v>
      </c>
      <c r="Z72" s="258">
        <v>-0.53200000000000003</v>
      </c>
      <c r="AA72" s="258">
        <v>9.0459999999999994</v>
      </c>
      <c r="AB72"/>
    </row>
    <row r="73" spans="2:28">
      <c r="B73" s="103" t="s">
        <v>309</v>
      </c>
      <c r="C73" s="258">
        <v>7.66</v>
      </c>
      <c r="D73" s="258">
        <v>90.093000000000004</v>
      </c>
      <c r="E73" s="258">
        <v>97.753</v>
      </c>
      <c r="F73" s="258">
        <v>50.837000000000003</v>
      </c>
      <c r="G73" s="258">
        <v>14.635</v>
      </c>
      <c r="H73" s="258">
        <v>32.280999999999999</v>
      </c>
      <c r="I73" s="258">
        <v>97.753</v>
      </c>
      <c r="J73" s="258">
        <v>3.6820000000000004</v>
      </c>
      <c r="K73" s="258">
        <v>13.888</v>
      </c>
      <c r="L73" s="258">
        <v>-0.17599999999999993</v>
      </c>
      <c r="M73" s="258">
        <v>-1.381</v>
      </c>
      <c r="N73" s="258">
        <v>3.5060000000000002</v>
      </c>
      <c r="O73" s="258">
        <v>12.507</v>
      </c>
      <c r="P73" s="258">
        <v>2.8479999999999999</v>
      </c>
      <c r="Q73" s="258">
        <v>10.349</v>
      </c>
      <c r="R73" s="258">
        <v>1.3099999999999996</v>
      </c>
      <c r="S73" s="258">
        <v>5.79</v>
      </c>
      <c r="T73" s="258">
        <v>-0.75800000000000001</v>
      </c>
      <c r="U73" s="258">
        <v>-3.3519999999999999</v>
      </c>
      <c r="V73" s="258">
        <v>0.55200000000000027</v>
      </c>
      <c r="W73" s="258">
        <v>2.4380000000000002</v>
      </c>
      <c r="X73" s="258">
        <v>-0.10599999999999998</v>
      </c>
      <c r="Y73" s="258">
        <v>-0.98399999999999999</v>
      </c>
      <c r="Z73" s="258">
        <v>0.44599999999999995</v>
      </c>
      <c r="AA73" s="258">
        <v>1.454</v>
      </c>
      <c r="AB73"/>
    </row>
    <row r="74" spans="2:28">
      <c r="B74" s="103" t="s">
        <v>310</v>
      </c>
      <c r="C74" s="258">
        <v>149.989</v>
      </c>
      <c r="D74" s="258">
        <v>460.90199999999999</v>
      </c>
      <c r="E74" s="258">
        <v>610.89099999999996</v>
      </c>
      <c r="F74" s="258">
        <v>63.052999999999997</v>
      </c>
      <c r="G74" s="258">
        <v>86.772000000000006</v>
      </c>
      <c r="H74" s="258">
        <v>461.06599999999997</v>
      </c>
      <c r="I74" s="258">
        <v>610.89099999999996</v>
      </c>
      <c r="J74" s="258">
        <v>52.263000000000005</v>
      </c>
      <c r="K74" s="258">
        <v>219.72900000000001</v>
      </c>
      <c r="L74" s="258">
        <v>-19.707999999999998</v>
      </c>
      <c r="M74" s="258">
        <v>-105.56399999999999</v>
      </c>
      <c r="N74" s="258">
        <v>32.555000000000007</v>
      </c>
      <c r="O74" s="258">
        <v>114.16500000000001</v>
      </c>
      <c r="P74" s="258">
        <v>29.314999999999998</v>
      </c>
      <c r="Q74" s="258">
        <v>100.229</v>
      </c>
      <c r="R74" s="258">
        <v>24.390999999999998</v>
      </c>
      <c r="S74" s="258">
        <v>80.528999999999996</v>
      </c>
      <c r="T74" s="258">
        <v>-0.4610000000000003</v>
      </c>
      <c r="U74" s="258">
        <v>-2.7330000000000001</v>
      </c>
      <c r="V74" s="258">
        <v>23.931000000000004</v>
      </c>
      <c r="W74" s="258">
        <v>77.796000000000006</v>
      </c>
      <c r="X74" s="258">
        <v>-7.4600000000000009</v>
      </c>
      <c r="Y74" s="258">
        <v>-23.763999999999999</v>
      </c>
      <c r="Z74" s="258">
        <v>16.470999999999997</v>
      </c>
      <c r="AA74" s="258">
        <v>54.031999999999996</v>
      </c>
      <c r="AB74"/>
    </row>
    <row r="75" spans="2:28">
      <c r="B75" s="103" t="s">
        <v>311</v>
      </c>
      <c r="C75" s="258">
        <v>1044.383</v>
      </c>
      <c r="D75" s="258">
        <v>5988.9059999999999</v>
      </c>
      <c r="E75" s="258">
        <v>7033.2889999999998</v>
      </c>
      <c r="F75" s="258">
        <v>1201.1659999999999</v>
      </c>
      <c r="G75" s="258">
        <v>2348.3020000000001</v>
      </c>
      <c r="H75" s="258">
        <v>3483.8209999999999</v>
      </c>
      <c r="I75" s="258">
        <v>7033.2889999999998</v>
      </c>
      <c r="J75" s="258">
        <v>1042.7589999999996</v>
      </c>
      <c r="K75" s="258">
        <v>4185.7979999999998</v>
      </c>
      <c r="L75" s="258">
        <v>-716.22999999999979</v>
      </c>
      <c r="M75" s="258">
        <v>-2387.3449999999998</v>
      </c>
      <c r="N75" s="258">
        <v>326.529</v>
      </c>
      <c r="O75" s="258">
        <v>1798.453</v>
      </c>
      <c r="P75" s="258">
        <v>231.32600000000002</v>
      </c>
      <c r="Q75" s="258">
        <v>1477.346</v>
      </c>
      <c r="R75" s="258">
        <v>98.402999999999906</v>
      </c>
      <c r="S75" s="258">
        <v>1121.7349999999999</v>
      </c>
      <c r="T75" s="258">
        <v>-54.919000000000011</v>
      </c>
      <c r="U75" s="258">
        <v>-252.458</v>
      </c>
      <c r="V75" s="258">
        <v>44.307000000000016</v>
      </c>
      <c r="W75" s="258">
        <v>869.29200000000003</v>
      </c>
      <c r="X75" s="258">
        <v>-30.884999999999991</v>
      </c>
      <c r="Y75" s="258">
        <v>-307.64999999999998</v>
      </c>
      <c r="Z75" s="258">
        <v>13.422000000000025</v>
      </c>
      <c r="AA75" s="258">
        <v>561.64200000000005</v>
      </c>
      <c r="AB75"/>
    </row>
    <row r="76" spans="2:28">
      <c r="B76" s="103" t="s">
        <v>312</v>
      </c>
      <c r="C76" s="258">
        <v>752.53599999999994</v>
      </c>
      <c r="D76" s="258">
        <v>2.8039999999999998</v>
      </c>
      <c r="E76" s="258">
        <v>755.34</v>
      </c>
      <c r="F76" s="258">
        <v>643.66700000000003</v>
      </c>
      <c r="G76" s="258">
        <v>0</v>
      </c>
      <c r="H76" s="258">
        <v>111.673</v>
      </c>
      <c r="I76" s="258">
        <v>755.34</v>
      </c>
      <c r="J76" s="258">
        <v>0</v>
      </c>
      <c r="K76" s="258">
        <v>0</v>
      </c>
      <c r="L76" s="258">
        <v>0</v>
      </c>
      <c r="M76" s="258">
        <v>0</v>
      </c>
      <c r="N76" s="258">
        <v>0</v>
      </c>
      <c r="O76" s="258">
        <v>0</v>
      </c>
      <c r="P76" s="258">
        <v>-0.25099999999999995</v>
      </c>
      <c r="Q76" s="258">
        <v>-0.70699999999999996</v>
      </c>
      <c r="R76" s="258">
        <v>-0.25099999999999995</v>
      </c>
      <c r="S76" s="258">
        <v>-0.70699999999999996</v>
      </c>
      <c r="T76" s="258">
        <v>7.5600000000000005</v>
      </c>
      <c r="U76" s="258">
        <v>14.191000000000001</v>
      </c>
      <c r="V76" s="258">
        <v>11.570000000000164</v>
      </c>
      <c r="W76" s="258">
        <v>3094.3560000000002</v>
      </c>
      <c r="X76" s="258">
        <v>-2.0590000000000828</v>
      </c>
      <c r="Y76" s="258">
        <v>-643.09900000000005</v>
      </c>
      <c r="Z76" s="258">
        <v>9.5109999999999673</v>
      </c>
      <c r="AA76" s="258">
        <v>2451.2570000000001</v>
      </c>
      <c r="AB76"/>
    </row>
    <row r="77" spans="2:28">
      <c r="B77" s="103" t="s">
        <v>213</v>
      </c>
      <c r="C77" s="258">
        <v>0</v>
      </c>
      <c r="D77" s="258">
        <v>0</v>
      </c>
      <c r="E77" s="258">
        <v>0</v>
      </c>
      <c r="F77" s="258">
        <v>0</v>
      </c>
      <c r="G77" s="258">
        <v>0</v>
      </c>
      <c r="H77" s="258">
        <v>0</v>
      </c>
      <c r="I77" s="258">
        <v>0</v>
      </c>
      <c r="J77" s="258">
        <v>-3.4999999999996589E-2</v>
      </c>
      <c r="K77" s="258">
        <v>228.798</v>
      </c>
      <c r="L77" s="258">
        <v>1.2000000000000455E-2</v>
      </c>
      <c r="M77" s="258">
        <v>-78.257999999999996</v>
      </c>
      <c r="N77" s="258">
        <v>-2.2999999999996135E-2</v>
      </c>
      <c r="O77" s="258">
        <v>150.54</v>
      </c>
      <c r="P77" s="258">
        <v>-1.8999999999991246E-2</v>
      </c>
      <c r="Q77" s="258">
        <v>123.17700000000001</v>
      </c>
      <c r="R77" s="258">
        <v>-1.6000000000005343E-2</v>
      </c>
      <c r="S77" s="258">
        <v>105.506</v>
      </c>
      <c r="T77" s="258">
        <v>9.9999999999944578E-4</v>
      </c>
      <c r="U77" s="258">
        <v>-7.0220000000000002</v>
      </c>
      <c r="V77" s="258">
        <v>-1.6000000000005343E-2</v>
      </c>
      <c r="W77" s="258">
        <v>104.056</v>
      </c>
      <c r="X77" s="258">
        <v>4.9999999999990052E-3</v>
      </c>
      <c r="Y77" s="258">
        <v>-31.157</v>
      </c>
      <c r="Z77" s="258">
        <v>-1.099999999999568E-2</v>
      </c>
      <c r="AA77" s="258">
        <v>72.899000000000001</v>
      </c>
      <c r="AB77"/>
    </row>
    <row r="78" spans="2:28">
      <c r="B78" s="103" t="s">
        <v>313</v>
      </c>
      <c r="C78" s="258">
        <v>0</v>
      </c>
      <c r="D78" s="258">
        <v>0</v>
      </c>
      <c r="E78" s="258">
        <v>0</v>
      </c>
      <c r="F78" s="258">
        <v>0</v>
      </c>
      <c r="G78" s="258">
        <v>0</v>
      </c>
      <c r="H78" s="258">
        <v>0</v>
      </c>
      <c r="I78" s="258">
        <v>0</v>
      </c>
      <c r="J78" s="258">
        <v>-4.0000000000013358E-3</v>
      </c>
      <c r="K78" s="258">
        <v>27.423999999999999</v>
      </c>
      <c r="L78" s="258">
        <v>0</v>
      </c>
      <c r="M78" s="258">
        <v>-2.1539999999999999</v>
      </c>
      <c r="N78" s="258">
        <v>-4.0000000000013358E-3</v>
      </c>
      <c r="O78" s="258">
        <v>25.27</v>
      </c>
      <c r="P78" s="258">
        <v>-4.0000000000013358E-3</v>
      </c>
      <c r="Q78" s="258">
        <v>23.457999999999998</v>
      </c>
      <c r="R78" s="258">
        <v>-3.9999999999977831E-3</v>
      </c>
      <c r="S78" s="258">
        <v>23.451000000000001</v>
      </c>
      <c r="T78" s="258">
        <v>0</v>
      </c>
      <c r="U78" s="258">
        <v>0.154</v>
      </c>
      <c r="V78" s="258">
        <v>-4.0000000000013358E-3</v>
      </c>
      <c r="W78" s="258">
        <v>23.605</v>
      </c>
      <c r="X78" s="258">
        <v>1.000000000000334E-3</v>
      </c>
      <c r="Y78" s="258">
        <v>-7.008</v>
      </c>
      <c r="Z78" s="258">
        <v>-3.0000000000001137E-3</v>
      </c>
      <c r="AA78" s="258">
        <v>16.597000000000001</v>
      </c>
      <c r="AB78"/>
    </row>
    <row r="79" spans="2:28">
      <c r="B79" s="103" t="s">
        <v>217</v>
      </c>
      <c r="C79" s="258">
        <v>39.345999999999997</v>
      </c>
      <c r="D79" s="258">
        <v>155.43299999999999</v>
      </c>
      <c r="E79" s="258">
        <v>194.779</v>
      </c>
      <c r="F79" s="258">
        <v>82.709000000000003</v>
      </c>
      <c r="G79" s="258">
        <v>30.856000000000002</v>
      </c>
      <c r="H79" s="258">
        <v>81.213999999999999</v>
      </c>
      <c r="I79" s="258">
        <v>194.779</v>
      </c>
      <c r="J79" s="258">
        <v>18.853000000000009</v>
      </c>
      <c r="K79" s="258">
        <v>78.888000000000005</v>
      </c>
      <c r="L79" s="258">
        <v>-6.8990000000000009</v>
      </c>
      <c r="M79" s="258">
        <v>-29.637</v>
      </c>
      <c r="N79" s="258">
        <v>11.954000000000001</v>
      </c>
      <c r="O79" s="258">
        <v>49.250999999999998</v>
      </c>
      <c r="P79" s="258">
        <v>9.3699999999999974</v>
      </c>
      <c r="Q79" s="258">
        <v>39.036999999999999</v>
      </c>
      <c r="R79" s="258">
        <v>7.0739999999999981</v>
      </c>
      <c r="S79" s="258">
        <v>32.747999999999998</v>
      </c>
      <c r="T79" s="258">
        <v>-1.5840000000000001</v>
      </c>
      <c r="U79" s="258">
        <v>-4.5510000000000002</v>
      </c>
      <c r="V79" s="258">
        <v>5.4909999999999997</v>
      </c>
      <c r="W79" s="258">
        <v>28.198</v>
      </c>
      <c r="X79" s="258">
        <v>-0.625</v>
      </c>
      <c r="Y79" s="258">
        <v>-7.9249999999999998</v>
      </c>
      <c r="Z79" s="258">
        <v>4.8659999999999997</v>
      </c>
      <c r="AA79" s="258">
        <v>20.273</v>
      </c>
      <c r="AB79"/>
    </row>
    <row r="80" spans="2:28">
      <c r="B80" s="103" t="s">
        <v>216</v>
      </c>
      <c r="C80" s="258">
        <v>0</v>
      </c>
      <c r="D80" s="258">
        <v>0</v>
      </c>
      <c r="E80" s="258">
        <v>0</v>
      </c>
      <c r="F80" s="258">
        <v>0</v>
      </c>
      <c r="G80" s="258">
        <v>0</v>
      </c>
      <c r="H80" s="258">
        <v>0</v>
      </c>
      <c r="I80" s="258">
        <v>0</v>
      </c>
      <c r="J80" s="258">
        <v>-6.9999999999993179E-2</v>
      </c>
      <c r="K80" s="258">
        <v>466.815</v>
      </c>
      <c r="L80" s="258">
        <v>4.7000000000025466E-2</v>
      </c>
      <c r="M80" s="258">
        <v>-312.24599999999998</v>
      </c>
      <c r="N80" s="258">
        <v>-2.3000000000024556E-2</v>
      </c>
      <c r="O80" s="258">
        <v>154.56899999999999</v>
      </c>
      <c r="P80" s="258">
        <v>-1.8000000000000682E-2</v>
      </c>
      <c r="Q80" s="258">
        <v>122.398</v>
      </c>
      <c r="R80" s="258">
        <v>-1.8000000000000682E-2</v>
      </c>
      <c r="S80" s="258">
        <v>116.908</v>
      </c>
      <c r="T80" s="258">
        <v>9.9999999999944578E-4</v>
      </c>
      <c r="U80" s="258">
        <v>-11.012</v>
      </c>
      <c r="V80" s="258">
        <v>-1.5999999999991132E-2</v>
      </c>
      <c r="W80" s="258">
        <v>106.06100000000001</v>
      </c>
      <c r="X80" s="258">
        <v>5.000000000002558E-3</v>
      </c>
      <c r="Y80" s="258">
        <v>-32.680999999999997</v>
      </c>
      <c r="Z80" s="258">
        <v>-1.1000000000009891E-2</v>
      </c>
      <c r="AA80" s="258">
        <v>73.38</v>
      </c>
      <c r="AB80"/>
    </row>
    <row r="81" spans="2:28">
      <c r="B81" s="103" t="s">
        <v>314</v>
      </c>
      <c r="C81" s="258">
        <v>897.26900000000001</v>
      </c>
      <c r="D81" s="258">
        <v>2.0910000000000002</v>
      </c>
      <c r="E81" s="258">
        <v>899.36</v>
      </c>
      <c r="F81" s="258">
        <v>757.23299999999995</v>
      </c>
      <c r="G81" s="258">
        <v>0</v>
      </c>
      <c r="H81" s="258">
        <v>142.12700000000001</v>
      </c>
      <c r="I81" s="258">
        <v>899.36</v>
      </c>
      <c r="J81" s="258">
        <v>18.764999999999986</v>
      </c>
      <c r="K81" s="258">
        <v>721.69600000000003</v>
      </c>
      <c r="L81" s="258">
        <v>-6.8520000000000323</v>
      </c>
      <c r="M81" s="258">
        <v>-336.85</v>
      </c>
      <c r="N81" s="258">
        <v>11.913000000000011</v>
      </c>
      <c r="O81" s="258">
        <v>384.846</v>
      </c>
      <c r="P81" s="258">
        <v>9.0880000000000223</v>
      </c>
      <c r="Q81" s="258">
        <v>314.60300000000001</v>
      </c>
      <c r="R81" s="258">
        <v>6.7950000000000159</v>
      </c>
      <c r="S81" s="258">
        <v>285.07</v>
      </c>
      <c r="T81" s="258">
        <v>5.9779999999999998</v>
      </c>
      <c r="U81" s="258">
        <v>-8.2789999999999999</v>
      </c>
      <c r="V81" s="258">
        <v>11.873999999999796</v>
      </c>
      <c r="W81" s="258">
        <v>3277.06</v>
      </c>
      <c r="X81" s="258">
        <v>-2.6709999999999354</v>
      </c>
      <c r="Y81" s="258">
        <v>-734.81399999999996</v>
      </c>
      <c r="Z81" s="258">
        <v>9.2029999999999745</v>
      </c>
      <c r="AA81" s="258">
        <v>2542.2460000000001</v>
      </c>
      <c r="AB81"/>
    </row>
    <row r="82" spans="2:28">
      <c r="B82" s="103"/>
      <c r="C82" s="258"/>
      <c r="D82" s="258"/>
      <c r="E82" s="258"/>
      <c r="F82" s="258"/>
      <c r="G82" s="258"/>
      <c r="H82" s="258"/>
      <c r="I82" s="258"/>
      <c r="J82" s="258"/>
      <c r="K82" s="258"/>
      <c r="L82" s="258"/>
      <c r="M82" s="258"/>
      <c r="N82" s="258"/>
      <c r="O82" s="258"/>
      <c r="P82" s="258"/>
      <c r="Q82" s="258"/>
      <c r="R82" s="258"/>
      <c r="S82" s="258"/>
      <c r="T82" s="258"/>
      <c r="U82" s="258"/>
      <c r="V82" s="258"/>
      <c r="W82" s="258"/>
      <c r="X82" s="258"/>
      <c r="Y82" s="258"/>
      <c r="Z82" s="258"/>
      <c r="AA82" s="258"/>
      <c r="AB82"/>
    </row>
    <row r="83" spans="2:28">
      <c r="B83" s="103"/>
      <c r="C83" s="258"/>
      <c r="D83" s="258"/>
      <c r="E83" s="258"/>
      <c r="F83" s="258"/>
      <c r="G83" s="258"/>
      <c r="H83" s="258"/>
      <c r="I83" s="258"/>
      <c r="J83" s="258"/>
      <c r="K83" s="258"/>
      <c r="L83" s="258"/>
      <c r="M83" s="258"/>
      <c r="N83" s="258"/>
      <c r="O83" s="258"/>
      <c r="P83" s="258"/>
      <c r="Q83" s="258"/>
      <c r="R83" s="258"/>
      <c r="S83" s="258"/>
      <c r="T83" s="258"/>
      <c r="U83" s="258"/>
      <c r="V83" s="258"/>
      <c r="W83" s="258"/>
      <c r="X83" s="258"/>
      <c r="Y83" s="258"/>
      <c r="Z83" s="258"/>
      <c r="AA83" s="258"/>
      <c r="AB83"/>
    </row>
    <row r="84" spans="2:28">
      <c r="B84" s="103"/>
      <c r="C84" s="258"/>
      <c r="D84" s="258"/>
      <c r="E84" s="258"/>
      <c r="F84" s="258"/>
      <c r="G84" s="258"/>
      <c r="H84" s="258"/>
      <c r="I84" s="258"/>
      <c r="J84" s="258"/>
      <c r="K84" s="258"/>
      <c r="L84" s="258"/>
      <c r="M84" s="258"/>
      <c r="N84" s="258"/>
      <c r="O84" s="258"/>
      <c r="P84" s="258"/>
      <c r="Q84" s="258"/>
      <c r="R84" s="258"/>
      <c r="S84" s="258"/>
      <c r="T84" s="258"/>
      <c r="U84" s="258"/>
      <c r="V84" s="258"/>
      <c r="W84" s="258"/>
      <c r="X84" s="258"/>
      <c r="Y84" s="258"/>
      <c r="Z84" s="258"/>
      <c r="AA84" s="258"/>
      <c r="AB84"/>
    </row>
    <row r="85" spans="2:28">
      <c r="B85" s="103"/>
      <c r="C85" s="258"/>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row>
    <row r="86" spans="2:28">
      <c r="B86" s="103"/>
      <c r="C86" s="258"/>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row>
    <row r="87" spans="2:28">
      <c r="B87" s="103"/>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row>
    <row r="88" spans="2:28">
      <c r="B88" s="103"/>
      <c r="C88" s="258"/>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258"/>
      <c r="AB88"/>
    </row>
    <row r="89" spans="2:28">
      <c r="C89" s="692"/>
      <c r="D89" s="692"/>
      <c r="E89" s="692"/>
      <c r="F89" s="692"/>
      <c r="G89" s="692"/>
      <c r="H89" s="692"/>
      <c r="I89" s="692"/>
      <c r="J89" s="692"/>
      <c r="K89" s="692"/>
      <c r="L89" s="692"/>
      <c r="M89" s="692"/>
      <c r="N89" s="692"/>
      <c r="O89" s="692"/>
      <c r="P89" s="692"/>
      <c r="Q89" s="692"/>
      <c r="R89" s="692"/>
      <c r="S89" s="692"/>
      <c r="T89" s="692"/>
      <c r="U89" s="692"/>
      <c r="V89" s="692"/>
      <c r="W89" s="692"/>
      <c r="X89" s="692"/>
      <c r="Y89" s="692"/>
      <c r="Z89" s="692"/>
      <c r="AA89" s="692"/>
      <c r="AB89"/>
    </row>
    <row r="90" spans="2:28">
      <c r="AB90"/>
    </row>
    <row r="91" spans="2:28">
      <c r="AB91"/>
    </row>
    <row r="92" spans="2:28">
      <c r="AB92"/>
    </row>
    <row r="93" spans="2:28">
      <c r="AB93"/>
    </row>
    <row r="94" spans="2:28">
      <c r="AB94"/>
    </row>
    <row r="95" spans="2:28">
      <c r="AB95"/>
    </row>
    <row r="96" spans="2:28">
      <c r="AB96"/>
    </row>
    <row r="97" spans="28:28">
      <c r="AB97"/>
    </row>
    <row r="98" spans="28:28">
      <c r="AB98"/>
    </row>
    <row r="99" spans="28:28">
      <c r="AB99"/>
    </row>
    <row r="100" spans="28:28">
      <c r="AB100"/>
    </row>
    <row r="101" spans="28:28">
      <c r="AB101"/>
    </row>
    <row r="102" spans="28:28">
      <c r="AB102"/>
    </row>
  </sheetData>
  <mergeCells count="20">
    <mergeCell ref="J46:K46"/>
    <mergeCell ref="L46:M46"/>
    <mergeCell ref="N46:O46"/>
    <mergeCell ref="P46:Q46"/>
    <mergeCell ref="R46:S46"/>
    <mergeCell ref="J3:K3"/>
    <mergeCell ref="L3:M3"/>
    <mergeCell ref="N3:O3"/>
    <mergeCell ref="P3:Q3"/>
    <mergeCell ref="R3:S3"/>
    <mergeCell ref="AB3:AC3"/>
    <mergeCell ref="AD3:AE3"/>
    <mergeCell ref="Z46:AA46"/>
    <mergeCell ref="Z3:AA3"/>
    <mergeCell ref="T46:U46"/>
    <mergeCell ref="V46:W46"/>
    <mergeCell ref="T3:U3"/>
    <mergeCell ref="X46:Y46"/>
    <mergeCell ref="V3:W3"/>
    <mergeCell ref="X3:Y3"/>
  </mergeCells>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A3:H23"/>
  <sheetViews>
    <sheetView workbookViewId="0"/>
  </sheetViews>
  <sheetFormatPr baseColWidth="10" defaultColWidth="11.42578125" defaultRowHeight="12.75"/>
  <cols>
    <col min="1" max="1" width="11.42578125" style="226"/>
    <col min="2" max="2" width="22.7109375" style="226" bestFit="1" customWidth="1"/>
    <col min="3" max="3" width="15.5703125" style="226" bestFit="1" customWidth="1"/>
    <col min="4" max="4" width="15.5703125" style="226" customWidth="1"/>
    <col min="5" max="5" width="11.42578125" style="226"/>
    <col min="6" max="7" width="15.5703125" style="226" customWidth="1"/>
    <col min="8" max="16384" width="11.42578125" style="226"/>
  </cols>
  <sheetData>
    <row r="3" spans="1:8">
      <c r="B3" s="231" t="s">
        <v>15</v>
      </c>
    </row>
    <row r="4" spans="1:8">
      <c r="B4" s="231"/>
    </row>
    <row r="5" spans="1:8">
      <c r="B5" s="631"/>
      <c r="C5" s="803" t="s">
        <v>11</v>
      </c>
      <c r="D5" s="803"/>
      <c r="E5" s="803"/>
      <c r="F5" s="804" t="s">
        <v>12</v>
      </c>
      <c r="G5" s="804"/>
      <c r="H5" s="804"/>
    </row>
    <row r="6" spans="1:8">
      <c r="A6" s="291"/>
      <c r="B6" s="288" t="s">
        <v>16</v>
      </c>
      <c r="C6" s="289" t="s">
        <v>471</v>
      </c>
      <c r="D6" s="289" t="s">
        <v>472</v>
      </c>
      <c r="E6" s="290" t="s">
        <v>2</v>
      </c>
      <c r="F6" s="289" t="str">
        <f>'Reported EBITDA'!$F$5</f>
        <v>Q4 2025</v>
      </c>
      <c r="G6" s="289" t="str">
        <f>'Reported EBITDA'!$G$5</f>
        <v>Q4 2024</v>
      </c>
      <c r="H6" s="290" t="s">
        <v>2</v>
      </c>
    </row>
    <row r="7" spans="1:8">
      <c r="B7" s="232" t="s">
        <v>17</v>
      </c>
      <c r="C7" s="292">
        <v>50.877533436259576</v>
      </c>
      <c r="D7" s="274">
        <v>50.592078004370826</v>
      </c>
      <c r="E7" s="186">
        <v>5.6422950617700529E-3</v>
      </c>
      <c r="F7" s="292">
        <v>12.251827459521671</v>
      </c>
      <c r="G7" s="274">
        <v>12.320241352274786</v>
      </c>
      <c r="H7" s="186">
        <v>-5.5529669262919246E-3</v>
      </c>
    </row>
    <row r="8" spans="1:8">
      <c r="B8" s="232" t="s">
        <v>18</v>
      </c>
      <c r="C8" s="292">
        <v>41.594308055584683</v>
      </c>
      <c r="D8" s="274">
        <v>40.665457162312748</v>
      </c>
      <c r="E8" s="186">
        <v>2.2841275079350742E-2</v>
      </c>
      <c r="F8" s="292">
        <v>9.2579315426497288</v>
      </c>
      <c r="G8" s="274">
        <v>9.1439382914074105</v>
      </c>
      <c r="H8" s="186">
        <v>1.2466537678785361E-2</v>
      </c>
    </row>
    <row r="12" spans="1:8">
      <c r="B12" s="231" t="s">
        <v>19</v>
      </c>
    </row>
    <row r="13" spans="1:8">
      <c r="B13" s="231"/>
    </row>
    <row r="14" spans="1:8">
      <c r="B14" s="631"/>
      <c r="C14" s="803" t="s">
        <v>11</v>
      </c>
      <c r="D14" s="803"/>
      <c r="E14" s="803"/>
      <c r="F14" s="804" t="s">
        <v>12</v>
      </c>
      <c r="G14" s="804"/>
      <c r="H14" s="804"/>
    </row>
    <row r="15" spans="1:8">
      <c r="B15" s="288" t="s">
        <v>16</v>
      </c>
      <c r="C15" s="289" t="s">
        <v>471</v>
      </c>
      <c r="D15" s="289" t="s">
        <v>472</v>
      </c>
      <c r="E15" s="290" t="s">
        <v>2</v>
      </c>
      <c r="F15" s="289" t="str">
        <f>'Reported EBITDA'!$F$5</f>
        <v>Q4 2025</v>
      </c>
      <c r="G15" s="289" t="str">
        <f>'Reported EBITDA'!$G$5</f>
        <v>Q4 2024</v>
      </c>
      <c r="H15" s="290" t="s">
        <v>2</v>
      </c>
    </row>
    <row r="16" spans="1:8">
      <c r="B16" s="232" t="s">
        <v>17</v>
      </c>
      <c r="C16" s="292">
        <v>108.56492929102642</v>
      </c>
      <c r="D16" s="274">
        <v>106.91351964786919</v>
      </c>
      <c r="E16" s="186">
        <v>1.5446219043169673E-2</v>
      </c>
      <c r="F16" s="292">
        <v>28.772972323198406</v>
      </c>
      <c r="G16" s="274">
        <v>27.120131239199914</v>
      </c>
      <c r="H16" s="186">
        <v>6.094517277296374E-2</v>
      </c>
    </row>
    <row r="17" spans="2:8">
      <c r="B17" s="232" t="s">
        <v>20</v>
      </c>
      <c r="C17" s="292">
        <v>22.955011000000002</v>
      </c>
      <c r="D17" s="274">
        <v>22.610597000000002</v>
      </c>
      <c r="E17" s="186">
        <v>1.5232415137026223E-2</v>
      </c>
      <c r="F17" s="292">
        <v>22.955011000000002</v>
      </c>
      <c r="G17" s="274">
        <v>22.610597000000002</v>
      </c>
      <c r="H17" s="186">
        <v>1.5232415137026223E-2</v>
      </c>
    </row>
    <row r="22" spans="2:8">
      <c r="D22" s="233"/>
    </row>
    <row r="23" spans="2:8">
      <c r="D23" s="233"/>
    </row>
  </sheetData>
  <mergeCells count="4">
    <mergeCell ref="C5:E5"/>
    <mergeCell ref="F5:H5"/>
    <mergeCell ref="C14:E14"/>
    <mergeCell ref="F14:H14"/>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C203"/>
  <sheetViews>
    <sheetView workbookViewId="0"/>
  </sheetViews>
  <sheetFormatPr baseColWidth="10" defaultColWidth="11.42578125" defaultRowHeight="12.75"/>
  <cols>
    <col min="1" max="1" width="12.140625" style="86" customWidth="1"/>
    <col min="2" max="2" width="70.5703125" style="86" customWidth="1"/>
    <col min="3" max="16" width="18.42578125" style="86" customWidth="1"/>
    <col min="17" max="18" width="18.42578125" style="85" customWidth="1"/>
    <col min="19" max="19" width="13.7109375" style="85" customWidth="1"/>
    <col min="20" max="20" width="14.28515625" style="85" customWidth="1"/>
    <col min="21" max="22" width="16" style="85" customWidth="1"/>
    <col min="23" max="23" width="17.42578125" style="85" customWidth="1"/>
    <col min="24" max="24" width="15.85546875" style="85" customWidth="1"/>
    <col min="25" max="25" width="14.140625" style="85" customWidth="1"/>
    <col min="26" max="26" width="16.28515625" style="85" customWidth="1"/>
    <col min="27" max="27" width="16.42578125" style="85" customWidth="1"/>
    <col min="28" max="28" width="11.42578125" style="85"/>
    <col min="29" max="31" width="17.28515625" style="85" customWidth="1"/>
    <col min="32" max="32" width="18.140625" style="85" customWidth="1"/>
    <col min="33" max="33" width="17.5703125" style="85" customWidth="1"/>
    <col min="34" max="34" width="16" style="85" customWidth="1"/>
    <col min="35" max="35" width="11.42578125" style="85"/>
    <col min="36" max="36" width="18.28515625" style="85" customWidth="1"/>
    <col min="37" max="37" width="53.5703125" style="85" customWidth="1"/>
    <col min="38" max="16384" width="11.42578125" style="85"/>
  </cols>
  <sheetData>
    <row r="1" spans="1:27">
      <c r="B1" s="799" t="s">
        <v>492</v>
      </c>
      <c r="C1" s="85"/>
      <c r="D1" s="85"/>
      <c r="E1" s="85"/>
      <c r="F1" s="85"/>
      <c r="G1" s="85"/>
      <c r="H1" s="85"/>
      <c r="I1" s="85"/>
      <c r="J1" s="85"/>
      <c r="K1" s="85"/>
      <c r="L1" s="85"/>
      <c r="M1" s="85"/>
      <c r="N1" s="85"/>
      <c r="O1" s="85"/>
      <c r="P1" s="85"/>
    </row>
    <row r="2" spans="1:27">
      <c r="A2" s="903" t="s">
        <v>0</v>
      </c>
      <c r="B2" s="904"/>
      <c r="C2" s="901" t="s">
        <v>316</v>
      </c>
      <c r="D2" s="902"/>
      <c r="E2" s="901" t="s">
        <v>5</v>
      </c>
      <c r="F2" s="902"/>
      <c r="G2" s="901" t="s">
        <v>6</v>
      </c>
      <c r="H2" s="902"/>
      <c r="I2" s="901" t="s">
        <v>7</v>
      </c>
      <c r="J2" s="902"/>
      <c r="K2" s="901" t="s">
        <v>14</v>
      </c>
      <c r="L2" s="902"/>
      <c r="M2" s="901" t="s">
        <v>44</v>
      </c>
      <c r="N2" s="902"/>
      <c r="O2" s="901" t="s">
        <v>317</v>
      </c>
      <c r="P2" s="902"/>
      <c r="Q2" s="901" t="s">
        <v>47</v>
      </c>
      <c r="R2" s="902"/>
    </row>
    <row r="3" spans="1:27">
      <c r="A3" s="905" t="s">
        <v>318</v>
      </c>
      <c r="B3" s="906"/>
      <c r="C3" s="576" t="s">
        <v>490</v>
      </c>
      <c r="D3" s="578" t="s">
        <v>491</v>
      </c>
      <c r="E3" s="576" t="s">
        <v>490</v>
      </c>
      <c r="F3" s="578" t="s">
        <v>491</v>
      </c>
      <c r="G3" s="576" t="s">
        <v>490</v>
      </c>
      <c r="H3" s="578" t="s">
        <v>491</v>
      </c>
      <c r="I3" s="576" t="s">
        <v>490</v>
      </c>
      <c r="J3" s="578" t="s">
        <v>491</v>
      </c>
      <c r="K3" s="576" t="s">
        <v>490</v>
      </c>
      <c r="L3" s="578" t="s">
        <v>491</v>
      </c>
      <c r="M3" s="576" t="s">
        <v>490</v>
      </c>
      <c r="N3" s="578" t="s">
        <v>491</v>
      </c>
      <c r="O3" s="576" t="s">
        <v>490</v>
      </c>
      <c r="P3" s="578" t="s">
        <v>491</v>
      </c>
      <c r="Q3" s="576" t="s">
        <v>490</v>
      </c>
      <c r="R3" s="578" t="s">
        <v>491</v>
      </c>
    </row>
    <row r="4" spans="1:27">
      <c r="A4" s="907"/>
      <c r="B4" s="908"/>
      <c r="C4" s="577" t="s">
        <v>222</v>
      </c>
      <c r="D4" s="579" t="s">
        <v>222</v>
      </c>
      <c r="E4" s="577" t="s">
        <v>222</v>
      </c>
      <c r="F4" s="579" t="s">
        <v>222</v>
      </c>
      <c r="G4" s="577" t="s">
        <v>222</v>
      </c>
      <c r="H4" s="579" t="s">
        <v>222</v>
      </c>
      <c r="I4" s="577" t="s">
        <v>222</v>
      </c>
      <c r="J4" s="579" t="s">
        <v>222</v>
      </c>
      <c r="K4" s="577" t="s">
        <v>222</v>
      </c>
      <c r="L4" s="579" t="s">
        <v>222</v>
      </c>
      <c r="M4" s="577" t="s">
        <v>222</v>
      </c>
      <c r="N4" s="579" t="s">
        <v>222</v>
      </c>
      <c r="O4" s="577" t="s">
        <v>222</v>
      </c>
      <c r="P4" s="579" t="s">
        <v>222</v>
      </c>
      <c r="Q4" s="577" t="s">
        <v>222</v>
      </c>
      <c r="R4" s="579" t="s">
        <v>222</v>
      </c>
    </row>
    <row r="5" spans="1:27" s="144" customFormat="1">
      <c r="A5" s="158" t="s">
        <v>319</v>
      </c>
      <c r="B5" s="159"/>
      <c r="C5" s="574">
        <v>0</v>
      </c>
      <c r="D5" s="269">
        <v>0</v>
      </c>
      <c r="E5" s="574">
        <v>456.053</v>
      </c>
      <c r="F5" s="269">
        <v>442.916</v>
      </c>
      <c r="G5" s="574">
        <v>4410.9080000000004</v>
      </c>
      <c r="H5" s="269">
        <v>3501.2539999999999</v>
      </c>
      <c r="I5" s="574">
        <v>833.33799999999997</v>
      </c>
      <c r="J5" s="269">
        <v>872.81399999999996</v>
      </c>
      <c r="K5" s="574">
        <v>0</v>
      </c>
      <c r="L5" s="269">
        <v>0</v>
      </c>
      <c r="M5" s="574">
        <v>195.78899999999999</v>
      </c>
      <c r="N5" s="269">
        <v>171.982</v>
      </c>
      <c r="O5" s="574">
        <v>799.73599999999999</v>
      </c>
      <c r="P5" s="269">
        <v>2430.3850000000002</v>
      </c>
      <c r="Q5" s="574">
        <v>6695.8239999999996</v>
      </c>
      <c r="R5" s="269">
        <v>7419.3509999999997</v>
      </c>
    </row>
    <row r="6" spans="1:27">
      <c r="A6" s="160"/>
      <c r="B6" s="161" t="s">
        <v>320</v>
      </c>
      <c r="C6" s="575">
        <v>0</v>
      </c>
      <c r="D6" s="270">
        <v>0</v>
      </c>
      <c r="E6" s="575">
        <v>21.277000000000001</v>
      </c>
      <c r="F6" s="270">
        <v>24.251999999999999</v>
      </c>
      <c r="G6" s="575">
        <v>844.04899999999998</v>
      </c>
      <c r="H6" s="270">
        <v>635.90499999999997</v>
      </c>
      <c r="I6" s="575">
        <v>208.48</v>
      </c>
      <c r="J6" s="270">
        <v>204.18100000000001</v>
      </c>
      <c r="K6" s="575">
        <v>0</v>
      </c>
      <c r="L6" s="270">
        <v>0</v>
      </c>
      <c r="M6" s="575">
        <v>96.655000000000001</v>
      </c>
      <c r="N6" s="270">
        <v>82.516000000000005</v>
      </c>
      <c r="O6" s="575">
        <v>733.94200000000001</v>
      </c>
      <c r="P6" s="270">
        <v>2129.2310000000002</v>
      </c>
      <c r="Q6" s="575">
        <v>1904.403</v>
      </c>
      <c r="R6" s="270">
        <v>3076.085</v>
      </c>
    </row>
    <row r="7" spans="1:27">
      <c r="A7" s="160"/>
      <c r="B7" s="161" t="s">
        <v>321</v>
      </c>
      <c r="C7" s="575">
        <v>0</v>
      </c>
      <c r="D7" s="270">
        <v>0</v>
      </c>
      <c r="E7" s="575">
        <v>9.9920000000000009</v>
      </c>
      <c r="F7" s="270">
        <v>29.706</v>
      </c>
      <c r="G7" s="575">
        <v>126.70099999999999</v>
      </c>
      <c r="H7" s="270">
        <v>217.858</v>
      </c>
      <c r="I7" s="575">
        <v>21.587</v>
      </c>
      <c r="J7" s="270">
        <v>17.251000000000001</v>
      </c>
      <c r="K7" s="575">
        <v>0</v>
      </c>
      <c r="L7" s="270">
        <v>0</v>
      </c>
      <c r="M7" s="575">
        <v>0.1</v>
      </c>
      <c r="N7" s="270">
        <v>1.7999999999999999E-2</v>
      </c>
      <c r="O7" s="575">
        <v>0.57799999999999996</v>
      </c>
      <c r="P7" s="270">
        <v>0.13500000000000001</v>
      </c>
      <c r="Q7" s="575">
        <v>158.958</v>
      </c>
      <c r="R7" s="270">
        <v>264.96800000000002</v>
      </c>
    </row>
    <row r="8" spans="1:27">
      <c r="A8" s="160"/>
      <c r="B8" s="161" t="s">
        <v>322</v>
      </c>
      <c r="C8" s="575">
        <v>0</v>
      </c>
      <c r="D8" s="270">
        <v>0</v>
      </c>
      <c r="E8" s="575">
        <v>19.716999999999999</v>
      </c>
      <c r="F8" s="270">
        <v>38.003</v>
      </c>
      <c r="G8" s="575">
        <v>386.14499999999998</v>
      </c>
      <c r="H8" s="270">
        <v>313.084</v>
      </c>
      <c r="I8" s="575">
        <v>29.675999999999998</v>
      </c>
      <c r="J8" s="270">
        <v>23.548999999999999</v>
      </c>
      <c r="K8" s="575">
        <v>0</v>
      </c>
      <c r="L8" s="270">
        <v>0</v>
      </c>
      <c r="M8" s="575">
        <v>10.609</v>
      </c>
      <c r="N8" s="270">
        <v>7.976</v>
      </c>
      <c r="O8" s="575">
        <v>42.295999999999999</v>
      </c>
      <c r="P8" s="270">
        <v>34.534999999999997</v>
      </c>
      <c r="Q8" s="575">
        <v>488.44299999999998</v>
      </c>
      <c r="R8" s="270">
        <v>417.14699999999999</v>
      </c>
    </row>
    <row r="9" spans="1:27">
      <c r="A9" s="160"/>
      <c r="B9" s="161" t="s">
        <v>323</v>
      </c>
      <c r="C9" s="575">
        <v>0</v>
      </c>
      <c r="D9" s="270">
        <v>0</v>
      </c>
      <c r="E9" s="575">
        <v>346.7</v>
      </c>
      <c r="F9" s="270">
        <v>288.73599999999999</v>
      </c>
      <c r="G9" s="575">
        <v>2486.7049999999999</v>
      </c>
      <c r="H9" s="270">
        <v>1893.154</v>
      </c>
      <c r="I9" s="575">
        <v>460.89</v>
      </c>
      <c r="J9" s="270">
        <v>440.68099999999998</v>
      </c>
      <c r="K9" s="575">
        <v>0</v>
      </c>
      <c r="L9" s="270">
        <v>0</v>
      </c>
      <c r="M9" s="575">
        <v>50.377000000000002</v>
      </c>
      <c r="N9" s="270">
        <v>53.042999999999999</v>
      </c>
      <c r="O9" s="575">
        <v>8.1820000000000004</v>
      </c>
      <c r="P9" s="270">
        <v>0.35199999999999998</v>
      </c>
      <c r="Q9" s="575">
        <v>3352.8539999999998</v>
      </c>
      <c r="R9" s="270">
        <v>2675.9659999999999</v>
      </c>
    </row>
    <row r="10" spans="1:27">
      <c r="A10" s="160"/>
      <c r="B10" s="161" t="s">
        <v>324</v>
      </c>
      <c r="C10" s="575">
        <v>0</v>
      </c>
      <c r="D10" s="270">
        <v>0</v>
      </c>
      <c r="E10" s="575">
        <v>4.5039999999999996</v>
      </c>
      <c r="F10" s="270">
        <v>3.3180000000000001</v>
      </c>
      <c r="G10" s="575">
        <v>15.526999999999999</v>
      </c>
      <c r="H10" s="270">
        <v>12.513999999999999</v>
      </c>
      <c r="I10" s="575">
        <v>1.7090000000000001</v>
      </c>
      <c r="J10" s="270">
        <v>2.2639999999999998</v>
      </c>
      <c r="K10" s="575">
        <v>0</v>
      </c>
      <c r="L10" s="270">
        <v>0</v>
      </c>
      <c r="M10" s="575">
        <v>2.19</v>
      </c>
      <c r="N10" s="270">
        <v>1.958</v>
      </c>
      <c r="O10" s="575">
        <v>-6.3719999999999999</v>
      </c>
      <c r="P10" s="270">
        <v>-5.0789999999999997</v>
      </c>
      <c r="Q10" s="575">
        <v>17.558</v>
      </c>
      <c r="R10" s="270">
        <v>14.975</v>
      </c>
    </row>
    <row r="11" spans="1:27">
      <c r="A11" s="160"/>
      <c r="B11" s="161" t="s">
        <v>325</v>
      </c>
      <c r="C11" s="575">
        <v>0</v>
      </c>
      <c r="D11" s="270">
        <v>0</v>
      </c>
      <c r="E11" s="575">
        <v>46.593000000000004</v>
      </c>
      <c r="F11" s="270">
        <v>44.259</v>
      </c>
      <c r="G11" s="575">
        <v>357.90699999999998</v>
      </c>
      <c r="H11" s="270">
        <v>292.17599999999999</v>
      </c>
      <c r="I11" s="575">
        <v>105.28100000000001</v>
      </c>
      <c r="J11" s="270">
        <v>99.602999999999994</v>
      </c>
      <c r="K11" s="575">
        <v>0</v>
      </c>
      <c r="L11" s="270">
        <v>0</v>
      </c>
      <c r="M11" s="575">
        <v>9.2050000000000001</v>
      </c>
      <c r="N11" s="270">
        <v>9.1370000000000005</v>
      </c>
      <c r="O11" s="575">
        <v>17.497</v>
      </c>
      <c r="P11" s="270">
        <v>0</v>
      </c>
      <c r="Q11" s="575">
        <v>536.48299999999995</v>
      </c>
      <c r="R11" s="270">
        <v>445.17500000000001</v>
      </c>
    </row>
    <row r="12" spans="1:27">
      <c r="A12" s="160"/>
      <c r="B12" s="161" t="s">
        <v>326</v>
      </c>
      <c r="C12" s="575">
        <v>0</v>
      </c>
      <c r="D12" s="270">
        <v>0</v>
      </c>
      <c r="E12" s="575">
        <v>7.27</v>
      </c>
      <c r="F12" s="270">
        <v>14.641999999999999</v>
      </c>
      <c r="G12" s="575">
        <v>193.874</v>
      </c>
      <c r="H12" s="270">
        <v>136.56299999999999</v>
      </c>
      <c r="I12" s="575">
        <v>3.056</v>
      </c>
      <c r="J12" s="270">
        <v>34.500999999999998</v>
      </c>
      <c r="K12" s="575">
        <v>0</v>
      </c>
      <c r="L12" s="270">
        <v>0</v>
      </c>
      <c r="M12" s="575">
        <v>26.652999999999999</v>
      </c>
      <c r="N12" s="270">
        <v>17.334</v>
      </c>
      <c r="O12" s="575">
        <v>3.613</v>
      </c>
      <c r="P12" s="270">
        <v>75.998999999999995</v>
      </c>
      <c r="Q12" s="575">
        <v>234.46600000000001</v>
      </c>
      <c r="R12" s="270">
        <v>279.03899999999999</v>
      </c>
    </row>
    <row r="13" spans="1:27">
      <c r="A13" s="169"/>
      <c r="B13" s="169"/>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row>
    <row r="14" spans="1:27" ht="25.5">
      <c r="A14" s="160"/>
      <c r="B14" s="165" t="s">
        <v>327</v>
      </c>
      <c r="C14" s="575">
        <v>0</v>
      </c>
      <c r="D14" s="271">
        <v>0</v>
      </c>
      <c r="E14" s="575">
        <v>0</v>
      </c>
      <c r="F14" s="271">
        <v>0</v>
      </c>
      <c r="G14" s="575">
        <v>0</v>
      </c>
      <c r="H14" s="271">
        <v>0</v>
      </c>
      <c r="I14" s="575">
        <v>2.6589999999999998</v>
      </c>
      <c r="J14" s="271">
        <v>50.783999999999999</v>
      </c>
      <c r="K14" s="575">
        <v>0</v>
      </c>
      <c r="L14" s="271">
        <v>0</v>
      </c>
      <c r="M14" s="575">
        <v>0</v>
      </c>
      <c r="N14" s="271">
        <v>0</v>
      </c>
      <c r="O14" s="575">
        <v>0</v>
      </c>
      <c r="P14" s="271">
        <v>195.21199999999999</v>
      </c>
      <c r="Q14" s="575">
        <v>2.6589999999999998</v>
      </c>
      <c r="R14" s="271">
        <v>245.99600000000001</v>
      </c>
    </row>
    <row r="15" spans="1:27">
      <c r="A15" s="169"/>
      <c r="B15" s="169"/>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row>
    <row r="16" spans="1:27" s="144" customFormat="1">
      <c r="A16" s="158" t="s">
        <v>328</v>
      </c>
      <c r="B16" s="159"/>
      <c r="C16" s="574">
        <v>0</v>
      </c>
      <c r="D16" s="272">
        <v>0</v>
      </c>
      <c r="E16" s="574">
        <v>3127.5630000000001</v>
      </c>
      <c r="F16" s="272">
        <v>3309.9029999999998</v>
      </c>
      <c r="G16" s="574">
        <v>17267.107</v>
      </c>
      <c r="H16" s="272">
        <v>14624.99</v>
      </c>
      <c r="I16" s="574">
        <v>6317.9660000000003</v>
      </c>
      <c r="J16" s="272">
        <v>4899.4009999999998</v>
      </c>
      <c r="K16" s="574">
        <v>0</v>
      </c>
      <c r="L16" s="272">
        <v>0</v>
      </c>
      <c r="M16" s="574">
        <v>0</v>
      </c>
      <c r="N16" s="272">
        <v>0</v>
      </c>
      <c r="O16" s="574">
        <v>60.473999999999997</v>
      </c>
      <c r="P16" s="272">
        <v>-215.03700000000001</v>
      </c>
      <c r="Q16" s="574">
        <v>28175.257000000001</v>
      </c>
      <c r="R16" s="272">
        <v>24064.986000000001</v>
      </c>
    </row>
    <row r="17" spans="1:18">
      <c r="A17" s="160"/>
      <c r="B17" s="161" t="s">
        <v>329</v>
      </c>
      <c r="C17" s="575">
        <v>0</v>
      </c>
      <c r="D17" s="271">
        <v>0</v>
      </c>
      <c r="E17" s="575">
        <v>18.134</v>
      </c>
      <c r="F17" s="271">
        <v>11.253</v>
      </c>
      <c r="G17" s="575">
        <v>5799.2179999999998</v>
      </c>
      <c r="H17" s="271">
        <v>4487.7479999999996</v>
      </c>
      <c r="I17" s="575">
        <v>1.2E-2</v>
      </c>
      <c r="J17" s="271">
        <v>4.2850000000000001</v>
      </c>
      <c r="K17" s="575">
        <v>0</v>
      </c>
      <c r="L17" s="271">
        <v>0</v>
      </c>
      <c r="M17" s="575">
        <v>83.492999999999995</v>
      </c>
      <c r="N17" s="271">
        <v>85.858999999999995</v>
      </c>
      <c r="O17" s="575">
        <v>0</v>
      </c>
      <c r="P17" s="271">
        <v>0</v>
      </c>
      <c r="Q17" s="575">
        <v>5900.857</v>
      </c>
      <c r="R17" s="271">
        <v>4589.1450000000004</v>
      </c>
    </row>
    <row r="18" spans="1:18">
      <c r="A18" s="160"/>
      <c r="B18" s="161" t="s">
        <v>330</v>
      </c>
      <c r="C18" s="575">
        <v>0</v>
      </c>
      <c r="D18" s="271">
        <v>0</v>
      </c>
      <c r="E18" s="575">
        <v>6.8000000000000005E-2</v>
      </c>
      <c r="F18" s="271">
        <v>0.123</v>
      </c>
      <c r="G18" s="575">
        <v>1887.0530000000001</v>
      </c>
      <c r="H18" s="271">
        <v>1564.8989999999999</v>
      </c>
      <c r="I18" s="575">
        <v>60.540999999999997</v>
      </c>
      <c r="J18" s="271">
        <v>52.750999999999998</v>
      </c>
      <c r="K18" s="575">
        <v>0</v>
      </c>
      <c r="L18" s="271">
        <v>0</v>
      </c>
      <c r="M18" s="575">
        <v>11.935</v>
      </c>
      <c r="N18" s="271">
        <v>14.737</v>
      </c>
      <c r="O18" s="575">
        <v>9.4629999999999992</v>
      </c>
      <c r="P18" s="271">
        <v>4.8019999999999996</v>
      </c>
      <c r="Q18" s="575">
        <v>1969.06</v>
      </c>
      <c r="R18" s="271">
        <v>1637.3119999999999</v>
      </c>
    </row>
    <row r="19" spans="1:18">
      <c r="A19" s="160"/>
      <c r="B19" s="161" t="s">
        <v>331</v>
      </c>
      <c r="C19" s="575">
        <v>0</v>
      </c>
      <c r="D19" s="271">
        <v>0</v>
      </c>
      <c r="E19" s="575">
        <v>38.807000000000002</v>
      </c>
      <c r="F19" s="271">
        <v>66.963999999999999</v>
      </c>
      <c r="G19" s="575">
        <v>290.495</v>
      </c>
      <c r="H19" s="271">
        <v>137.24100000000001</v>
      </c>
      <c r="I19" s="575">
        <v>48.631</v>
      </c>
      <c r="J19" s="271">
        <v>11.707000000000001</v>
      </c>
      <c r="K19" s="575">
        <v>0</v>
      </c>
      <c r="L19" s="271">
        <v>0</v>
      </c>
      <c r="M19" s="575">
        <v>0.51</v>
      </c>
      <c r="N19" s="271">
        <v>0.51</v>
      </c>
      <c r="O19" s="575">
        <v>0.151</v>
      </c>
      <c r="P19" s="271">
        <v>2.5000000000000001E-2</v>
      </c>
      <c r="Q19" s="575">
        <v>378.59399999999999</v>
      </c>
      <c r="R19" s="271">
        <v>216.447</v>
      </c>
    </row>
    <row r="20" spans="1:18">
      <c r="A20" s="160"/>
      <c r="B20" s="161" t="s">
        <v>332</v>
      </c>
      <c r="C20" s="575">
        <v>0</v>
      </c>
      <c r="D20" s="271">
        <v>0</v>
      </c>
      <c r="E20" s="575">
        <v>2E-3</v>
      </c>
      <c r="F20" s="271">
        <v>3.0000000000000001E-3</v>
      </c>
      <c r="G20" s="575">
        <v>0</v>
      </c>
      <c r="H20" s="271">
        <v>0</v>
      </c>
      <c r="I20" s="575">
        <v>0</v>
      </c>
      <c r="J20" s="271">
        <v>0</v>
      </c>
      <c r="K20" s="575">
        <v>0</v>
      </c>
      <c r="L20" s="271">
        <v>0</v>
      </c>
      <c r="M20" s="575">
        <v>0</v>
      </c>
      <c r="N20" s="271">
        <v>0</v>
      </c>
      <c r="O20" s="575">
        <v>0</v>
      </c>
      <c r="P20" s="271">
        <v>0</v>
      </c>
      <c r="Q20" s="575">
        <v>2E-3</v>
      </c>
      <c r="R20" s="271">
        <v>3.0000000000000001E-3</v>
      </c>
    </row>
    <row r="21" spans="1:18">
      <c r="A21" s="160"/>
      <c r="B21" s="161" t="s">
        <v>333</v>
      </c>
      <c r="C21" s="575">
        <v>0</v>
      </c>
      <c r="D21" s="271">
        <v>0</v>
      </c>
      <c r="E21" s="575">
        <v>528.33299999999997</v>
      </c>
      <c r="F21" s="271">
        <v>556.88900000000001</v>
      </c>
      <c r="G21" s="575">
        <v>0.29099999999999998</v>
      </c>
      <c r="H21" s="271">
        <v>0.44400000000000001</v>
      </c>
      <c r="I21" s="575">
        <v>1.5329999999999999</v>
      </c>
      <c r="J21" s="271">
        <v>9.7569999999999997</v>
      </c>
      <c r="K21" s="575">
        <v>0</v>
      </c>
      <c r="L21" s="271">
        <v>0</v>
      </c>
      <c r="M21" s="575">
        <v>356.22399999999999</v>
      </c>
      <c r="N21" s="271">
        <v>356.22399999999999</v>
      </c>
      <c r="O21" s="575">
        <v>-881.17899999999997</v>
      </c>
      <c r="P21" s="271">
        <v>-909.79899999999998</v>
      </c>
      <c r="Q21" s="575">
        <v>5.202</v>
      </c>
      <c r="R21" s="271">
        <v>13.515000000000001</v>
      </c>
    </row>
    <row r="22" spans="1:18">
      <c r="A22" s="160"/>
      <c r="B22" s="161" t="s">
        <v>334</v>
      </c>
      <c r="C22" s="575">
        <v>0</v>
      </c>
      <c r="D22" s="271">
        <v>0</v>
      </c>
      <c r="E22" s="575">
        <v>125.515</v>
      </c>
      <c r="F22" s="271">
        <v>125.369</v>
      </c>
      <c r="G22" s="575">
        <v>2666.0210000000002</v>
      </c>
      <c r="H22" s="271">
        <v>2494.6880000000001</v>
      </c>
      <c r="I22" s="575">
        <v>148.482</v>
      </c>
      <c r="J22" s="271">
        <v>144.33699999999999</v>
      </c>
      <c r="K22" s="575">
        <v>0</v>
      </c>
      <c r="L22" s="271">
        <v>0</v>
      </c>
      <c r="M22" s="575">
        <v>152.941</v>
      </c>
      <c r="N22" s="271">
        <v>169.12299999999999</v>
      </c>
      <c r="O22" s="575">
        <v>2.5539999999999998</v>
      </c>
      <c r="P22" s="271">
        <v>1.7789999999999999</v>
      </c>
      <c r="Q22" s="575">
        <v>3095.5129999999999</v>
      </c>
      <c r="R22" s="271">
        <v>2935.2959999999998</v>
      </c>
    </row>
    <row r="23" spans="1:18">
      <c r="A23" s="160"/>
      <c r="B23" s="161" t="s">
        <v>335</v>
      </c>
      <c r="C23" s="575">
        <v>0</v>
      </c>
      <c r="D23" s="271">
        <v>0</v>
      </c>
      <c r="E23" s="575">
        <v>0</v>
      </c>
      <c r="F23" s="271">
        <v>0</v>
      </c>
      <c r="G23" s="575">
        <v>468.38099999999997</v>
      </c>
      <c r="H23" s="271">
        <v>415.45100000000002</v>
      </c>
      <c r="I23" s="575">
        <v>27.056999999999999</v>
      </c>
      <c r="J23" s="271">
        <v>27.056999999999999</v>
      </c>
      <c r="K23" s="575">
        <v>0</v>
      </c>
      <c r="L23" s="271">
        <v>0</v>
      </c>
      <c r="M23" s="575">
        <v>1.1579999999999999</v>
      </c>
      <c r="N23" s="271">
        <v>1.1579999999999999</v>
      </c>
      <c r="O23" s="575">
        <v>728.84400000000005</v>
      </c>
      <c r="P23" s="271">
        <v>644.37900000000002</v>
      </c>
      <c r="Q23" s="575">
        <v>1225.44</v>
      </c>
      <c r="R23" s="271">
        <v>1088.0450000000001</v>
      </c>
    </row>
    <row r="24" spans="1:18">
      <c r="A24" s="160"/>
      <c r="B24" s="161" t="s">
        <v>336</v>
      </c>
      <c r="C24" s="575">
        <v>0</v>
      </c>
      <c r="D24" s="271">
        <v>0</v>
      </c>
      <c r="E24" s="575">
        <v>2389.1559999999999</v>
      </c>
      <c r="F24" s="271">
        <v>2536.3690000000001</v>
      </c>
      <c r="G24" s="575">
        <v>5336.8519999999999</v>
      </c>
      <c r="H24" s="271">
        <v>4769.2950000000001</v>
      </c>
      <c r="I24" s="575">
        <v>5958.9790000000003</v>
      </c>
      <c r="J24" s="271">
        <v>4593.0010000000002</v>
      </c>
      <c r="K24" s="575">
        <v>0</v>
      </c>
      <c r="L24" s="271">
        <v>0</v>
      </c>
      <c r="M24" s="575">
        <v>780.65800000000002</v>
      </c>
      <c r="N24" s="271">
        <v>803.93899999999996</v>
      </c>
      <c r="O24" s="575">
        <v>148.601</v>
      </c>
      <c r="P24" s="271">
        <v>0.91700000000000004</v>
      </c>
      <c r="Q24" s="575">
        <v>14614.245999999999</v>
      </c>
      <c r="R24" s="271">
        <v>12703.521000000001</v>
      </c>
    </row>
    <row r="25" spans="1:18">
      <c r="A25" s="160"/>
      <c r="B25" s="161" t="s">
        <v>337</v>
      </c>
      <c r="C25" s="575">
        <v>0</v>
      </c>
      <c r="D25" s="271">
        <v>0</v>
      </c>
      <c r="E25" s="575">
        <v>0</v>
      </c>
      <c r="F25" s="271">
        <v>0</v>
      </c>
      <c r="G25" s="575">
        <v>7.069</v>
      </c>
      <c r="H25" s="271">
        <v>6.2240000000000002</v>
      </c>
      <c r="I25" s="575">
        <v>0</v>
      </c>
      <c r="J25" s="271">
        <v>0</v>
      </c>
      <c r="K25" s="575">
        <v>0</v>
      </c>
      <c r="L25" s="271">
        <v>0</v>
      </c>
      <c r="M25" s="575">
        <v>0</v>
      </c>
      <c r="N25" s="271">
        <v>0</v>
      </c>
      <c r="O25" s="575">
        <v>0</v>
      </c>
      <c r="P25" s="271">
        <v>0</v>
      </c>
      <c r="Q25" s="575">
        <v>7.069</v>
      </c>
      <c r="R25" s="271">
        <v>6.2240000000000002</v>
      </c>
    </row>
    <row r="26" spans="1:18">
      <c r="A26" s="160"/>
      <c r="B26" s="161" t="s">
        <v>338</v>
      </c>
      <c r="C26" s="575">
        <v>0</v>
      </c>
      <c r="D26" s="271">
        <v>0</v>
      </c>
      <c r="E26" s="575">
        <v>17.631</v>
      </c>
      <c r="F26" s="271">
        <v>1.071</v>
      </c>
      <c r="G26" s="575">
        <v>240.35300000000001</v>
      </c>
      <c r="H26" s="271">
        <v>138.476</v>
      </c>
      <c r="I26" s="575">
        <v>71.712999999999994</v>
      </c>
      <c r="J26" s="271">
        <v>55.106000000000002</v>
      </c>
      <c r="K26" s="575">
        <v>0</v>
      </c>
      <c r="L26" s="271">
        <v>0</v>
      </c>
      <c r="M26" s="575">
        <v>14.561999999999999</v>
      </c>
      <c r="N26" s="271">
        <v>11.62</v>
      </c>
      <c r="O26" s="575">
        <v>0</v>
      </c>
      <c r="P26" s="271">
        <v>0</v>
      </c>
      <c r="Q26" s="575">
        <v>344.25900000000001</v>
      </c>
      <c r="R26" s="271">
        <v>206.273</v>
      </c>
    </row>
    <row r="27" spans="1:18">
      <c r="A27" s="160"/>
      <c r="B27" s="161" t="s">
        <v>339</v>
      </c>
      <c r="C27" s="575">
        <v>0</v>
      </c>
      <c r="D27" s="271">
        <v>0</v>
      </c>
      <c r="E27" s="575">
        <v>9.9169999999999998</v>
      </c>
      <c r="F27" s="271">
        <v>11.862</v>
      </c>
      <c r="G27" s="575">
        <v>571.37400000000002</v>
      </c>
      <c r="H27" s="271">
        <v>610.524</v>
      </c>
      <c r="I27" s="575">
        <v>1.018</v>
      </c>
      <c r="J27" s="271">
        <v>1.4</v>
      </c>
      <c r="K27" s="575">
        <v>0</v>
      </c>
      <c r="L27" s="271">
        <v>0</v>
      </c>
      <c r="M27" s="575">
        <v>0.66600000000000004</v>
      </c>
      <c r="N27" s="271">
        <v>2.5590000000000002</v>
      </c>
      <c r="O27" s="575">
        <v>52.04</v>
      </c>
      <c r="P27" s="271">
        <v>42.86</v>
      </c>
      <c r="Q27" s="575">
        <v>635.01499999999999</v>
      </c>
      <c r="R27" s="271">
        <v>669.20500000000004</v>
      </c>
    </row>
    <row r="28" spans="1:18">
      <c r="A28" s="85"/>
      <c r="B28" s="85"/>
      <c r="C28" s="85"/>
      <c r="D28" s="85"/>
      <c r="E28" s="85"/>
      <c r="F28" s="85"/>
      <c r="G28" s="85"/>
      <c r="H28" s="85"/>
      <c r="I28" s="85"/>
      <c r="J28" s="85"/>
      <c r="K28" s="85"/>
      <c r="L28" s="85"/>
      <c r="M28" s="85"/>
      <c r="N28" s="85"/>
      <c r="O28" s="85"/>
      <c r="P28" s="85"/>
    </row>
    <row r="29" spans="1:18" s="144" customFormat="1">
      <c r="A29" s="158" t="s">
        <v>340</v>
      </c>
      <c r="B29" s="159"/>
      <c r="C29" s="574">
        <v>0</v>
      </c>
      <c r="D29" s="272">
        <v>0</v>
      </c>
      <c r="E29" s="574">
        <v>3583.616</v>
      </c>
      <c r="F29" s="272">
        <v>3752.819</v>
      </c>
      <c r="G29" s="574">
        <v>21678.014999999999</v>
      </c>
      <c r="H29" s="272">
        <v>18126.243999999999</v>
      </c>
      <c r="I29" s="574">
        <v>7151.3040000000001</v>
      </c>
      <c r="J29" s="272">
        <v>5772.2150000000001</v>
      </c>
      <c r="K29" s="574">
        <v>0</v>
      </c>
      <c r="L29" s="272">
        <v>0</v>
      </c>
      <c r="M29" s="574">
        <v>195.78899999999999</v>
      </c>
      <c r="N29" s="272">
        <v>171.982</v>
      </c>
      <c r="O29" s="574">
        <v>860.21</v>
      </c>
      <c r="P29" s="272">
        <v>2215.348</v>
      </c>
      <c r="Q29" s="574">
        <v>34871.080999999998</v>
      </c>
      <c r="R29" s="272">
        <v>31484.337</v>
      </c>
    </row>
    <row r="30" spans="1:18">
      <c r="A30" s="169"/>
      <c r="B30" s="169"/>
      <c r="C30" s="169"/>
      <c r="D30" s="169"/>
      <c r="E30" s="169"/>
      <c r="F30" s="169"/>
      <c r="G30" s="169"/>
      <c r="H30" s="169"/>
      <c r="I30" s="169"/>
      <c r="J30" s="169"/>
      <c r="K30" s="169"/>
      <c r="L30" s="169"/>
      <c r="M30" s="169"/>
      <c r="N30" s="169"/>
      <c r="O30" s="169"/>
      <c r="P30" s="169"/>
      <c r="Q30" s="169"/>
      <c r="R30" s="169"/>
    </row>
    <row r="31" spans="1:18">
      <c r="A31" s="169"/>
      <c r="B31" s="169"/>
      <c r="C31" s="169"/>
      <c r="D31" s="170"/>
      <c r="E31" s="169"/>
      <c r="F31" s="169"/>
      <c r="G31" s="169"/>
      <c r="H31" s="169"/>
      <c r="I31" s="169"/>
      <c r="J31" s="169"/>
      <c r="K31" s="169"/>
      <c r="L31" s="169"/>
      <c r="M31" s="169"/>
      <c r="N31" s="169"/>
      <c r="O31" s="169"/>
      <c r="P31" s="169"/>
      <c r="Q31" s="169"/>
      <c r="R31" s="169"/>
    </row>
    <row r="32" spans="1:18">
      <c r="A32" s="169"/>
      <c r="B32" s="169"/>
      <c r="C32" s="169"/>
      <c r="D32" s="170"/>
      <c r="E32" s="169"/>
      <c r="F32" s="169"/>
      <c r="G32" s="169"/>
      <c r="H32" s="169"/>
      <c r="I32" s="169"/>
      <c r="J32" s="169"/>
      <c r="K32" s="169"/>
      <c r="L32" s="169"/>
      <c r="M32" s="169"/>
      <c r="N32" s="169">
        <v>1000</v>
      </c>
      <c r="O32" s="169"/>
      <c r="P32" s="169"/>
      <c r="Q32" s="169"/>
      <c r="R32" s="169"/>
    </row>
    <row r="33" spans="1:25">
      <c r="A33" s="169"/>
      <c r="B33" s="169"/>
      <c r="C33" s="169"/>
      <c r="D33" s="170"/>
      <c r="E33" s="169"/>
      <c r="F33" s="169"/>
      <c r="G33" s="169"/>
      <c r="H33" s="169"/>
      <c r="I33" s="169"/>
      <c r="J33" s="169"/>
      <c r="K33" s="169"/>
      <c r="L33" s="169"/>
      <c r="M33" s="169"/>
      <c r="N33" s="169"/>
      <c r="O33" s="169"/>
      <c r="P33" s="169"/>
      <c r="Q33" s="169"/>
      <c r="R33" s="169"/>
    </row>
    <row r="34" spans="1:25">
      <c r="A34" s="903" t="s">
        <v>0</v>
      </c>
      <c r="B34" s="904"/>
      <c r="C34" s="901" t="s">
        <v>316</v>
      </c>
      <c r="D34" s="902"/>
      <c r="E34" s="901" t="s">
        <v>5</v>
      </c>
      <c r="F34" s="902"/>
      <c r="G34" s="901" t="s">
        <v>6</v>
      </c>
      <c r="H34" s="902"/>
      <c r="I34" s="901" t="s">
        <v>7</v>
      </c>
      <c r="J34" s="902"/>
      <c r="K34" s="901" t="s">
        <v>14</v>
      </c>
      <c r="L34" s="902"/>
      <c r="M34" s="901" t="s">
        <v>44</v>
      </c>
      <c r="N34" s="902"/>
      <c r="O34" s="901" t="s">
        <v>317</v>
      </c>
      <c r="P34" s="902"/>
      <c r="Q34" s="901" t="s">
        <v>47</v>
      </c>
      <c r="R34" s="902"/>
    </row>
    <row r="35" spans="1:25">
      <c r="A35" s="909" t="s">
        <v>341</v>
      </c>
      <c r="B35" s="910"/>
      <c r="C35" s="576" t="s">
        <v>490</v>
      </c>
      <c r="D35" s="578" t="s">
        <v>491</v>
      </c>
      <c r="E35" s="576" t="s">
        <v>490</v>
      </c>
      <c r="F35" s="578" t="s">
        <v>491</v>
      </c>
      <c r="G35" s="576" t="s">
        <v>490</v>
      </c>
      <c r="H35" s="578" t="s">
        <v>491</v>
      </c>
      <c r="I35" s="576" t="s">
        <v>490</v>
      </c>
      <c r="J35" s="578" t="s">
        <v>491</v>
      </c>
      <c r="K35" s="576" t="s">
        <v>490</v>
      </c>
      <c r="L35" s="578" t="s">
        <v>491</v>
      </c>
      <c r="M35" s="576" t="s">
        <v>490</v>
      </c>
      <c r="N35" s="578" t="s">
        <v>491</v>
      </c>
      <c r="O35" s="576" t="s">
        <v>490</v>
      </c>
      <c r="P35" s="578" t="s">
        <v>491</v>
      </c>
      <c r="Q35" s="576" t="s">
        <v>490</v>
      </c>
      <c r="R35" s="578" t="s">
        <v>491</v>
      </c>
    </row>
    <row r="36" spans="1:25">
      <c r="A36" s="911"/>
      <c r="B36" s="912"/>
      <c r="C36" s="577" t="s">
        <v>222</v>
      </c>
      <c r="D36" s="268" t="s">
        <v>222</v>
      </c>
      <c r="E36" s="577" t="s">
        <v>222</v>
      </c>
      <c r="F36" s="268" t="s">
        <v>222</v>
      </c>
      <c r="G36" s="577" t="s">
        <v>222</v>
      </c>
      <c r="H36" s="268" t="s">
        <v>222</v>
      </c>
      <c r="I36" s="577" t="s">
        <v>222</v>
      </c>
      <c r="J36" s="268" t="s">
        <v>222</v>
      </c>
      <c r="K36" s="577" t="s">
        <v>222</v>
      </c>
      <c r="L36" s="268" t="s">
        <v>222</v>
      </c>
      <c r="M36" s="577" t="s">
        <v>222</v>
      </c>
      <c r="N36" s="268" t="s">
        <v>222</v>
      </c>
      <c r="O36" s="577" t="s">
        <v>222</v>
      </c>
      <c r="P36" s="268" t="s">
        <v>222</v>
      </c>
      <c r="Q36" s="577" t="s">
        <v>222</v>
      </c>
      <c r="R36" s="268" t="s">
        <v>222</v>
      </c>
    </row>
    <row r="37" spans="1:25" s="144" customFormat="1">
      <c r="A37" s="158" t="s">
        <v>342</v>
      </c>
      <c r="B37" s="159"/>
      <c r="C37" s="574">
        <v>0</v>
      </c>
      <c r="D37" s="272">
        <v>0</v>
      </c>
      <c r="E37" s="574">
        <v>859.86500000000001</v>
      </c>
      <c r="F37" s="272">
        <v>832.01499999999999</v>
      </c>
      <c r="G37" s="574">
        <v>4669.6260000000002</v>
      </c>
      <c r="H37" s="272">
        <v>3524.5360000000001</v>
      </c>
      <c r="I37" s="574">
        <v>1231.202</v>
      </c>
      <c r="J37" s="272">
        <v>1093.001</v>
      </c>
      <c r="K37" s="574">
        <v>0</v>
      </c>
      <c r="L37" s="272">
        <v>0</v>
      </c>
      <c r="M37" s="574">
        <v>89.908000000000001</v>
      </c>
      <c r="N37" s="272">
        <v>108.58</v>
      </c>
      <c r="O37" s="574">
        <v>886.43299999999999</v>
      </c>
      <c r="P37" s="272">
        <v>1556.8440000000001</v>
      </c>
      <c r="Q37" s="574">
        <v>7737.0339999999997</v>
      </c>
      <c r="R37" s="272">
        <v>7114.9759999999997</v>
      </c>
    </row>
    <row r="38" spans="1:25">
      <c r="A38" s="160"/>
      <c r="B38" s="161" t="s">
        <v>343</v>
      </c>
      <c r="C38" s="575">
        <v>0</v>
      </c>
      <c r="D38" s="271">
        <v>0</v>
      </c>
      <c r="E38" s="575">
        <v>63.933999999999997</v>
      </c>
      <c r="F38" s="271">
        <v>16.803000000000001</v>
      </c>
      <c r="G38" s="575">
        <v>1137.521</v>
      </c>
      <c r="H38" s="271">
        <v>497.43400000000003</v>
      </c>
      <c r="I38" s="575">
        <v>372.79</v>
      </c>
      <c r="J38" s="271">
        <v>455.74099999999999</v>
      </c>
      <c r="K38" s="575">
        <v>0</v>
      </c>
      <c r="L38" s="271">
        <v>0</v>
      </c>
      <c r="M38" s="575">
        <v>0</v>
      </c>
      <c r="N38" s="271">
        <v>0</v>
      </c>
      <c r="O38" s="575">
        <v>672.96500000000003</v>
      </c>
      <c r="P38" s="271">
        <v>4.4139999999999997</v>
      </c>
      <c r="Q38" s="575">
        <v>2247.21</v>
      </c>
      <c r="R38" s="271">
        <v>974.39200000000005</v>
      </c>
    </row>
    <row r="39" spans="1:25">
      <c r="A39" s="160"/>
      <c r="B39" s="161" t="s">
        <v>344</v>
      </c>
      <c r="C39" s="575">
        <v>0</v>
      </c>
      <c r="D39" s="271">
        <v>0</v>
      </c>
      <c r="E39" s="575">
        <v>0.78300000000000003</v>
      </c>
      <c r="F39" s="271">
        <v>0</v>
      </c>
      <c r="G39" s="575">
        <v>58.317999999999998</v>
      </c>
      <c r="H39" s="271">
        <v>23.446999999999999</v>
      </c>
      <c r="I39" s="575">
        <v>9.1530000000000005</v>
      </c>
      <c r="J39" s="271">
        <v>6.5270000000000001</v>
      </c>
      <c r="K39" s="575">
        <v>0</v>
      </c>
      <c r="L39" s="271">
        <v>0</v>
      </c>
      <c r="M39" s="575">
        <v>3.0339999999999998</v>
      </c>
      <c r="N39" s="271">
        <v>1.6359999999999999</v>
      </c>
      <c r="O39" s="575">
        <v>1.7110000000000001</v>
      </c>
      <c r="P39" s="271">
        <v>0</v>
      </c>
      <c r="Q39" s="575">
        <v>72.998999999999995</v>
      </c>
      <c r="R39" s="271">
        <v>31.61</v>
      </c>
    </row>
    <row r="40" spans="1:25">
      <c r="A40" s="160"/>
      <c r="B40" s="161" t="s">
        <v>345</v>
      </c>
      <c r="C40" s="575">
        <v>0</v>
      </c>
      <c r="D40" s="271">
        <v>0</v>
      </c>
      <c r="E40" s="575">
        <v>657.28200000000004</v>
      </c>
      <c r="F40" s="271">
        <v>720.298</v>
      </c>
      <c r="G40" s="575">
        <v>2705.6930000000002</v>
      </c>
      <c r="H40" s="271">
        <v>2260.0239999999999</v>
      </c>
      <c r="I40" s="575">
        <v>605.59699999999998</v>
      </c>
      <c r="J40" s="271">
        <v>513.92700000000002</v>
      </c>
      <c r="K40" s="575">
        <v>0</v>
      </c>
      <c r="L40" s="271">
        <v>0</v>
      </c>
      <c r="M40" s="575">
        <v>33.411000000000001</v>
      </c>
      <c r="N40" s="271">
        <v>52.798000000000002</v>
      </c>
      <c r="O40" s="575">
        <v>59.969000000000001</v>
      </c>
      <c r="P40" s="271">
        <v>147.64599999999999</v>
      </c>
      <c r="Q40" s="575">
        <v>4061.9520000000002</v>
      </c>
      <c r="R40" s="271">
        <v>3694.6930000000002</v>
      </c>
    </row>
    <row r="41" spans="1:25">
      <c r="A41" s="160"/>
      <c r="B41" s="161" t="s">
        <v>346</v>
      </c>
      <c r="C41" s="575">
        <v>0</v>
      </c>
      <c r="D41" s="271">
        <v>0</v>
      </c>
      <c r="E41" s="575">
        <v>30.526</v>
      </c>
      <c r="F41" s="271">
        <v>22.504999999999999</v>
      </c>
      <c r="G41" s="575">
        <v>465.54500000000002</v>
      </c>
      <c r="H41" s="271">
        <v>538.529</v>
      </c>
      <c r="I41" s="575">
        <v>26.02</v>
      </c>
      <c r="J41" s="271">
        <v>33.088999999999999</v>
      </c>
      <c r="K41" s="575">
        <v>0</v>
      </c>
      <c r="L41" s="271">
        <v>0</v>
      </c>
      <c r="M41" s="575">
        <v>19.940999999999999</v>
      </c>
      <c r="N41" s="271">
        <v>27.010999999999999</v>
      </c>
      <c r="O41" s="575">
        <v>133.88399999999999</v>
      </c>
      <c r="P41" s="271">
        <v>644.59100000000001</v>
      </c>
      <c r="Q41" s="575">
        <v>675.91600000000005</v>
      </c>
      <c r="R41" s="271">
        <v>1265.7249999999999</v>
      </c>
    </row>
    <row r="42" spans="1:25">
      <c r="A42" s="160"/>
      <c r="B42" s="161" t="s">
        <v>347</v>
      </c>
      <c r="C42" s="575">
        <v>0</v>
      </c>
      <c r="D42" s="271">
        <v>0</v>
      </c>
      <c r="E42" s="575">
        <v>31.78</v>
      </c>
      <c r="F42" s="271">
        <v>30.204000000000001</v>
      </c>
      <c r="G42" s="575">
        <v>78.531000000000006</v>
      </c>
      <c r="H42" s="271">
        <v>70.519000000000005</v>
      </c>
      <c r="I42" s="575">
        <v>90.647999999999996</v>
      </c>
      <c r="J42" s="271">
        <v>53.493000000000002</v>
      </c>
      <c r="K42" s="575">
        <v>0</v>
      </c>
      <c r="L42" s="271">
        <v>0</v>
      </c>
      <c r="M42" s="575">
        <v>0</v>
      </c>
      <c r="N42" s="271">
        <v>0</v>
      </c>
      <c r="O42" s="575">
        <v>13.561999999999999</v>
      </c>
      <c r="P42" s="271">
        <v>3.262</v>
      </c>
      <c r="Q42" s="575">
        <v>214.52099999999999</v>
      </c>
      <c r="R42" s="271">
        <v>157.47800000000001</v>
      </c>
    </row>
    <row r="43" spans="1:25">
      <c r="A43" s="160"/>
      <c r="B43" s="161" t="s">
        <v>348</v>
      </c>
      <c r="C43" s="575">
        <v>0</v>
      </c>
      <c r="D43" s="271">
        <v>0</v>
      </c>
      <c r="E43" s="575">
        <v>28.210999999999999</v>
      </c>
      <c r="F43" s="271">
        <v>0</v>
      </c>
      <c r="G43" s="575">
        <v>42.603999999999999</v>
      </c>
      <c r="H43" s="271">
        <v>21.782</v>
      </c>
      <c r="I43" s="575">
        <v>32.4</v>
      </c>
      <c r="J43" s="271">
        <v>0</v>
      </c>
      <c r="K43" s="575">
        <v>0</v>
      </c>
      <c r="L43" s="271">
        <v>0</v>
      </c>
      <c r="M43" s="575">
        <v>32.451999999999998</v>
      </c>
      <c r="N43" s="271">
        <v>24.812000000000001</v>
      </c>
      <c r="O43" s="575">
        <v>1.6639999999999999</v>
      </c>
      <c r="P43" s="271">
        <v>642.60299999999995</v>
      </c>
      <c r="Q43" s="575">
        <v>137.33099999999999</v>
      </c>
      <c r="R43" s="271">
        <v>689.197</v>
      </c>
    </row>
    <row r="44" spans="1:25">
      <c r="A44" s="160"/>
      <c r="B44" s="161" t="s">
        <v>349</v>
      </c>
      <c r="C44" s="575">
        <v>0</v>
      </c>
      <c r="D44" s="271">
        <v>0</v>
      </c>
      <c r="E44" s="575">
        <v>0</v>
      </c>
      <c r="F44" s="271">
        <v>0</v>
      </c>
      <c r="G44" s="575">
        <v>0</v>
      </c>
      <c r="H44" s="271">
        <v>0</v>
      </c>
      <c r="I44" s="575">
        <v>0</v>
      </c>
      <c r="J44" s="271">
        <v>0</v>
      </c>
      <c r="K44" s="575">
        <v>0</v>
      </c>
      <c r="L44" s="271">
        <v>0</v>
      </c>
      <c r="M44" s="575">
        <v>0</v>
      </c>
      <c r="N44" s="271">
        <v>0</v>
      </c>
      <c r="O44" s="575">
        <v>0</v>
      </c>
      <c r="P44" s="271">
        <v>0</v>
      </c>
      <c r="Q44" s="575">
        <v>0</v>
      </c>
      <c r="R44" s="271">
        <v>0</v>
      </c>
    </row>
    <row r="45" spans="1:25">
      <c r="A45" s="160"/>
      <c r="B45" s="161" t="s">
        <v>350</v>
      </c>
      <c r="C45" s="575">
        <v>0</v>
      </c>
      <c r="D45" s="271">
        <v>0</v>
      </c>
      <c r="E45" s="575">
        <v>47.348999999999997</v>
      </c>
      <c r="F45" s="271">
        <v>42.204999999999998</v>
      </c>
      <c r="G45" s="575">
        <v>181.41399999999999</v>
      </c>
      <c r="H45" s="271">
        <v>112.801</v>
      </c>
      <c r="I45" s="575">
        <v>94.593999999999994</v>
      </c>
      <c r="J45" s="271">
        <v>30.224</v>
      </c>
      <c r="K45" s="575">
        <v>0</v>
      </c>
      <c r="L45" s="271">
        <v>0</v>
      </c>
      <c r="M45" s="575">
        <v>1.07</v>
      </c>
      <c r="N45" s="271">
        <v>2.323</v>
      </c>
      <c r="O45" s="575">
        <v>2.6779999999999999</v>
      </c>
      <c r="P45" s="271">
        <v>0.89200000000000002</v>
      </c>
      <c r="Q45" s="575">
        <v>327.10500000000002</v>
      </c>
      <c r="R45" s="271">
        <v>188.44499999999999</v>
      </c>
    </row>
    <row r="46" spans="1:25">
      <c r="A46" s="169"/>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row>
    <row r="47" spans="1:25">
      <c r="A47" s="160"/>
      <c r="B47" s="165" t="s">
        <v>351</v>
      </c>
      <c r="C47" s="575">
        <v>0</v>
      </c>
      <c r="D47" s="271">
        <v>0</v>
      </c>
      <c r="E47" s="575">
        <v>0</v>
      </c>
      <c r="F47" s="271">
        <v>0</v>
      </c>
      <c r="G47" s="575">
        <v>0</v>
      </c>
      <c r="H47" s="271">
        <v>0</v>
      </c>
      <c r="I47" s="575">
        <v>0</v>
      </c>
      <c r="J47" s="271">
        <v>0</v>
      </c>
      <c r="K47" s="575">
        <v>0</v>
      </c>
      <c r="L47" s="271">
        <v>0</v>
      </c>
      <c r="M47" s="575">
        <v>0</v>
      </c>
      <c r="N47" s="271">
        <v>0</v>
      </c>
      <c r="O47" s="575">
        <v>0</v>
      </c>
      <c r="P47" s="271">
        <v>113.43600000000001</v>
      </c>
      <c r="Q47" s="575">
        <v>0</v>
      </c>
      <c r="R47" s="271">
        <v>113.43600000000001</v>
      </c>
    </row>
    <row r="48" spans="1:25">
      <c r="A48" s="169"/>
      <c r="B48" s="169"/>
      <c r="C48" s="169"/>
      <c r="D48" s="169"/>
      <c r="E48" s="169"/>
      <c r="F48" s="169"/>
      <c r="G48" s="169"/>
      <c r="H48" s="169"/>
      <c r="I48" s="169"/>
      <c r="J48" s="169"/>
      <c r="K48" s="169"/>
      <c r="L48" s="169"/>
      <c r="M48" s="169"/>
      <c r="N48" s="169"/>
      <c r="O48" s="169"/>
      <c r="P48" s="169"/>
      <c r="Q48" s="169"/>
      <c r="R48" s="169"/>
      <c r="S48" s="169"/>
      <c r="T48" s="169"/>
      <c r="U48" s="169"/>
      <c r="V48" s="169"/>
      <c r="W48" s="169"/>
      <c r="X48" s="169"/>
      <c r="Y48" s="169"/>
    </row>
    <row r="49" spans="1:29" s="144" customFormat="1">
      <c r="A49" s="158" t="s">
        <v>352</v>
      </c>
      <c r="B49" s="159"/>
      <c r="C49" s="574">
        <v>0</v>
      </c>
      <c r="D49" s="272">
        <v>0</v>
      </c>
      <c r="E49" s="574">
        <v>751</v>
      </c>
      <c r="F49" s="272">
        <v>859.99400000000003</v>
      </c>
      <c r="G49" s="574">
        <v>4839.0140000000001</v>
      </c>
      <c r="H49" s="272">
        <v>4243.5119999999997</v>
      </c>
      <c r="I49" s="574">
        <v>2807.7869999999998</v>
      </c>
      <c r="J49" s="272">
        <v>2188.614</v>
      </c>
      <c r="K49" s="574">
        <v>0</v>
      </c>
      <c r="L49" s="272">
        <v>0</v>
      </c>
      <c r="M49" s="574">
        <v>125.14700000000001</v>
      </c>
      <c r="N49" s="272">
        <v>159.68799999999999</v>
      </c>
      <c r="O49" s="574">
        <v>34.384999999999998</v>
      </c>
      <c r="P49" s="272">
        <v>510.52100000000002</v>
      </c>
      <c r="Q49" s="574">
        <v>8557.3330000000005</v>
      </c>
      <c r="R49" s="272">
        <v>7962.3289999999997</v>
      </c>
    </row>
    <row r="50" spans="1:29">
      <c r="A50" s="160"/>
      <c r="B50" s="161" t="s">
        <v>353</v>
      </c>
      <c r="C50" s="575">
        <v>0</v>
      </c>
      <c r="D50" s="271">
        <v>0</v>
      </c>
      <c r="E50" s="575">
        <v>52.572000000000003</v>
      </c>
      <c r="F50" s="271">
        <v>0</v>
      </c>
      <c r="G50" s="575">
        <v>2326.694</v>
      </c>
      <c r="H50" s="271">
        <v>1807.2670000000001</v>
      </c>
      <c r="I50" s="575">
        <v>2196.2950000000001</v>
      </c>
      <c r="J50" s="271">
        <v>1778.53</v>
      </c>
      <c r="K50" s="575">
        <v>0</v>
      </c>
      <c r="L50" s="271">
        <v>0</v>
      </c>
      <c r="M50" s="575">
        <v>0</v>
      </c>
      <c r="N50" s="271">
        <v>0</v>
      </c>
      <c r="O50" s="575">
        <v>0</v>
      </c>
      <c r="P50" s="271">
        <v>596.51099999999997</v>
      </c>
      <c r="Q50" s="575">
        <v>4575.5609999999997</v>
      </c>
      <c r="R50" s="271">
        <v>4182.308</v>
      </c>
    </row>
    <row r="51" spans="1:29">
      <c r="A51" s="160"/>
      <c r="B51" s="161" t="s">
        <v>354</v>
      </c>
      <c r="C51" s="575">
        <v>0</v>
      </c>
      <c r="D51" s="271">
        <v>0</v>
      </c>
      <c r="E51" s="575">
        <v>19.265000000000001</v>
      </c>
      <c r="F51" s="271">
        <v>0</v>
      </c>
      <c r="G51" s="575">
        <v>195.22800000000001</v>
      </c>
      <c r="H51" s="271">
        <v>123.21599999999999</v>
      </c>
      <c r="I51" s="575">
        <v>61.36</v>
      </c>
      <c r="J51" s="271">
        <v>48.162999999999997</v>
      </c>
      <c r="K51" s="575">
        <v>0</v>
      </c>
      <c r="L51" s="271">
        <v>0</v>
      </c>
      <c r="M51" s="575">
        <v>13.836</v>
      </c>
      <c r="N51" s="271">
        <v>11.867000000000001</v>
      </c>
      <c r="O51" s="575">
        <v>8.4000000000000005E-2</v>
      </c>
      <c r="P51" s="271">
        <v>0</v>
      </c>
      <c r="Q51" s="575">
        <v>289.77300000000002</v>
      </c>
      <c r="R51" s="271">
        <v>183.24600000000001</v>
      </c>
    </row>
    <row r="52" spans="1:29">
      <c r="A52" s="160"/>
      <c r="B52" s="161" t="s">
        <v>355</v>
      </c>
      <c r="C52" s="575">
        <v>0</v>
      </c>
      <c r="D52" s="271">
        <v>0</v>
      </c>
      <c r="E52" s="575">
        <v>268.43</v>
      </c>
      <c r="F52" s="271">
        <v>310.666</v>
      </c>
      <c r="G52" s="575">
        <v>1148.9580000000001</v>
      </c>
      <c r="H52" s="271">
        <v>930.625</v>
      </c>
      <c r="I52" s="575">
        <v>66.644000000000005</v>
      </c>
      <c r="J52" s="271">
        <v>4.9109999999999996</v>
      </c>
      <c r="K52" s="575">
        <v>0</v>
      </c>
      <c r="L52" s="271">
        <v>0</v>
      </c>
      <c r="M52" s="575">
        <v>40.058</v>
      </c>
      <c r="N52" s="271">
        <v>45.384999999999998</v>
      </c>
      <c r="O52" s="575">
        <v>0</v>
      </c>
      <c r="P52" s="271">
        <v>0</v>
      </c>
      <c r="Q52" s="575">
        <v>1524.09</v>
      </c>
      <c r="R52" s="271">
        <v>1291.587</v>
      </c>
      <c r="AA52" s="144"/>
      <c r="AB52" s="144"/>
      <c r="AC52" s="144"/>
    </row>
    <row r="53" spans="1:29">
      <c r="A53" s="160"/>
      <c r="B53" s="161" t="s">
        <v>356</v>
      </c>
      <c r="C53" s="575">
        <v>0</v>
      </c>
      <c r="D53" s="271">
        <v>0</v>
      </c>
      <c r="E53" s="575">
        <v>0</v>
      </c>
      <c r="F53" s="271">
        <v>0</v>
      </c>
      <c r="G53" s="575">
        <v>0</v>
      </c>
      <c r="H53" s="271">
        <v>86.995999999999995</v>
      </c>
      <c r="I53" s="575">
        <v>0</v>
      </c>
      <c r="J53" s="271">
        <v>0</v>
      </c>
      <c r="K53" s="575">
        <v>0</v>
      </c>
      <c r="L53" s="271">
        <v>0</v>
      </c>
      <c r="M53" s="575">
        <v>23.745000000000001</v>
      </c>
      <c r="N53" s="271">
        <v>51.277000000000001</v>
      </c>
      <c r="O53" s="575">
        <v>0</v>
      </c>
      <c r="P53" s="271">
        <v>-86.995999999999995</v>
      </c>
      <c r="Q53" s="575">
        <v>23.745000000000001</v>
      </c>
      <c r="R53" s="271">
        <v>51.277000000000001</v>
      </c>
    </row>
    <row r="54" spans="1:29">
      <c r="A54" s="160"/>
      <c r="B54" s="161" t="s">
        <v>357</v>
      </c>
      <c r="C54" s="575">
        <v>0</v>
      </c>
      <c r="D54" s="271">
        <v>0</v>
      </c>
      <c r="E54" s="575">
        <v>7.33</v>
      </c>
      <c r="F54" s="271">
        <v>5.9329999999999998</v>
      </c>
      <c r="G54" s="575">
        <v>521.24300000000005</v>
      </c>
      <c r="H54" s="271">
        <v>422.68099999999998</v>
      </c>
      <c r="I54" s="575">
        <v>231.29599999999999</v>
      </c>
      <c r="J54" s="271">
        <v>166.07599999999999</v>
      </c>
      <c r="K54" s="575">
        <v>0</v>
      </c>
      <c r="L54" s="271">
        <v>0</v>
      </c>
      <c r="M54" s="575">
        <v>3.15</v>
      </c>
      <c r="N54" s="271">
        <v>6.8540000000000001</v>
      </c>
      <c r="O54" s="575">
        <v>2.1949999999999998</v>
      </c>
      <c r="P54" s="271">
        <v>0</v>
      </c>
      <c r="Q54" s="575">
        <v>765.21400000000006</v>
      </c>
      <c r="R54" s="271">
        <v>601.54399999999998</v>
      </c>
    </row>
    <row r="55" spans="1:29">
      <c r="A55" s="160"/>
      <c r="B55" s="161" t="s">
        <v>358</v>
      </c>
      <c r="C55" s="580">
        <v>0</v>
      </c>
      <c r="D55" s="271">
        <v>0</v>
      </c>
      <c r="E55" s="580">
        <v>380.66199999999998</v>
      </c>
      <c r="F55" s="271">
        <v>512.67100000000005</v>
      </c>
      <c r="G55" s="580">
        <v>136.93100000000001</v>
      </c>
      <c r="H55" s="271">
        <v>92.475999999999999</v>
      </c>
      <c r="I55" s="580">
        <v>162.71899999999999</v>
      </c>
      <c r="J55" s="271">
        <v>105.136</v>
      </c>
      <c r="K55" s="580">
        <v>0</v>
      </c>
      <c r="L55" s="271">
        <v>0</v>
      </c>
      <c r="M55" s="580">
        <v>44.045999999999999</v>
      </c>
      <c r="N55" s="271">
        <v>43.845999999999997</v>
      </c>
      <c r="O55" s="580">
        <v>30.925000000000001</v>
      </c>
      <c r="P55" s="271">
        <v>0</v>
      </c>
      <c r="Q55" s="580">
        <v>755.28300000000002</v>
      </c>
      <c r="R55" s="271">
        <v>754.12900000000002</v>
      </c>
      <c r="AA55" s="144"/>
      <c r="AB55" s="144"/>
      <c r="AC55" s="144"/>
    </row>
    <row r="56" spans="1:29">
      <c r="A56" s="160"/>
      <c r="B56" s="161" t="s">
        <v>359</v>
      </c>
      <c r="C56" s="575">
        <v>0</v>
      </c>
      <c r="D56" s="271">
        <v>0</v>
      </c>
      <c r="E56" s="575">
        <v>13.06</v>
      </c>
      <c r="F56" s="271">
        <v>15.234999999999999</v>
      </c>
      <c r="G56" s="575">
        <v>291.899</v>
      </c>
      <c r="H56" s="271">
        <v>764.673</v>
      </c>
      <c r="I56" s="575">
        <v>89.472999999999999</v>
      </c>
      <c r="J56" s="271">
        <v>85.798000000000002</v>
      </c>
      <c r="K56" s="575">
        <v>0</v>
      </c>
      <c r="L56" s="271">
        <v>0</v>
      </c>
      <c r="M56" s="575">
        <v>0.312</v>
      </c>
      <c r="N56" s="271">
        <v>0.42799999999999999</v>
      </c>
      <c r="O56" s="575">
        <v>1.181</v>
      </c>
      <c r="P56" s="271">
        <v>1.006</v>
      </c>
      <c r="Q56" s="575">
        <v>395.92500000000001</v>
      </c>
      <c r="R56" s="271">
        <v>867.14</v>
      </c>
    </row>
    <row r="57" spans="1:29">
      <c r="A57" s="160"/>
      <c r="B57" s="161" t="s">
        <v>360</v>
      </c>
      <c r="C57" s="575">
        <v>0</v>
      </c>
      <c r="D57" s="271">
        <v>0</v>
      </c>
      <c r="E57" s="575">
        <v>9.6809999999999992</v>
      </c>
      <c r="F57" s="271">
        <v>15.489000000000001</v>
      </c>
      <c r="G57" s="575">
        <v>218.06100000000001</v>
      </c>
      <c r="H57" s="271">
        <v>15.577999999999999</v>
      </c>
      <c r="I57" s="575">
        <v>0</v>
      </c>
      <c r="J57" s="271">
        <v>0</v>
      </c>
      <c r="K57" s="575">
        <v>0</v>
      </c>
      <c r="L57" s="271">
        <v>0</v>
      </c>
      <c r="M57" s="575">
        <v>0</v>
      </c>
      <c r="N57" s="271">
        <v>3.1E-2</v>
      </c>
      <c r="O57" s="575">
        <v>0</v>
      </c>
      <c r="P57" s="271">
        <v>0</v>
      </c>
      <c r="Q57" s="575">
        <v>227.74199999999999</v>
      </c>
      <c r="R57" s="271">
        <v>31.097999999999999</v>
      </c>
    </row>
    <row r="58" spans="1:29">
      <c r="A58" s="169"/>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row>
    <row r="59" spans="1:29" s="144" customFormat="1">
      <c r="A59" s="158" t="s">
        <v>361</v>
      </c>
      <c r="B59" s="159"/>
      <c r="C59" s="574">
        <v>0</v>
      </c>
      <c r="D59" s="272">
        <v>0</v>
      </c>
      <c r="E59" s="574">
        <v>1972.751</v>
      </c>
      <c r="F59" s="272">
        <v>2060.81</v>
      </c>
      <c r="G59" s="574">
        <v>12169.375</v>
      </c>
      <c r="H59" s="272">
        <v>10358.196</v>
      </c>
      <c r="I59" s="574">
        <v>3112.3150000000001</v>
      </c>
      <c r="J59" s="272">
        <v>2490.6</v>
      </c>
      <c r="K59" s="574">
        <v>0</v>
      </c>
      <c r="L59" s="272">
        <v>0</v>
      </c>
      <c r="M59" s="574">
        <v>1382.8810000000001</v>
      </c>
      <c r="N59" s="272">
        <v>1349.443</v>
      </c>
      <c r="O59" s="574">
        <v>-60.607999999999997</v>
      </c>
      <c r="P59" s="272">
        <v>147.983</v>
      </c>
      <c r="Q59" s="574">
        <v>18576.714</v>
      </c>
      <c r="R59" s="272">
        <v>16407.031999999999</v>
      </c>
    </row>
    <row r="60" spans="1:29" s="144" customFormat="1">
      <c r="A60" s="158" t="s">
        <v>362</v>
      </c>
      <c r="B60" s="159"/>
      <c r="C60" s="574">
        <v>0</v>
      </c>
      <c r="D60" s="272">
        <v>0</v>
      </c>
      <c r="E60" s="574">
        <v>1972.751</v>
      </c>
      <c r="F60" s="272">
        <v>2060.81</v>
      </c>
      <c r="G60" s="574">
        <v>12169.375</v>
      </c>
      <c r="H60" s="272">
        <v>10358.196</v>
      </c>
      <c r="I60" s="574">
        <v>3112.3150000000001</v>
      </c>
      <c r="J60" s="272">
        <v>2490.6</v>
      </c>
      <c r="K60" s="574">
        <v>0</v>
      </c>
      <c r="L60" s="272">
        <v>0</v>
      </c>
      <c r="M60" s="574">
        <v>1382.8810000000001</v>
      </c>
      <c r="N60" s="272">
        <v>1349.443</v>
      </c>
      <c r="O60" s="574">
        <v>-60.607999999999997</v>
      </c>
      <c r="P60" s="272">
        <v>147.983</v>
      </c>
      <c r="Q60" s="574">
        <v>16023.472</v>
      </c>
      <c r="R60" s="272">
        <v>14130.192999999999</v>
      </c>
    </row>
    <row r="61" spans="1:29">
      <c r="A61" s="160"/>
      <c r="B61" s="161" t="s">
        <v>363</v>
      </c>
      <c r="C61" s="575">
        <v>0</v>
      </c>
      <c r="D61" s="271">
        <v>0</v>
      </c>
      <c r="E61" s="575">
        <v>2107.2429999999999</v>
      </c>
      <c r="F61" s="271">
        <v>2254.8870000000002</v>
      </c>
      <c r="G61" s="575">
        <v>9567.83</v>
      </c>
      <c r="H61" s="271">
        <v>8392.7440000000006</v>
      </c>
      <c r="I61" s="575">
        <v>173.44800000000001</v>
      </c>
      <c r="J61" s="271">
        <v>148.727</v>
      </c>
      <c r="K61" s="575">
        <v>0</v>
      </c>
      <c r="L61" s="271">
        <v>0</v>
      </c>
      <c r="M61" s="575">
        <v>1032.451</v>
      </c>
      <c r="N61" s="271">
        <v>1032.451</v>
      </c>
      <c r="O61" s="575">
        <v>2918.2550000000001</v>
      </c>
      <c r="P61" s="271">
        <v>3970.4180000000001</v>
      </c>
      <c r="Q61" s="575">
        <v>15799.227000000001</v>
      </c>
      <c r="R61" s="271">
        <v>15799.227000000001</v>
      </c>
    </row>
    <row r="62" spans="1:29">
      <c r="A62" s="160"/>
      <c r="B62" s="161" t="s">
        <v>364</v>
      </c>
      <c r="C62" s="575">
        <v>0</v>
      </c>
      <c r="D62" s="271">
        <v>0</v>
      </c>
      <c r="E62" s="575">
        <v>-987.947</v>
      </c>
      <c r="F62" s="271">
        <v>-1099.673</v>
      </c>
      <c r="G62" s="575">
        <v>773.14300000000003</v>
      </c>
      <c r="H62" s="271">
        <v>697.03300000000002</v>
      </c>
      <c r="I62" s="575">
        <v>582.28599999999994</v>
      </c>
      <c r="J62" s="271">
        <v>354.20100000000002</v>
      </c>
      <c r="K62" s="575">
        <v>0</v>
      </c>
      <c r="L62" s="271">
        <v>0</v>
      </c>
      <c r="M62" s="575">
        <v>283.16800000000001</v>
      </c>
      <c r="N62" s="271">
        <v>250.393</v>
      </c>
      <c r="O62" s="575">
        <v>8241.3320000000003</v>
      </c>
      <c r="P62" s="271">
        <v>7882.6760000000004</v>
      </c>
      <c r="Q62" s="575">
        <v>8891.982</v>
      </c>
      <c r="R62" s="271">
        <v>8084.63</v>
      </c>
    </row>
    <row r="63" spans="1:29">
      <c r="A63" s="160"/>
      <c r="B63" s="161" t="s">
        <v>365</v>
      </c>
      <c r="C63" s="575">
        <v>0</v>
      </c>
      <c r="D63" s="271">
        <v>0</v>
      </c>
      <c r="E63" s="575">
        <v>0</v>
      </c>
      <c r="F63" s="271">
        <v>0</v>
      </c>
      <c r="G63" s="575">
        <v>545.34799999999996</v>
      </c>
      <c r="H63" s="271">
        <v>483.72199999999998</v>
      </c>
      <c r="I63" s="575">
        <v>29.981000000000002</v>
      </c>
      <c r="J63" s="271">
        <v>25.707999999999998</v>
      </c>
      <c r="K63" s="575">
        <v>0</v>
      </c>
      <c r="L63" s="271">
        <v>0</v>
      </c>
      <c r="M63" s="575">
        <v>0</v>
      </c>
      <c r="N63" s="271">
        <v>0</v>
      </c>
      <c r="O63" s="575">
        <v>-575.32899999999995</v>
      </c>
      <c r="P63" s="271">
        <v>-509.43</v>
      </c>
      <c r="Q63" s="575">
        <v>0</v>
      </c>
      <c r="R63" s="271">
        <v>0</v>
      </c>
    </row>
    <row r="64" spans="1:29">
      <c r="A64" s="160"/>
      <c r="B64" s="161" t="s">
        <v>366</v>
      </c>
      <c r="C64" s="581">
        <v>0</v>
      </c>
      <c r="D64" s="271">
        <v>0</v>
      </c>
      <c r="E64" s="581">
        <v>0</v>
      </c>
      <c r="F64" s="271">
        <v>0</v>
      </c>
      <c r="G64" s="581">
        <v>-20.260999999999999</v>
      </c>
      <c r="H64" s="271">
        <v>-17.971</v>
      </c>
      <c r="I64" s="581">
        <v>0</v>
      </c>
      <c r="J64" s="271">
        <v>0</v>
      </c>
      <c r="K64" s="581">
        <v>0</v>
      </c>
      <c r="L64" s="271">
        <v>0</v>
      </c>
      <c r="M64" s="581">
        <v>0</v>
      </c>
      <c r="N64" s="271">
        <v>0</v>
      </c>
      <c r="O64" s="581">
        <v>-451.68299999999999</v>
      </c>
      <c r="P64" s="271">
        <v>17.971</v>
      </c>
      <c r="Q64" s="581">
        <v>-471.94400000000002</v>
      </c>
      <c r="R64" s="271">
        <v>0</v>
      </c>
    </row>
    <row r="65" spans="1:81">
      <c r="A65" s="160"/>
      <c r="B65" s="161" t="s">
        <v>367</v>
      </c>
      <c r="C65" s="575">
        <v>0</v>
      </c>
      <c r="D65" s="271">
        <v>0</v>
      </c>
      <c r="E65" s="575">
        <v>0</v>
      </c>
      <c r="F65" s="271">
        <v>0</v>
      </c>
      <c r="G65" s="575">
        <v>0</v>
      </c>
      <c r="H65" s="271">
        <v>0</v>
      </c>
      <c r="I65" s="575">
        <v>0</v>
      </c>
      <c r="J65" s="271">
        <v>0</v>
      </c>
      <c r="K65" s="575">
        <v>0</v>
      </c>
      <c r="L65" s="271">
        <v>0</v>
      </c>
      <c r="M65" s="575">
        <v>0</v>
      </c>
      <c r="N65" s="271">
        <v>0</v>
      </c>
      <c r="O65" s="575">
        <v>0</v>
      </c>
      <c r="P65" s="271">
        <v>0</v>
      </c>
      <c r="Q65" s="575">
        <v>0</v>
      </c>
      <c r="R65" s="271">
        <v>0</v>
      </c>
    </row>
    <row r="66" spans="1:81">
      <c r="A66" s="160"/>
      <c r="B66" s="161" t="s">
        <v>368</v>
      </c>
      <c r="C66" s="581">
        <v>0</v>
      </c>
      <c r="D66" s="271">
        <v>0</v>
      </c>
      <c r="E66" s="581">
        <v>853.45500000000004</v>
      </c>
      <c r="F66" s="271">
        <v>905.596</v>
      </c>
      <c r="G66" s="581">
        <v>1303.3150000000001</v>
      </c>
      <c r="H66" s="271">
        <v>802.66800000000001</v>
      </c>
      <c r="I66" s="581">
        <v>2326.6</v>
      </c>
      <c r="J66" s="271">
        <v>1961.9639999999999</v>
      </c>
      <c r="K66" s="581">
        <v>0</v>
      </c>
      <c r="L66" s="271">
        <v>0</v>
      </c>
      <c r="M66" s="581">
        <v>67.262</v>
      </c>
      <c r="N66" s="271">
        <v>66.599000000000004</v>
      </c>
      <c r="O66" s="581">
        <v>-10193.183000000001</v>
      </c>
      <c r="P66" s="271">
        <v>-11213.652</v>
      </c>
      <c r="Q66" s="581">
        <v>-5642.5510000000004</v>
      </c>
      <c r="R66" s="271">
        <v>-7476.8249999999998</v>
      </c>
    </row>
    <row r="67" spans="1:81">
      <c r="A67" s="169"/>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row>
    <row r="68" spans="1:81" s="144" customFormat="1">
      <c r="A68" s="158" t="s">
        <v>369</v>
      </c>
      <c r="B68" s="159"/>
      <c r="C68" s="582">
        <v>0</v>
      </c>
      <c r="D68" s="272">
        <v>0</v>
      </c>
      <c r="E68" s="582">
        <v>0</v>
      </c>
      <c r="F68" s="272">
        <v>0</v>
      </c>
      <c r="G68" s="582">
        <v>0</v>
      </c>
      <c r="H68" s="272">
        <v>0</v>
      </c>
      <c r="I68" s="582">
        <v>0</v>
      </c>
      <c r="J68" s="272">
        <v>0</v>
      </c>
      <c r="K68" s="582">
        <v>0</v>
      </c>
      <c r="L68" s="272">
        <v>0</v>
      </c>
      <c r="M68" s="582">
        <v>0</v>
      </c>
      <c r="N68" s="272">
        <v>0</v>
      </c>
      <c r="O68" s="582">
        <v>0</v>
      </c>
      <c r="P68" s="272">
        <v>0</v>
      </c>
      <c r="Q68" s="582">
        <v>2553.2420000000002</v>
      </c>
      <c r="R68" s="272">
        <v>2276.8389999999999</v>
      </c>
      <c r="AJ68" s="700"/>
      <c r="AK68" s="700"/>
      <c r="AL68" s="700"/>
      <c r="AM68" s="700"/>
      <c r="AN68" s="700"/>
      <c r="AO68" s="700"/>
      <c r="AP68" s="700"/>
      <c r="AQ68" s="700"/>
      <c r="AR68" s="700"/>
      <c r="AS68" s="700"/>
      <c r="AT68" s="700"/>
      <c r="AU68" s="700"/>
      <c r="AV68" s="700"/>
      <c r="AW68" s="700"/>
      <c r="AX68" s="700"/>
      <c r="AY68" s="700"/>
      <c r="AZ68" s="700"/>
      <c r="BA68" s="700"/>
      <c r="BB68" s="700"/>
      <c r="BC68" s="700"/>
      <c r="BD68" s="700"/>
      <c r="BE68" s="700"/>
      <c r="BF68" s="700"/>
      <c r="BG68" s="700"/>
      <c r="BH68" s="700"/>
      <c r="BI68" s="700"/>
      <c r="BJ68" s="700"/>
    </row>
    <row r="69" spans="1:81">
      <c r="A69" s="169"/>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700"/>
      <c r="AK69" s="700"/>
      <c r="AL69" s="700"/>
      <c r="AM69" s="700"/>
      <c r="AN69" s="700"/>
      <c r="AO69" s="700"/>
      <c r="AP69" s="700"/>
      <c r="AQ69" s="700"/>
      <c r="AR69" s="700"/>
      <c r="AS69" s="700"/>
      <c r="AT69" s="700"/>
      <c r="AU69" s="700"/>
      <c r="AV69" s="700"/>
      <c r="AW69" s="700"/>
      <c r="AX69" s="700"/>
      <c r="AY69" s="700"/>
      <c r="AZ69" s="700"/>
      <c r="BA69" s="700"/>
      <c r="BB69" s="700"/>
      <c r="BC69" s="700"/>
      <c r="BD69" s="700"/>
      <c r="BE69" s="700"/>
      <c r="BF69" s="700"/>
      <c r="BG69" s="700"/>
      <c r="BH69" s="700"/>
      <c r="BI69" s="700"/>
      <c r="BJ69" s="700"/>
    </row>
    <row r="70" spans="1:81" s="144" customFormat="1">
      <c r="A70" s="158" t="s">
        <v>370</v>
      </c>
      <c r="B70" s="159"/>
      <c r="C70" s="574">
        <v>0</v>
      </c>
      <c r="D70" s="272">
        <v>0</v>
      </c>
      <c r="E70" s="574">
        <v>3583.616</v>
      </c>
      <c r="F70" s="272">
        <v>3752.819</v>
      </c>
      <c r="G70" s="574">
        <v>21678.014999999999</v>
      </c>
      <c r="H70" s="272">
        <v>18126.243999999999</v>
      </c>
      <c r="I70" s="574">
        <v>7151.3040000000001</v>
      </c>
      <c r="J70" s="272">
        <v>5772.2150000000001</v>
      </c>
      <c r="K70" s="574">
        <v>0</v>
      </c>
      <c r="L70" s="272">
        <v>0</v>
      </c>
      <c r="M70" s="574">
        <v>1597.9359999999999</v>
      </c>
      <c r="N70" s="272">
        <v>1617.711</v>
      </c>
      <c r="O70" s="574">
        <v>860.21</v>
      </c>
      <c r="P70" s="272">
        <v>2215.348</v>
      </c>
      <c r="Q70" s="574">
        <v>34871.080999999998</v>
      </c>
      <c r="R70" s="272">
        <v>31484.337</v>
      </c>
      <c r="AJ70" s="700"/>
      <c r="AK70" s="700"/>
      <c r="AL70" s="700"/>
      <c r="AM70" s="700"/>
      <c r="AN70" s="700"/>
      <c r="AO70" s="700"/>
      <c r="AP70" s="700"/>
      <c r="AQ70" s="700"/>
      <c r="AR70" s="700"/>
      <c r="AS70" s="700"/>
      <c r="AT70" s="700"/>
      <c r="AU70" s="700"/>
      <c r="AV70" s="700"/>
      <c r="AW70" s="700"/>
      <c r="AX70" s="700"/>
      <c r="AY70" s="700"/>
      <c r="AZ70" s="700"/>
      <c r="BA70" s="700"/>
      <c r="BB70" s="700"/>
      <c r="BC70" s="700"/>
      <c r="BD70" s="700"/>
      <c r="BE70" s="700"/>
      <c r="BF70" s="700"/>
      <c r="BG70" s="700"/>
      <c r="BH70" s="700"/>
      <c r="BI70" s="700"/>
      <c r="BJ70" s="700"/>
    </row>
    <row r="71" spans="1:81">
      <c r="A71" s="169"/>
      <c r="B71" s="169"/>
      <c r="C71" s="157"/>
      <c r="D71" s="170"/>
      <c r="E71" s="170"/>
      <c r="F71" s="170"/>
      <c r="G71" s="170"/>
      <c r="H71" s="157"/>
      <c r="I71" s="157"/>
      <c r="J71" s="157"/>
      <c r="K71" s="157"/>
      <c r="L71" s="157"/>
      <c r="M71" s="157"/>
      <c r="N71" s="157"/>
      <c r="O71" s="157"/>
      <c r="P71" s="157"/>
      <c r="AJ71" s="700"/>
      <c r="AK71" s="700"/>
      <c r="AL71" s="700"/>
      <c r="AM71" s="700"/>
      <c r="AN71" s="700"/>
      <c r="AO71" s="700"/>
      <c r="AP71" s="700"/>
      <c r="AQ71" s="700"/>
      <c r="AR71" s="700"/>
      <c r="AS71" s="700"/>
      <c r="AT71" s="700"/>
      <c r="AU71" s="700"/>
      <c r="AV71" s="700"/>
      <c r="AW71" s="700"/>
      <c r="AX71" s="700"/>
      <c r="AY71" s="700"/>
      <c r="AZ71" s="700"/>
      <c r="BA71" s="700"/>
      <c r="BB71" s="700"/>
      <c r="BC71" s="700"/>
      <c r="BD71" s="700"/>
      <c r="BE71" s="700"/>
      <c r="BF71" s="700"/>
      <c r="BG71" s="700"/>
      <c r="BH71" s="700"/>
      <c r="BI71" s="700"/>
      <c r="BJ71" s="700"/>
    </row>
    <row r="72" spans="1:81">
      <c r="A72" s="169"/>
      <c r="B72" s="169"/>
      <c r="C72" s="157"/>
      <c r="D72" s="170"/>
      <c r="E72" s="170"/>
      <c r="F72" s="170"/>
      <c r="G72" s="170"/>
      <c r="H72" s="157"/>
      <c r="I72" s="157"/>
      <c r="J72" s="157"/>
      <c r="K72" s="157"/>
      <c r="L72" s="157"/>
      <c r="M72" s="157">
        <v>0</v>
      </c>
      <c r="N72" s="157"/>
      <c r="O72" s="157"/>
      <c r="P72" s="157"/>
      <c r="AJ72" s="700"/>
      <c r="AK72" s="700"/>
      <c r="AL72" s="700"/>
      <c r="AM72" s="700"/>
      <c r="AN72" s="700"/>
      <c r="AO72" s="700"/>
      <c r="AP72" s="700"/>
      <c r="AQ72" s="700"/>
      <c r="AR72" s="700"/>
      <c r="AS72" s="700"/>
      <c r="AT72" s="700"/>
      <c r="AU72" s="700"/>
      <c r="AV72" s="700"/>
      <c r="AW72" s="700"/>
      <c r="AX72" s="700"/>
      <c r="AY72" s="700"/>
      <c r="AZ72" s="700"/>
      <c r="BA72" s="700"/>
      <c r="BB72" s="700"/>
      <c r="BC72" s="700"/>
      <c r="BD72" s="700"/>
      <c r="BE72" s="700"/>
      <c r="BF72" s="700"/>
      <c r="BG72" s="700"/>
      <c r="BH72" s="700"/>
      <c r="BI72" s="700"/>
      <c r="BJ72" s="700"/>
    </row>
    <row r="73" spans="1:81" ht="12.75" customHeight="1">
      <c r="A73" s="903" t="s">
        <v>0</v>
      </c>
      <c r="B73" s="904"/>
      <c r="C73" s="901" t="s">
        <v>316</v>
      </c>
      <c r="D73" s="913"/>
      <c r="E73" s="913"/>
      <c r="F73" s="902"/>
      <c r="G73" s="901" t="s">
        <v>5</v>
      </c>
      <c r="H73" s="913"/>
      <c r="I73" s="913"/>
      <c r="J73" s="902"/>
      <c r="K73" s="901" t="s">
        <v>6</v>
      </c>
      <c r="L73" s="913"/>
      <c r="M73" s="913"/>
      <c r="N73" s="902"/>
      <c r="O73" s="901" t="s">
        <v>7</v>
      </c>
      <c r="P73" s="913"/>
      <c r="Q73" s="913"/>
      <c r="R73" s="902"/>
      <c r="S73" s="901" t="s">
        <v>14</v>
      </c>
      <c r="T73" s="913"/>
      <c r="U73" s="913"/>
      <c r="V73" s="902"/>
      <c r="W73" s="901" t="s">
        <v>44</v>
      </c>
      <c r="X73" s="913"/>
      <c r="Y73" s="913"/>
      <c r="Z73" s="902"/>
      <c r="AA73" s="901" t="s">
        <v>317</v>
      </c>
      <c r="AB73" s="913"/>
      <c r="AC73" s="913"/>
      <c r="AD73" s="902"/>
      <c r="AE73" s="901" t="s">
        <v>47</v>
      </c>
      <c r="AF73" s="913"/>
      <c r="AG73" s="913"/>
      <c r="AH73" s="902"/>
      <c r="AI73" s="678"/>
      <c r="AJ73" s="700"/>
      <c r="AK73" s="700"/>
      <c r="AL73" s="700"/>
      <c r="AM73" s="700"/>
      <c r="AN73" s="700"/>
      <c r="AO73" s="700"/>
      <c r="AP73" s="700"/>
      <c r="AQ73" s="700"/>
      <c r="AR73" s="700"/>
      <c r="AS73" s="700"/>
      <c r="AT73" s="700"/>
      <c r="AU73" s="700"/>
      <c r="AV73" s="700"/>
      <c r="AW73" s="700"/>
      <c r="AX73" s="700"/>
      <c r="AY73" s="700"/>
      <c r="AZ73" s="700"/>
      <c r="BA73" s="700"/>
      <c r="BB73" s="700"/>
      <c r="BC73" s="700"/>
      <c r="BD73" s="700"/>
      <c r="BE73" s="700"/>
      <c r="BF73" s="700"/>
      <c r="BG73" s="700"/>
      <c r="BH73" s="700"/>
      <c r="BI73" s="700"/>
      <c r="BJ73" s="700"/>
      <c r="BK73" s="700"/>
      <c r="BL73" s="700"/>
      <c r="BM73" s="700"/>
      <c r="BN73" s="700"/>
      <c r="BO73" s="700"/>
      <c r="BP73" s="700"/>
      <c r="BQ73" s="700"/>
      <c r="BR73" s="700"/>
      <c r="BS73" s="700"/>
      <c r="BT73" s="700"/>
      <c r="BU73" s="700"/>
      <c r="BV73" s="700"/>
      <c r="BW73" s="700"/>
      <c r="BX73" s="700"/>
      <c r="BY73" s="700"/>
      <c r="BZ73" s="700"/>
      <c r="CA73" s="700"/>
      <c r="CB73" s="700"/>
      <c r="CC73" s="700"/>
    </row>
    <row r="74" spans="1:81" ht="12.75" customHeight="1">
      <c r="A74" s="676"/>
      <c r="B74" s="677"/>
      <c r="C74" s="901" t="s">
        <v>11</v>
      </c>
      <c r="D74" s="902"/>
      <c r="E74" s="901" t="s">
        <v>12</v>
      </c>
      <c r="F74" s="902"/>
      <c r="G74" s="901" t="s">
        <v>11</v>
      </c>
      <c r="H74" s="902"/>
      <c r="I74" s="901" t="s">
        <v>12</v>
      </c>
      <c r="J74" s="902"/>
      <c r="K74" s="901" t="s">
        <v>11</v>
      </c>
      <c r="L74" s="902"/>
      <c r="M74" s="901" t="s">
        <v>12</v>
      </c>
      <c r="N74" s="902"/>
      <c r="O74" s="901" t="s">
        <v>11</v>
      </c>
      <c r="P74" s="902"/>
      <c r="Q74" s="901" t="s">
        <v>12</v>
      </c>
      <c r="R74" s="902"/>
      <c r="S74" s="901" t="s">
        <v>11</v>
      </c>
      <c r="T74" s="902"/>
      <c r="U74" s="901" t="s">
        <v>12</v>
      </c>
      <c r="V74" s="902"/>
      <c r="W74" s="901" t="s">
        <v>11</v>
      </c>
      <c r="X74" s="902"/>
      <c r="Y74" s="901" t="s">
        <v>12</v>
      </c>
      <c r="Z74" s="902"/>
      <c r="AA74" s="901" t="s">
        <v>11</v>
      </c>
      <c r="AB74" s="902"/>
      <c r="AC74" s="901" t="s">
        <v>12</v>
      </c>
      <c r="AD74" s="902"/>
      <c r="AE74" s="901" t="s">
        <v>11</v>
      </c>
      <c r="AF74" s="902"/>
      <c r="AG74" s="901" t="s">
        <v>12</v>
      </c>
      <c r="AH74" s="902"/>
      <c r="AJ74" s="700"/>
      <c r="AK74" s="700"/>
      <c r="AL74" s="700"/>
      <c r="AM74" s="700"/>
      <c r="AN74" s="700"/>
      <c r="AO74" s="700"/>
      <c r="AP74" s="700"/>
      <c r="AQ74" s="700"/>
      <c r="AR74" s="700"/>
      <c r="AS74" s="700"/>
      <c r="AT74" s="700"/>
      <c r="AU74" s="700"/>
      <c r="AV74" s="700"/>
      <c r="AW74" s="700"/>
      <c r="AX74" s="700"/>
      <c r="AY74" s="700"/>
      <c r="AZ74" s="700"/>
      <c r="BA74" s="700"/>
      <c r="BB74" s="700"/>
      <c r="BC74" s="700"/>
      <c r="BD74" s="700"/>
      <c r="BE74" s="700"/>
      <c r="BF74" s="700"/>
      <c r="BG74" s="700"/>
      <c r="BH74" s="700"/>
      <c r="BI74" s="700"/>
      <c r="BJ74" s="700"/>
      <c r="BK74" s="700"/>
      <c r="BL74" s="700"/>
      <c r="BM74" s="700"/>
      <c r="BN74" s="700"/>
      <c r="BO74" s="700"/>
      <c r="BP74" s="700"/>
      <c r="BQ74" s="700"/>
      <c r="BR74" s="700"/>
      <c r="BS74" s="700"/>
      <c r="BT74" s="700"/>
      <c r="BU74" s="700"/>
      <c r="BV74" s="700"/>
      <c r="BW74" s="700"/>
      <c r="BX74" s="700"/>
      <c r="BY74" s="700"/>
      <c r="BZ74" s="700"/>
      <c r="CA74" s="700"/>
      <c r="CB74" s="700"/>
      <c r="CC74" s="700"/>
    </row>
    <row r="75" spans="1:81">
      <c r="A75" s="917"/>
      <c r="B75" s="918"/>
      <c r="C75" s="796" t="s">
        <v>462</v>
      </c>
      <c r="D75" s="795" t="s">
        <v>463</v>
      </c>
      <c r="E75" s="576" t="s">
        <v>464</v>
      </c>
      <c r="F75" s="267" t="s">
        <v>465</v>
      </c>
      <c r="G75" s="796" t="s">
        <v>462</v>
      </c>
      <c r="H75" s="795" t="s">
        <v>463</v>
      </c>
      <c r="I75" s="576" t="s">
        <v>464</v>
      </c>
      <c r="J75" s="267" t="s">
        <v>465</v>
      </c>
      <c r="K75" s="796" t="s">
        <v>462</v>
      </c>
      <c r="L75" s="795" t="s">
        <v>463</v>
      </c>
      <c r="M75" s="576" t="s">
        <v>464</v>
      </c>
      <c r="N75" s="267" t="s">
        <v>465</v>
      </c>
      <c r="O75" s="796" t="s">
        <v>462</v>
      </c>
      <c r="P75" s="795" t="s">
        <v>463</v>
      </c>
      <c r="Q75" s="576" t="s">
        <v>464</v>
      </c>
      <c r="R75" s="267" t="s">
        <v>465</v>
      </c>
      <c r="S75" s="796" t="s">
        <v>462</v>
      </c>
      <c r="T75" s="795" t="s">
        <v>463</v>
      </c>
      <c r="U75" s="576" t="s">
        <v>464</v>
      </c>
      <c r="V75" s="267" t="s">
        <v>465</v>
      </c>
      <c r="W75" s="796" t="s">
        <v>462</v>
      </c>
      <c r="X75" s="795" t="s">
        <v>463</v>
      </c>
      <c r="Y75" s="576" t="s">
        <v>464</v>
      </c>
      <c r="Z75" s="267" t="s">
        <v>465</v>
      </c>
      <c r="AA75" s="796" t="s">
        <v>462</v>
      </c>
      <c r="AB75" s="795" t="s">
        <v>463</v>
      </c>
      <c r="AC75" s="576" t="s">
        <v>464</v>
      </c>
      <c r="AD75" s="267" t="s">
        <v>465</v>
      </c>
      <c r="AE75" s="796" t="s">
        <v>462</v>
      </c>
      <c r="AF75" s="795" t="s">
        <v>463</v>
      </c>
      <c r="AG75" s="576" t="s">
        <v>464</v>
      </c>
      <c r="AH75" s="267" t="s">
        <v>465</v>
      </c>
      <c r="AJ75" s="700"/>
      <c r="AK75" s="700"/>
      <c r="AL75" s="700"/>
      <c r="AM75" s="700"/>
      <c r="AN75" s="700"/>
      <c r="AO75" s="700"/>
      <c r="AP75" s="700"/>
      <c r="AQ75" s="700"/>
      <c r="AR75" s="700"/>
      <c r="AS75" s="700"/>
      <c r="AT75" s="700"/>
      <c r="AU75" s="700"/>
      <c r="AV75" s="700"/>
      <c r="AW75" s="700"/>
      <c r="AX75" s="700"/>
      <c r="AY75" s="700"/>
      <c r="AZ75" s="700"/>
      <c r="BA75" s="700"/>
      <c r="BB75" s="700"/>
      <c r="BC75" s="700"/>
      <c r="BD75" s="700"/>
      <c r="BE75" s="700"/>
      <c r="BF75" s="700"/>
      <c r="BG75" s="700"/>
      <c r="BH75" s="700"/>
      <c r="BI75" s="700"/>
      <c r="BJ75" s="700"/>
      <c r="BK75" s="700"/>
      <c r="BL75" s="700"/>
      <c r="BM75" s="700"/>
      <c r="BN75" s="700"/>
      <c r="BO75" s="700"/>
      <c r="BP75" s="700"/>
      <c r="BQ75" s="700"/>
      <c r="BR75" s="700"/>
      <c r="BS75" s="700"/>
      <c r="BT75" s="700"/>
      <c r="BU75" s="700"/>
      <c r="BV75" s="700"/>
      <c r="BW75" s="700"/>
      <c r="BX75" s="700"/>
      <c r="BY75" s="700"/>
      <c r="BZ75" s="700"/>
      <c r="CA75" s="700"/>
      <c r="CB75" s="700"/>
      <c r="CC75" s="700"/>
    </row>
    <row r="76" spans="1:81">
      <c r="A76" s="919"/>
      <c r="B76" s="920"/>
      <c r="C76" s="577" t="s">
        <v>222</v>
      </c>
      <c r="D76" s="268" t="s">
        <v>222</v>
      </c>
      <c r="E76" s="577" t="s">
        <v>222</v>
      </c>
      <c r="F76" s="268" t="s">
        <v>222</v>
      </c>
      <c r="G76" s="577" t="s">
        <v>222</v>
      </c>
      <c r="H76" s="268" t="s">
        <v>222</v>
      </c>
      <c r="I76" s="577" t="s">
        <v>222</v>
      </c>
      <c r="J76" s="268" t="s">
        <v>222</v>
      </c>
      <c r="K76" s="577" t="s">
        <v>222</v>
      </c>
      <c r="L76" s="268" t="s">
        <v>222</v>
      </c>
      <c r="M76" s="577" t="s">
        <v>222</v>
      </c>
      <c r="N76" s="268" t="s">
        <v>222</v>
      </c>
      <c r="O76" s="577" t="s">
        <v>222</v>
      </c>
      <c r="P76" s="268" t="s">
        <v>222</v>
      </c>
      <c r="Q76" s="577" t="s">
        <v>222</v>
      </c>
      <c r="R76" s="268" t="s">
        <v>222</v>
      </c>
      <c r="S76" s="577" t="s">
        <v>222</v>
      </c>
      <c r="T76" s="268" t="s">
        <v>222</v>
      </c>
      <c r="U76" s="577" t="s">
        <v>222</v>
      </c>
      <c r="V76" s="268" t="s">
        <v>222</v>
      </c>
      <c r="W76" s="577" t="s">
        <v>222</v>
      </c>
      <c r="X76" s="268" t="s">
        <v>222</v>
      </c>
      <c r="Y76" s="577" t="s">
        <v>222</v>
      </c>
      <c r="Z76" s="268" t="s">
        <v>222</v>
      </c>
      <c r="AA76" s="577" t="s">
        <v>222</v>
      </c>
      <c r="AB76" s="268" t="s">
        <v>222</v>
      </c>
      <c r="AC76" s="577" t="s">
        <v>222</v>
      </c>
      <c r="AD76" s="268" t="s">
        <v>222</v>
      </c>
      <c r="AE76" s="577" t="s">
        <v>222</v>
      </c>
      <c r="AF76" s="268" t="s">
        <v>222</v>
      </c>
      <c r="AG76" s="577" t="s">
        <v>222</v>
      </c>
      <c r="AH76" s="268" t="s">
        <v>222</v>
      </c>
      <c r="AJ76" s="700"/>
      <c r="AK76" s="700"/>
      <c r="AL76" s="700"/>
      <c r="AM76" s="700"/>
      <c r="AN76" s="700"/>
      <c r="AO76" s="700"/>
      <c r="AP76" s="700"/>
      <c r="AQ76" s="700"/>
      <c r="AR76" s="700"/>
      <c r="AS76" s="700"/>
      <c r="AT76" s="700"/>
      <c r="AU76" s="700"/>
      <c r="AV76" s="700"/>
      <c r="AW76" s="700"/>
      <c r="AX76" s="700"/>
      <c r="AY76" s="700"/>
      <c r="AZ76" s="700"/>
      <c r="BA76" s="700"/>
      <c r="BB76" s="700"/>
      <c r="BC76" s="700"/>
      <c r="BD76" s="700"/>
      <c r="BE76" s="700"/>
      <c r="BF76" s="700"/>
      <c r="BG76" s="700"/>
      <c r="BH76" s="700"/>
      <c r="BI76" s="700"/>
      <c r="BJ76" s="700"/>
      <c r="BK76" s="700"/>
      <c r="BL76" s="700"/>
      <c r="BM76" s="700"/>
      <c r="BN76" s="700"/>
      <c r="BO76" s="700"/>
      <c r="BP76" s="700"/>
      <c r="BQ76" s="700"/>
      <c r="BR76" s="700"/>
      <c r="BS76" s="700"/>
      <c r="BT76" s="700"/>
      <c r="BU76" s="700"/>
      <c r="BV76" s="700"/>
      <c r="BW76" s="700"/>
      <c r="BX76" s="700"/>
      <c r="BY76" s="700"/>
      <c r="BZ76" s="700"/>
      <c r="CA76" s="700"/>
      <c r="CB76" s="700"/>
      <c r="CC76" s="700"/>
    </row>
    <row r="77" spans="1:81" s="144" customFormat="1">
      <c r="A77" s="158" t="s">
        <v>371</v>
      </c>
      <c r="B77" s="159"/>
      <c r="C77" s="589">
        <v>0</v>
      </c>
      <c r="D77" s="583">
        <v>0</v>
      </c>
      <c r="E77" s="589">
        <v>0</v>
      </c>
      <c r="F77" s="583">
        <v>0</v>
      </c>
      <c r="G77" s="589">
        <v>1545.32</v>
      </c>
      <c r="H77" s="583">
        <v>1404.662</v>
      </c>
      <c r="I77" s="589">
        <v>374.90699999999993</v>
      </c>
      <c r="J77" s="583">
        <v>349.26099999999997</v>
      </c>
      <c r="K77" s="589">
        <v>8920.9410000000007</v>
      </c>
      <c r="L77" s="583">
        <v>8313.4380000000001</v>
      </c>
      <c r="M77" s="589">
        <v>2642.4040000000005</v>
      </c>
      <c r="N77" s="583">
        <v>2160.1210000000001</v>
      </c>
      <c r="O77" s="589">
        <v>3629.547</v>
      </c>
      <c r="P77" s="583">
        <v>3843.451</v>
      </c>
      <c r="Q77" s="589">
        <v>942.02700000000004</v>
      </c>
      <c r="R77" s="583">
        <v>955.84999999999991</v>
      </c>
      <c r="S77" s="589">
        <v>0</v>
      </c>
      <c r="T77" s="583">
        <v>0</v>
      </c>
      <c r="U77" s="589">
        <v>0</v>
      </c>
      <c r="V77" s="583">
        <v>0</v>
      </c>
      <c r="W77" s="589">
        <v>337.64299999999997</v>
      </c>
      <c r="X77" s="583">
        <v>342.762</v>
      </c>
      <c r="Y77" s="589">
        <v>84.58899999999997</v>
      </c>
      <c r="Z77" s="583">
        <v>87.323000000000008</v>
      </c>
      <c r="AA77" s="589">
        <v>73.010999999999996</v>
      </c>
      <c r="AB77" s="583">
        <v>-0.49099999999999999</v>
      </c>
      <c r="AC77" s="589">
        <v>19.904999999999994</v>
      </c>
      <c r="AD77" s="583">
        <v>-0.56799999999999995</v>
      </c>
      <c r="AE77" s="589">
        <v>14506.462</v>
      </c>
      <c r="AF77" s="583">
        <v>13903.822</v>
      </c>
      <c r="AG77" s="589">
        <v>4063.8320000000003</v>
      </c>
      <c r="AH77" s="583">
        <v>3551.987000000001</v>
      </c>
      <c r="AJ77" s="700"/>
      <c r="AK77" s="700"/>
      <c r="AL77" s="700"/>
      <c r="AM77" s="700"/>
      <c r="AN77" s="700"/>
      <c r="AO77" s="700"/>
      <c r="AP77" s="700"/>
      <c r="AQ77" s="700"/>
      <c r="AR77" s="700"/>
      <c r="AS77" s="700"/>
      <c r="AT77" s="700"/>
      <c r="AU77" s="700"/>
      <c r="AV77" s="700"/>
      <c r="AW77" s="700"/>
      <c r="AX77" s="700"/>
      <c r="AY77" s="700"/>
      <c r="AZ77" s="700"/>
      <c r="BA77" s="700"/>
      <c r="BB77" s="700"/>
      <c r="BC77" s="700"/>
      <c r="BD77" s="700"/>
      <c r="BE77" s="700"/>
      <c r="BF77" s="700"/>
      <c r="BG77" s="700"/>
      <c r="BH77" s="700"/>
      <c r="BI77" s="700"/>
      <c r="BJ77" s="700"/>
      <c r="BK77" s="700"/>
      <c r="BL77" s="700"/>
      <c r="BM77" s="700"/>
      <c r="BN77" s="700"/>
      <c r="BO77" s="700"/>
      <c r="BP77" s="700"/>
      <c r="BQ77" s="700"/>
      <c r="BR77" s="700"/>
      <c r="BS77" s="700"/>
      <c r="BT77" s="700"/>
      <c r="BU77" s="700"/>
      <c r="BV77" s="700"/>
      <c r="BW77" s="700"/>
      <c r="BX77" s="700"/>
      <c r="BY77" s="700"/>
      <c r="BZ77" s="700"/>
      <c r="CA77" s="700"/>
      <c r="CB77" s="700"/>
      <c r="CC77" s="700"/>
    </row>
    <row r="78" spans="1:81">
      <c r="A78" s="164"/>
      <c r="B78" s="165" t="s">
        <v>64</v>
      </c>
      <c r="C78" s="591">
        <v>0</v>
      </c>
      <c r="D78" s="584">
        <v>0</v>
      </c>
      <c r="E78" s="591">
        <v>0</v>
      </c>
      <c r="F78" s="584">
        <v>0</v>
      </c>
      <c r="G78" s="591">
        <v>1428.412</v>
      </c>
      <c r="H78" s="584">
        <v>1380.798</v>
      </c>
      <c r="I78" s="591">
        <v>365.8900000000001</v>
      </c>
      <c r="J78" s="584">
        <v>292.22299999999996</v>
      </c>
      <c r="K78" s="591">
        <v>7400.24</v>
      </c>
      <c r="L78" s="584">
        <v>7089.7110000000002</v>
      </c>
      <c r="M78" s="591">
        <v>2118.7559999999994</v>
      </c>
      <c r="N78" s="584">
        <v>1808.4890000000005</v>
      </c>
      <c r="O78" s="591">
        <v>3580.9389999999999</v>
      </c>
      <c r="P78" s="584">
        <v>3803.192</v>
      </c>
      <c r="Q78" s="591">
        <v>932.45599999999968</v>
      </c>
      <c r="R78" s="584">
        <v>944.01299999999992</v>
      </c>
      <c r="S78" s="591">
        <v>0</v>
      </c>
      <c r="T78" s="584">
        <v>0</v>
      </c>
      <c r="U78" s="591">
        <v>0</v>
      </c>
      <c r="V78" s="584">
        <v>0</v>
      </c>
      <c r="W78" s="591">
        <v>337.29199999999997</v>
      </c>
      <c r="X78" s="584">
        <v>342.62599999999998</v>
      </c>
      <c r="Y78" s="591">
        <v>84.32499999999996</v>
      </c>
      <c r="Z78" s="584">
        <v>87.290999999999968</v>
      </c>
      <c r="AA78" s="591">
        <v>72.001999999999995</v>
      </c>
      <c r="AB78" s="584">
        <v>-0.41499999999999998</v>
      </c>
      <c r="AC78" s="591">
        <v>19.063999999999993</v>
      </c>
      <c r="AD78" s="584">
        <v>-0.41499999999999998</v>
      </c>
      <c r="AE78" s="591">
        <v>12818.885</v>
      </c>
      <c r="AF78" s="584">
        <v>12615.912</v>
      </c>
      <c r="AG78" s="591">
        <v>3520.491</v>
      </c>
      <c r="AH78" s="584">
        <v>3131.6010000000006</v>
      </c>
      <c r="AJ78" s="700"/>
      <c r="AK78" s="700"/>
      <c r="AL78" s="700"/>
      <c r="AM78" s="700"/>
      <c r="AN78" s="700"/>
      <c r="AO78" s="700"/>
      <c r="AP78" s="700"/>
      <c r="AQ78" s="700"/>
      <c r="AR78" s="700"/>
      <c r="AS78" s="700"/>
      <c r="AT78" s="700"/>
      <c r="AU78" s="700"/>
      <c r="AV78" s="700"/>
      <c r="AW78" s="700"/>
      <c r="AX78" s="700"/>
      <c r="AY78" s="700"/>
      <c r="AZ78" s="700"/>
      <c r="BA78" s="700"/>
      <c r="BB78" s="700"/>
      <c r="BC78" s="700"/>
      <c r="BD78" s="700"/>
      <c r="BE78" s="700"/>
      <c r="BF78" s="700"/>
      <c r="BG78" s="700"/>
      <c r="BH78" s="700"/>
      <c r="BI78" s="700"/>
      <c r="BJ78" s="700"/>
      <c r="BK78" s="700"/>
      <c r="BL78" s="700"/>
      <c r="BM78" s="700"/>
      <c r="BN78" s="700"/>
      <c r="BO78" s="700"/>
      <c r="BP78" s="700"/>
      <c r="BQ78" s="700"/>
      <c r="BR78" s="700"/>
      <c r="BS78" s="700"/>
      <c r="BT78" s="700"/>
      <c r="BU78" s="700"/>
      <c r="BV78" s="700"/>
      <c r="BW78" s="700"/>
      <c r="BX78" s="700"/>
      <c r="BY78" s="700"/>
      <c r="BZ78" s="700"/>
      <c r="CA78" s="700"/>
      <c r="CB78" s="700"/>
      <c r="CC78" s="700"/>
    </row>
    <row r="79" spans="1:81">
      <c r="A79" s="160"/>
      <c r="B79" s="161" t="s">
        <v>372</v>
      </c>
      <c r="C79" s="580">
        <v>0</v>
      </c>
      <c r="D79" s="584">
        <v>0</v>
      </c>
      <c r="E79" s="580">
        <v>0</v>
      </c>
      <c r="F79" s="584">
        <v>0</v>
      </c>
      <c r="G79" s="580">
        <v>1373.827</v>
      </c>
      <c r="H79" s="584">
        <v>1328.3130000000001</v>
      </c>
      <c r="I79" s="580">
        <v>350.923</v>
      </c>
      <c r="J79" s="584">
        <v>280.51800000000003</v>
      </c>
      <c r="K79" s="580">
        <v>6315.0780000000004</v>
      </c>
      <c r="L79" s="584">
        <v>6101.3370000000004</v>
      </c>
      <c r="M79" s="580">
        <v>1793.7210000000005</v>
      </c>
      <c r="N79" s="584">
        <v>1543.4850000000006</v>
      </c>
      <c r="O79" s="580">
        <v>2518.0700000000002</v>
      </c>
      <c r="P79" s="584">
        <v>2762.9859999999999</v>
      </c>
      <c r="Q79" s="580">
        <v>639.33400000000006</v>
      </c>
      <c r="R79" s="584">
        <v>688.06999999999971</v>
      </c>
      <c r="S79" s="580">
        <v>0</v>
      </c>
      <c r="T79" s="584">
        <v>0</v>
      </c>
      <c r="U79" s="580">
        <v>0</v>
      </c>
      <c r="V79" s="584">
        <v>0</v>
      </c>
      <c r="W79" s="580">
        <v>336.94400000000002</v>
      </c>
      <c r="X79" s="584">
        <v>342.42899999999997</v>
      </c>
      <c r="Y79" s="580">
        <v>84.152000000000015</v>
      </c>
      <c r="Z79" s="584">
        <v>87.245999999999981</v>
      </c>
      <c r="AA79" s="580">
        <v>60.07</v>
      </c>
      <c r="AB79" s="584">
        <v>0</v>
      </c>
      <c r="AC79" s="580">
        <v>16.094000000000001</v>
      </c>
      <c r="AD79" s="584">
        <v>0</v>
      </c>
      <c r="AE79" s="580">
        <v>10603.989</v>
      </c>
      <c r="AF79" s="584">
        <v>10535.065000000001</v>
      </c>
      <c r="AG79" s="580">
        <v>2884.2239999999993</v>
      </c>
      <c r="AH79" s="584">
        <v>2599.3190000000004</v>
      </c>
      <c r="AJ79" s="700"/>
      <c r="AK79" s="700"/>
      <c r="AL79" s="700"/>
      <c r="AM79" s="700"/>
      <c r="AN79" s="700"/>
      <c r="AO79" s="700"/>
      <c r="AP79" s="700"/>
      <c r="AQ79" s="700"/>
      <c r="AR79" s="700"/>
      <c r="AS79" s="700"/>
      <c r="AT79" s="700"/>
      <c r="AU79" s="700"/>
      <c r="AV79" s="700"/>
      <c r="AW79" s="700"/>
      <c r="AX79" s="700"/>
      <c r="AY79" s="700"/>
      <c r="AZ79" s="700"/>
      <c r="BA79" s="700"/>
      <c r="BB79" s="700"/>
      <c r="BC79" s="700"/>
      <c r="BD79" s="700"/>
      <c r="BE79" s="700"/>
      <c r="BF79" s="700"/>
      <c r="BG79" s="700"/>
      <c r="BH79" s="700"/>
      <c r="BI79" s="700"/>
      <c r="BJ79" s="700"/>
      <c r="BK79" s="700"/>
      <c r="BL79" s="700"/>
      <c r="BM79" s="700"/>
      <c r="BN79" s="700"/>
      <c r="BO79" s="700"/>
      <c r="BP79" s="700"/>
      <c r="BQ79" s="700"/>
      <c r="BR79" s="700"/>
      <c r="BS79" s="700"/>
      <c r="BT79" s="700"/>
      <c r="BU79" s="700"/>
      <c r="BV79" s="700"/>
      <c r="BW79" s="700"/>
      <c r="BX79" s="700"/>
      <c r="BY79" s="700"/>
      <c r="BZ79" s="700"/>
      <c r="CA79" s="700"/>
      <c r="CB79" s="700"/>
      <c r="CC79" s="700"/>
    </row>
    <row r="80" spans="1:81">
      <c r="A80" s="160"/>
      <c r="B80" s="161" t="s">
        <v>373</v>
      </c>
      <c r="C80" s="580">
        <v>0</v>
      </c>
      <c r="D80" s="584">
        <v>0</v>
      </c>
      <c r="E80" s="580">
        <v>0</v>
      </c>
      <c r="F80" s="584">
        <v>0</v>
      </c>
      <c r="G80" s="580">
        <v>0.68500000000000005</v>
      </c>
      <c r="H80" s="584">
        <v>0.47799999999999998</v>
      </c>
      <c r="I80" s="580">
        <v>0.21900000000000003</v>
      </c>
      <c r="J80" s="584">
        <v>0.11799999999999999</v>
      </c>
      <c r="K80" s="580">
        <v>0.24099999999999999</v>
      </c>
      <c r="L80" s="584">
        <v>0.221</v>
      </c>
      <c r="M80" s="580">
        <v>0.14299999999999999</v>
      </c>
      <c r="N80" s="584">
        <v>2.5999999999999995E-2</v>
      </c>
      <c r="O80" s="580">
        <v>17.773</v>
      </c>
      <c r="P80" s="584">
        <v>21.158999999999999</v>
      </c>
      <c r="Q80" s="580">
        <v>4.5449999999999999</v>
      </c>
      <c r="R80" s="584">
        <v>5.3019999999999996</v>
      </c>
      <c r="S80" s="580">
        <v>0</v>
      </c>
      <c r="T80" s="584">
        <v>0</v>
      </c>
      <c r="U80" s="580">
        <v>0</v>
      </c>
      <c r="V80" s="584">
        <v>0</v>
      </c>
      <c r="W80" s="580">
        <v>6.4000000000000001E-2</v>
      </c>
      <c r="X80" s="584">
        <v>1.6E-2</v>
      </c>
      <c r="Y80" s="580">
        <v>2.4E-2</v>
      </c>
      <c r="Z80" s="584">
        <v>4.0000000000000001E-3</v>
      </c>
      <c r="AA80" s="580">
        <v>3.048</v>
      </c>
      <c r="AB80" s="584">
        <v>0</v>
      </c>
      <c r="AC80" s="580">
        <v>0.64900000000000002</v>
      </c>
      <c r="AD80" s="584">
        <v>0</v>
      </c>
      <c r="AE80" s="580">
        <v>21.811</v>
      </c>
      <c r="AF80" s="584">
        <v>21.873999999999999</v>
      </c>
      <c r="AG80" s="580">
        <v>5.5799999999999983</v>
      </c>
      <c r="AH80" s="584">
        <v>5.4499999999999993</v>
      </c>
      <c r="AJ80" s="700"/>
      <c r="AK80" s="700"/>
      <c r="AL80" s="700"/>
      <c r="AM80" s="700"/>
      <c r="AN80" s="700"/>
      <c r="AO80" s="700"/>
      <c r="AP80" s="700"/>
      <c r="AQ80" s="700"/>
      <c r="AR80" s="700"/>
      <c r="AS80" s="700"/>
      <c r="AT80" s="700"/>
      <c r="AU80" s="700"/>
      <c r="AV80" s="700"/>
      <c r="AW80" s="700"/>
      <c r="AX80" s="700"/>
      <c r="AY80" s="700"/>
      <c r="AZ80" s="700"/>
      <c r="BA80" s="700"/>
      <c r="BB80" s="700"/>
      <c r="BC80" s="700"/>
      <c r="BD80" s="700"/>
      <c r="BE80" s="700"/>
      <c r="BF80" s="700"/>
      <c r="BG80" s="700"/>
      <c r="BH80" s="700"/>
      <c r="BI80" s="700"/>
      <c r="BJ80" s="700"/>
      <c r="BK80" s="700"/>
      <c r="BL80" s="700"/>
      <c r="BM80" s="700"/>
      <c r="BN80" s="700"/>
      <c r="BO80" s="700"/>
      <c r="BP80" s="700"/>
      <c r="BQ80" s="700"/>
      <c r="BR80" s="700"/>
      <c r="BS80" s="700"/>
      <c r="BT80" s="700"/>
      <c r="BU80" s="700"/>
      <c r="BV80" s="700"/>
      <c r="BW80" s="700"/>
      <c r="BX80" s="700"/>
      <c r="BY80" s="700"/>
      <c r="BZ80" s="700"/>
      <c r="CA80" s="700"/>
      <c r="CB80" s="700"/>
      <c r="CC80" s="700"/>
    </row>
    <row r="81" spans="1:81">
      <c r="A81" s="160"/>
      <c r="B81" s="161" t="s">
        <v>374</v>
      </c>
      <c r="C81" s="591">
        <v>0</v>
      </c>
      <c r="D81" s="584">
        <v>0</v>
      </c>
      <c r="E81" s="591">
        <v>0</v>
      </c>
      <c r="F81" s="584">
        <v>0</v>
      </c>
      <c r="G81" s="591">
        <v>53.9</v>
      </c>
      <c r="H81" s="584">
        <v>52.006999999999998</v>
      </c>
      <c r="I81" s="591">
        <v>14.747999999999998</v>
      </c>
      <c r="J81" s="584">
        <v>11.586999999999996</v>
      </c>
      <c r="K81" s="591">
        <v>1084.921</v>
      </c>
      <c r="L81" s="584">
        <v>988.15300000000002</v>
      </c>
      <c r="M81" s="591">
        <v>324.89200000000005</v>
      </c>
      <c r="N81" s="584">
        <v>264.97800000000007</v>
      </c>
      <c r="O81" s="591">
        <v>1045.096</v>
      </c>
      <c r="P81" s="584">
        <v>1019.047</v>
      </c>
      <c r="Q81" s="591">
        <v>288.577</v>
      </c>
      <c r="R81" s="584">
        <v>250.64100000000008</v>
      </c>
      <c r="S81" s="591">
        <v>0</v>
      </c>
      <c r="T81" s="584">
        <v>0</v>
      </c>
      <c r="U81" s="591">
        <v>0</v>
      </c>
      <c r="V81" s="584">
        <v>0</v>
      </c>
      <c r="W81" s="591">
        <v>0.28399999999999997</v>
      </c>
      <c r="X81" s="584">
        <v>0.18099999999999999</v>
      </c>
      <c r="Y81" s="591">
        <v>0.14899999999999997</v>
      </c>
      <c r="Z81" s="584">
        <v>4.0999999999999981E-2</v>
      </c>
      <c r="AA81" s="591">
        <v>8.8840000000000003</v>
      </c>
      <c r="AB81" s="584">
        <v>-0.41499999999999998</v>
      </c>
      <c r="AC81" s="591">
        <v>2.3210000000000006</v>
      </c>
      <c r="AD81" s="584">
        <v>-0.41499999999999998</v>
      </c>
      <c r="AE81" s="591">
        <v>2193.085</v>
      </c>
      <c r="AF81" s="584">
        <v>2058.973</v>
      </c>
      <c r="AG81" s="591">
        <v>630.68700000000013</v>
      </c>
      <c r="AH81" s="584">
        <v>526.83199999999988</v>
      </c>
      <c r="AJ81" s="700"/>
      <c r="AK81" s="700"/>
      <c r="AL81" s="700"/>
      <c r="AM81" s="700"/>
      <c r="AN81" s="700"/>
      <c r="AO81" s="700"/>
      <c r="AP81" s="700"/>
      <c r="AQ81" s="700"/>
      <c r="AR81" s="700"/>
      <c r="AS81" s="700"/>
      <c r="AT81" s="700"/>
      <c r="AU81" s="700"/>
      <c r="AV81" s="700"/>
      <c r="AW81" s="700"/>
      <c r="AX81" s="700"/>
      <c r="AY81" s="700"/>
      <c r="AZ81" s="700"/>
      <c r="BA81" s="700"/>
      <c r="BB81" s="700"/>
      <c r="BC81" s="700"/>
      <c r="BD81" s="700"/>
      <c r="BE81" s="700"/>
      <c r="BF81" s="700"/>
      <c r="BG81" s="700"/>
      <c r="BH81" s="700"/>
      <c r="BI81" s="700"/>
      <c r="BJ81" s="700"/>
      <c r="BK81" s="700"/>
      <c r="BL81" s="700"/>
      <c r="BM81" s="700"/>
      <c r="BN81" s="700"/>
      <c r="BO81" s="700"/>
      <c r="BP81" s="700"/>
      <c r="BQ81" s="700"/>
      <c r="BR81" s="700"/>
      <c r="BS81" s="700"/>
      <c r="BT81" s="700"/>
      <c r="BU81" s="700"/>
      <c r="BV81" s="700"/>
      <c r="BW81" s="700"/>
      <c r="BX81" s="700"/>
      <c r="BY81" s="700"/>
      <c r="BZ81" s="700"/>
      <c r="CA81" s="700"/>
      <c r="CB81" s="700"/>
      <c r="CC81" s="700"/>
    </row>
    <row r="82" spans="1:81">
      <c r="A82" s="160"/>
      <c r="B82" s="161" t="s">
        <v>65</v>
      </c>
      <c r="C82" s="580">
        <v>0</v>
      </c>
      <c r="D82" s="584">
        <v>0</v>
      </c>
      <c r="E82" s="580">
        <v>0</v>
      </c>
      <c r="F82" s="584">
        <v>0</v>
      </c>
      <c r="G82" s="580">
        <v>116.908</v>
      </c>
      <c r="H82" s="584">
        <v>23.864000000000001</v>
      </c>
      <c r="I82" s="580">
        <v>9.0169999999999959</v>
      </c>
      <c r="J82" s="584">
        <v>57.037999999999997</v>
      </c>
      <c r="K82" s="580">
        <v>1520.701</v>
      </c>
      <c r="L82" s="584">
        <v>1223.7270000000001</v>
      </c>
      <c r="M82" s="580">
        <v>523.64800000000002</v>
      </c>
      <c r="N82" s="584">
        <v>351.63200000000006</v>
      </c>
      <c r="O82" s="580">
        <v>48.607999999999997</v>
      </c>
      <c r="P82" s="584">
        <v>40.259</v>
      </c>
      <c r="Q82" s="580">
        <v>9.570999999999998</v>
      </c>
      <c r="R82" s="584">
        <v>11.837</v>
      </c>
      <c r="S82" s="580">
        <v>0</v>
      </c>
      <c r="T82" s="584">
        <v>0</v>
      </c>
      <c r="U82" s="580">
        <v>0</v>
      </c>
      <c r="V82" s="584">
        <v>0</v>
      </c>
      <c r="W82" s="580">
        <v>0.35099999999999998</v>
      </c>
      <c r="X82" s="584">
        <v>0.13600000000000001</v>
      </c>
      <c r="Y82" s="580">
        <v>0.26400000000000001</v>
      </c>
      <c r="Z82" s="584">
        <v>3.2000000000000015E-2</v>
      </c>
      <c r="AA82" s="580">
        <v>1.0089999999999999</v>
      </c>
      <c r="AB82" s="584">
        <v>-7.5999999999999998E-2</v>
      </c>
      <c r="AC82" s="580">
        <v>0.84099999999999986</v>
      </c>
      <c r="AD82" s="584">
        <v>-0.153</v>
      </c>
      <c r="AE82" s="580">
        <v>1687.577</v>
      </c>
      <c r="AF82" s="584">
        <v>1287.9100000000001</v>
      </c>
      <c r="AG82" s="580">
        <v>543.34099999999989</v>
      </c>
      <c r="AH82" s="584">
        <v>420.38600000000008</v>
      </c>
      <c r="AJ82" s="700"/>
      <c r="AK82" s="700"/>
      <c r="AL82" s="700"/>
      <c r="AM82" s="700"/>
      <c r="AN82" s="700"/>
      <c r="AO82" s="700"/>
      <c r="AP82" s="700"/>
      <c r="AQ82" s="700"/>
      <c r="AR82" s="700"/>
      <c r="AS82" s="700"/>
      <c r="AT82" s="700"/>
      <c r="AU82" s="700"/>
      <c r="AV82" s="700"/>
      <c r="AW82" s="700"/>
      <c r="AX82" s="700"/>
      <c r="AY82" s="700"/>
      <c r="AZ82" s="700"/>
      <c r="BA82" s="700"/>
      <c r="BB82" s="700"/>
      <c r="BC82" s="700"/>
      <c r="BD82" s="700"/>
      <c r="BE82" s="700"/>
      <c r="BF82" s="700"/>
      <c r="BG82" s="700"/>
      <c r="BH82" s="700"/>
      <c r="BI82" s="700"/>
      <c r="BJ82" s="700"/>
      <c r="BK82" s="700"/>
      <c r="BL82" s="700"/>
      <c r="BM82" s="700"/>
      <c r="BN82" s="700"/>
      <c r="BO82" s="700"/>
      <c r="BP82" s="700"/>
      <c r="BQ82" s="700"/>
      <c r="BR82" s="700"/>
      <c r="BS82" s="700"/>
      <c r="BT82" s="700"/>
      <c r="BU82" s="700"/>
      <c r="BV82" s="700"/>
      <c r="BW82" s="700"/>
      <c r="BX82" s="700"/>
      <c r="BY82" s="700"/>
      <c r="BZ82" s="700"/>
      <c r="CA82" s="700"/>
      <c r="CB82" s="700"/>
      <c r="CC82" s="700"/>
    </row>
    <row r="83" spans="1:81">
      <c r="A83" s="169"/>
      <c r="B83" s="169"/>
      <c r="C83" s="169"/>
      <c r="D83" s="169"/>
      <c r="E83" s="694"/>
      <c r="F83" s="694"/>
      <c r="G83" s="169"/>
      <c r="H83" s="169"/>
      <c r="I83" s="694"/>
      <c r="J83" s="694"/>
      <c r="K83" s="169"/>
      <c r="L83" s="694"/>
      <c r="M83" s="694"/>
      <c r="N83" s="694"/>
      <c r="O83" s="169"/>
      <c r="P83" s="169"/>
      <c r="Q83" s="694"/>
      <c r="R83" s="694"/>
      <c r="S83" s="169"/>
      <c r="T83" s="169"/>
      <c r="U83" s="694"/>
      <c r="V83" s="694"/>
      <c r="W83" s="169"/>
      <c r="X83" s="169"/>
      <c r="Y83" s="694"/>
      <c r="Z83" s="694"/>
      <c r="AA83" s="169"/>
      <c r="AB83" s="169"/>
      <c r="AC83" s="694"/>
      <c r="AD83" s="694"/>
      <c r="AE83" s="169"/>
      <c r="AF83" s="169"/>
      <c r="AG83" s="694"/>
      <c r="AH83" s="694"/>
      <c r="AI83" s="169"/>
      <c r="AJ83" s="700"/>
      <c r="AK83" s="700"/>
      <c r="AL83" s="700"/>
      <c r="AM83" s="700"/>
      <c r="AN83" s="700"/>
      <c r="AO83" s="700"/>
      <c r="AP83" s="700"/>
      <c r="AQ83" s="700"/>
      <c r="AR83" s="700"/>
      <c r="AS83" s="700"/>
      <c r="AT83" s="700"/>
      <c r="AU83" s="700"/>
      <c r="AV83" s="700"/>
      <c r="AW83" s="700"/>
      <c r="AX83" s="700"/>
      <c r="AY83" s="700"/>
      <c r="AZ83" s="700"/>
      <c r="BA83" s="700"/>
      <c r="BB83" s="700"/>
      <c r="BC83" s="700"/>
      <c r="BD83" s="700"/>
      <c r="BE83" s="700"/>
      <c r="BF83" s="700"/>
      <c r="BG83" s="700"/>
      <c r="BH83" s="700"/>
      <c r="BI83" s="700"/>
      <c r="BJ83" s="700"/>
      <c r="BK83" s="700"/>
      <c r="BL83" s="700"/>
      <c r="BM83" s="700"/>
      <c r="BN83" s="700"/>
      <c r="BO83" s="700"/>
      <c r="BP83" s="700"/>
      <c r="BQ83" s="700"/>
      <c r="BR83" s="700"/>
      <c r="BS83" s="700"/>
      <c r="BT83" s="700"/>
      <c r="BU83" s="700"/>
      <c r="BV83" s="700"/>
      <c r="BW83" s="700"/>
      <c r="BX83" s="700"/>
      <c r="BY83" s="700"/>
      <c r="BZ83" s="700"/>
      <c r="CA83" s="700"/>
      <c r="CB83" s="700"/>
      <c r="CC83" s="700"/>
    </row>
    <row r="84" spans="1:81" s="144" customFormat="1">
      <c r="A84" s="158" t="s">
        <v>375</v>
      </c>
      <c r="B84" s="159"/>
      <c r="C84" s="589">
        <v>0</v>
      </c>
      <c r="D84" s="583">
        <v>0</v>
      </c>
      <c r="E84" s="589">
        <v>0</v>
      </c>
      <c r="F84" s="583">
        <v>0</v>
      </c>
      <c r="G84" s="589">
        <v>-966.25400000000002</v>
      </c>
      <c r="H84" s="583">
        <v>-952.68700000000001</v>
      </c>
      <c r="I84" s="589">
        <v>-231.61</v>
      </c>
      <c r="J84" s="583">
        <v>-251.49599999999998</v>
      </c>
      <c r="K84" s="589">
        <v>-5759.1760000000004</v>
      </c>
      <c r="L84" s="583">
        <v>-5207.1490000000003</v>
      </c>
      <c r="M84" s="589">
        <v>-1721.3590000000004</v>
      </c>
      <c r="N84" s="583">
        <v>-1424.4580000000005</v>
      </c>
      <c r="O84" s="589">
        <v>-1689.6379999999999</v>
      </c>
      <c r="P84" s="583">
        <v>-2254.4650000000001</v>
      </c>
      <c r="Q84" s="589">
        <v>-456.63199999999983</v>
      </c>
      <c r="R84" s="583">
        <v>-689.7360000000001</v>
      </c>
      <c r="S84" s="589">
        <v>0</v>
      </c>
      <c r="T84" s="583">
        <v>0</v>
      </c>
      <c r="U84" s="589">
        <v>0</v>
      </c>
      <c r="V84" s="583">
        <v>0</v>
      </c>
      <c r="W84" s="589">
        <v>-97.677000000000007</v>
      </c>
      <c r="X84" s="583">
        <v>-133.06399999999999</v>
      </c>
      <c r="Y84" s="589">
        <v>-25.02300000000001</v>
      </c>
      <c r="Z84" s="583">
        <v>-26.676999999999992</v>
      </c>
      <c r="AA84" s="589">
        <v>-29.74</v>
      </c>
      <c r="AB84" s="583">
        <v>0.185</v>
      </c>
      <c r="AC84" s="589">
        <v>-7.2019999999999982</v>
      </c>
      <c r="AD84" s="583">
        <v>0.185</v>
      </c>
      <c r="AE84" s="589">
        <v>-8542.4850000000006</v>
      </c>
      <c r="AF84" s="583">
        <v>-8547.18</v>
      </c>
      <c r="AG84" s="589">
        <v>-2441.8260000000009</v>
      </c>
      <c r="AH84" s="583">
        <v>-2392.1820000000007</v>
      </c>
      <c r="AJ84" s="700"/>
      <c r="AK84" s="700"/>
      <c r="AL84" s="700"/>
      <c r="AM84" s="700"/>
      <c r="AN84" s="700"/>
      <c r="AO84" s="700"/>
      <c r="AP84" s="700"/>
      <c r="AQ84" s="700"/>
      <c r="AR84" s="700"/>
      <c r="AS84" s="700"/>
      <c r="AT84" s="700"/>
      <c r="AU84" s="700"/>
      <c r="AV84" s="700"/>
      <c r="AW84" s="700"/>
      <c r="AX84" s="700"/>
      <c r="AY84" s="700"/>
      <c r="AZ84" s="700"/>
      <c r="BA84" s="700"/>
      <c r="BB84" s="700"/>
      <c r="BC84" s="700"/>
      <c r="BD84" s="700"/>
      <c r="BE84" s="700"/>
      <c r="BF84" s="700"/>
      <c r="BG84" s="700"/>
      <c r="BH84" s="700"/>
      <c r="BI84" s="700"/>
      <c r="BJ84" s="700"/>
      <c r="BK84" s="700"/>
      <c r="BL84" s="700"/>
      <c r="BM84" s="700"/>
      <c r="BN84" s="700"/>
      <c r="BO84" s="700"/>
      <c r="BP84" s="700"/>
      <c r="BQ84" s="700"/>
      <c r="BR84" s="700"/>
      <c r="BS84" s="700"/>
      <c r="BT84" s="700"/>
      <c r="BU84" s="700"/>
      <c r="BV84" s="700"/>
      <c r="BW84" s="700"/>
      <c r="BX84" s="700"/>
      <c r="BY84" s="700"/>
      <c r="BZ84" s="700"/>
      <c r="CA84" s="700"/>
      <c r="CB84" s="700"/>
      <c r="CC84" s="700"/>
    </row>
    <row r="85" spans="1:81">
      <c r="A85" s="164"/>
      <c r="B85" s="165" t="s">
        <v>376</v>
      </c>
      <c r="C85" s="580">
        <v>0</v>
      </c>
      <c r="D85" s="584">
        <v>0</v>
      </c>
      <c r="E85" s="580">
        <v>0</v>
      </c>
      <c r="F85" s="584">
        <v>0</v>
      </c>
      <c r="G85" s="580">
        <v>-826.32</v>
      </c>
      <c r="H85" s="584">
        <v>-826.096</v>
      </c>
      <c r="I85" s="580">
        <v>-197.00100000000009</v>
      </c>
      <c r="J85" s="584">
        <v>-213.22799999999995</v>
      </c>
      <c r="K85" s="580">
        <v>-3648.4969999999998</v>
      </c>
      <c r="L85" s="584">
        <v>-3313.1570000000002</v>
      </c>
      <c r="M85" s="580">
        <v>-1064.9569999999999</v>
      </c>
      <c r="N85" s="584">
        <v>-944.41200000000026</v>
      </c>
      <c r="O85" s="580">
        <v>-1109.348</v>
      </c>
      <c r="P85" s="584">
        <v>-1657.8219999999999</v>
      </c>
      <c r="Q85" s="580">
        <v>-294.61599999999999</v>
      </c>
      <c r="R85" s="584">
        <v>-548.00399999999991</v>
      </c>
      <c r="S85" s="580">
        <v>0</v>
      </c>
      <c r="T85" s="584">
        <v>0</v>
      </c>
      <c r="U85" s="580">
        <v>0</v>
      </c>
      <c r="V85" s="584">
        <v>0</v>
      </c>
      <c r="W85" s="580">
        <v>-69.599000000000004</v>
      </c>
      <c r="X85" s="584">
        <v>-107.226</v>
      </c>
      <c r="Y85" s="580">
        <v>-15.788000000000004</v>
      </c>
      <c r="Z85" s="584">
        <v>-20.856999999999999</v>
      </c>
      <c r="AA85" s="580">
        <v>-5.9539999999999997</v>
      </c>
      <c r="AB85" s="584">
        <v>0.185</v>
      </c>
      <c r="AC85" s="580">
        <v>-1.875</v>
      </c>
      <c r="AD85" s="584">
        <v>0.185</v>
      </c>
      <c r="AE85" s="580">
        <v>-5659.7179999999998</v>
      </c>
      <c r="AF85" s="584">
        <v>-5904.116</v>
      </c>
      <c r="AG85" s="580">
        <v>-1574.2369999999996</v>
      </c>
      <c r="AH85" s="584">
        <v>-1726.3159999999998</v>
      </c>
      <c r="AJ85" s="700"/>
      <c r="AK85" s="700"/>
      <c r="AL85" s="700"/>
      <c r="AM85" s="700"/>
      <c r="AN85" s="700"/>
      <c r="AO85" s="700"/>
      <c r="AP85" s="700"/>
      <c r="AQ85" s="700"/>
      <c r="AR85" s="700"/>
      <c r="AS85" s="700"/>
      <c r="AT85" s="700"/>
      <c r="AU85" s="700"/>
      <c r="AV85" s="700"/>
      <c r="AW85" s="700"/>
      <c r="AX85" s="700"/>
      <c r="AY85" s="700"/>
      <c r="AZ85" s="700"/>
      <c r="BA85" s="700"/>
      <c r="BB85" s="700"/>
      <c r="BC85" s="700"/>
      <c r="BD85" s="700"/>
      <c r="BE85" s="700"/>
      <c r="BF85" s="700"/>
      <c r="BG85" s="700"/>
      <c r="BH85" s="700"/>
      <c r="BI85" s="700"/>
      <c r="BJ85" s="700"/>
      <c r="BK85" s="700"/>
      <c r="BL85" s="700"/>
      <c r="BM85" s="700"/>
      <c r="BN85" s="700"/>
      <c r="BO85" s="700"/>
      <c r="BP85" s="700"/>
      <c r="BQ85" s="700"/>
      <c r="BR85" s="700"/>
      <c r="BS85" s="700"/>
      <c r="BT85" s="700"/>
      <c r="BU85" s="700"/>
      <c r="BV85" s="700"/>
      <c r="BW85" s="700"/>
      <c r="BX85" s="700"/>
      <c r="BY85" s="700"/>
      <c r="BZ85" s="700"/>
      <c r="CA85" s="700"/>
      <c r="CB85" s="700"/>
      <c r="CC85" s="700"/>
    </row>
    <row r="86" spans="1:81">
      <c r="A86" s="160"/>
      <c r="B86" s="161" t="s">
        <v>377</v>
      </c>
      <c r="C86" s="580">
        <v>0</v>
      </c>
      <c r="D86" s="584">
        <v>0</v>
      </c>
      <c r="E86" s="580">
        <v>0</v>
      </c>
      <c r="F86" s="584">
        <v>0</v>
      </c>
      <c r="G86" s="580">
        <v>0</v>
      </c>
      <c r="H86" s="584">
        <v>0</v>
      </c>
      <c r="I86" s="580">
        <v>0</v>
      </c>
      <c r="J86" s="584">
        <v>1E-3</v>
      </c>
      <c r="K86" s="580">
        <v>-4.0000000000000001E-3</v>
      </c>
      <c r="L86" s="584">
        <v>-5.0000000000000001E-3</v>
      </c>
      <c r="M86" s="580">
        <v>-1E-3</v>
      </c>
      <c r="N86" s="584">
        <v>-2E-3</v>
      </c>
      <c r="O86" s="580">
        <v>-19.869</v>
      </c>
      <c r="P86" s="584">
        <v>-65.753</v>
      </c>
      <c r="Q86" s="580">
        <v>-3.9019999999999992</v>
      </c>
      <c r="R86" s="584">
        <v>-12.481000000000002</v>
      </c>
      <c r="S86" s="580">
        <v>0</v>
      </c>
      <c r="T86" s="584">
        <v>0</v>
      </c>
      <c r="U86" s="580">
        <v>0</v>
      </c>
      <c r="V86" s="584">
        <v>0</v>
      </c>
      <c r="W86" s="580">
        <v>0</v>
      </c>
      <c r="X86" s="584">
        <v>0</v>
      </c>
      <c r="Y86" s="580">
        <v>0</v>
      </c>
      <c r="Z86" s="584">
        <v>0</v>
      </c>
      <c r="AA86" s="580">
        <v>-15.457000000000001</v>
      </c>
      <c r="AB86" s="584">
        <v>0</v>
      </c>
      <c r="AC86" s="580">
        <v>-3.2000000000000011</v>
      </c>
      <c r="AD86" s="584">
        <v>0</v>
      </c>
      <c r="AE86" s="580">
        <v>-35.33</v>
      </c>
      <c r="AF86" s="584">
        <v>-65.757999999999996</v>
      </c>
      <c r="AG86" s="580">
        <v>-7.102999999999998</v>
      </c>
      <c r="AH86" s="584">
        <v>-12.481999999999992</v>
      </c>
      <c r="AJ86" s="700"/>
      <c r="AK86" s="700"/>
      <c r="AL86" s="700"/>
      <c r="AM86" s="700"/>
      <c r="AN86" s="700"/>
      <c r="AO86" s="700"/>
      <c r="AP86" s="700"/>
      <c r="AQ86" s="700"/>
      <c r="AR86" s="700"/>
      <c r="AS86" s="700"/>
      <c r="AT86" s="700"/>
      <c r="AU86" s="700"/>
      <c r="AV86" s="700"/>
      <c r="AW86" s="700"/>
      <c r="AX86" s="700"/>
      <c r="AY86" s="700"/>
      <c r="AZ86" s="700"/>
      <c r="BA86" s="700"/>
      <c r="BB86" s="700"/>
      <c r="BC86" s="700"/>
      <c r="BD86" s="700"/>
      <c r="BE86" s="700"/>
      <c r="BF86" s="700"/>
      <c r="BG86" s="700"/>
      <c r="BH86" s="700"/>
      <c r="BI86" s="700"/>
      <c r="BJ86" s="700"/>
      <c r="BK86" s="700"/>
      <c r="BL86" s="700"/>
      <c r="BM86" s="700"/>
      <c r="BN86" s="700"/>
      <c r="BO86" s="700"/>
      <c r="BP86" s="700"/>
      <c r="BQ86" s="700"/>
      <c r="BR86" s="700"/>
      <c r="BS86" s="700"/>
      <c r="BT86" s="700"/>
      <c r="BU86" s="700"/>
      <c r="BV86" s="700"/>
      <c r="BW86" s="700"/>
      <c r="BX86" s="700"/>
      <c r="BY86" s="700"/>
      <c r="BZ86" s="700"/>
      <c r="CA86" s="700"/>
      <c r="CB86" s="700"/>
      <c r="CC86" s="700"/>
    </row>
    <row r="87" spans="1:81">
      <c r="A87" s="160"/>
      <c r="B87" s="161" t="s">
        <v>69</v>
      </c>
      <c r="C87" s="580">
        <v>0</v>
      </c>
      <c r="D87" s="584">
        <v>0</v>
      </c>
      <c r="E87" s="580">
        <v>0</v>
      </c>
      <c r="F87" s="584">
        <v>0</v>
      </c>
      <c r="G87" s="580">
        <v>-54.036000000000001</v>
      </c>
      <c r="H87" s="584">
        <v>-39.520000000000003</v>
      </c>
      <c r="I87" s="580">
        <v>-15.119</v>
      </c>
      <c r="J87" s="584">
        <v>-12.988000000000003</v>
      </c>
      <c r="K87" s="580">
        <v>-785.35199999999998</v>
      </c>
      <c r="L87" s="584">
        <v>-822.75099999999998</v>
      </c>
      <c r="M87" s="580">
        <v>-200.04899999999998</v>
      </c>
      <c r="N87" s="584">
        <v>-174.76199999999994</v>
      </c>
      <c r="O87" s="580">
        <v>-361.36700000000002</v>
      </c>
      <c r="P87" s="584">
        <v>-358.98200000000003</v>
      </c>
      <c r="Q87" s="580">
        <v>-95.817000000000007</v>
      </c>
      <c r="R87" s="584">
        <v>-87.077000000000055</v>
      </c>
      <c r="S87" s="580">
        <v>0</v>
      </c>
      <c r="T87" s="584">
        <v>0</v>
      </c>
      <c r="U87" s="580">
        <v>0</v>
      </c>
      <c r="V87" s="584">
        <v>0</v>
      </c>
      <c r="W87" s="580">
        <v>-23.181000000000001</v>
      </c>
      <c r="X87" s="584">
        <v>-24.047000000000001</v>
      </c>
      <c r="Y87" s="580">
        <v>-5.7940000000000005</v>
      </c>
      <c r="Z87" s="584">
        <v>-5.4089999999999989</v>
      </c>
      <c r="AA87" s="580">
        <v>-5.7670000000000003</v>
      </c>
      <c r="AB87" s="584">
        <v>0</v>
      </c>
      <c r="AC87" s="580">
        <v>-1.4300000000000006</v>
      </c>
      <c r="AD87" s="584">
        <v>0</v>
      </c>
      <c r="AE87" s="580">
        <v>-1229.703</v>
      </c>
      <c r="AF87" s="584">
        <v>-1245.3</v>
      </c>
      <c r="AG87" s="580">
        <v>-318.20899999999995</v>
      </c>
      <c r="AH87" s="584">
        <v>-280.23599999999999</v>
      </c>
      <c r="AJ87" s="700"/>
      <c r="AK87" s="700"/>
      <c r="AL87" s="700"/>
      <c r="AM87" s="700"/>
      <c r="AN87" s="700"/>
      <c r="AO87" s="700"/>
      <c r="AP87" s="700"/>
      <c r="AQ87" s="700"/>
      <c r="AR87" s="700"/>
      <c r="AS87" s="700"/>
      <c r="AT87" s="700"/>
      <c r="AU87" s="700"/>
      <c r="AV87" s="700"/>
      <c r="AW87" s="700"/>
      <c r="AX87" s="700"/>
      <c r="AY87" s="700"/>
      <c r="AZ87" s="700"/>
      <c r="BA87" s="700"/>
      <c r="BB87" s="700"/>
      <c r="BC87" s="700"/>
      <c r="BD87" s="700"/>
      <c r="BE87" s="700"/>
      <c r="BF87" s="700"/>
      <c r="BG87" s="700"/>
      <c r="BH87" s="700"/>
      <c r="BI87" s="700"/>
      <c r="BJ87" s="700"/>
      <c r="BK87" s="700"/>
      <c r="BL87" s="700"/>
      <c r="BM87" s="700"/>
      <c r="BN87" s="700"/>
      <c r="BO87" s="700"/>
      <c r="BP87" s="700"/>
      <c r="BQ87" s="700"/>
      <c r="BR87" s="700"/>
      <c r="BS87" s="700"/>
      <c r="BT87" s="700"/>
      <c r="BU87" s="700"/>
      <c r="BV87" s="700"/>
      <c r="BW87" s="700"/>
      <c r="BX87" s="700"/>
      <c r="BY87" s="700"/>
      <c r="BZ87" s="700"/>
      <c r="CA87" s="700"/>
      <c r="CB87" s="700"/>
      <c r="CC87" s="700"/>
    </row>
    <row r="88" spans="1:81">
      <c r="A88" s="160"/>
      <c r="B88" s="161" t="s">
        <v>378</v>
      </c>
      <c r="C88" s="580">
        <v>0</v>
      </c>
      <c r="D88" s="584">
        <v>0</v>
      </c>
      <c r="E88" s="580">
        <v>0</v>
      </c>
      <c r="F88" s="584">
        <v>0</v>
      </c>
      <c r="G88" s="580">
        <v>-85.897999999999996</v>
      </c>
      <c r="H88" s="584">
        <v>-87.070999999999998</v>
      </c>
      <c r="I88" s="580">
        <v>-19.489999999999995</v>
      </c>
      <c r="J88" s="584">
        <v>-25.280999999999999</v>
      </c>
      <c r="K88" s="580">
        <v>-1325.3230000000001</v>
      </c>
      <c r="L88" s="584">
        <v>-1071.2360000000001</v>
      </c>
      <c r="M88" s="580">
        <v>-456.35200000000009</v>
      </c>
      <c r="N88" s="584">
        <v>-305.28200000000015</v>
      </c>
      <c r="O88" s="580">
        <v>-199.054</v>
      </c>
      <c r="P88" s="584">
        <v>-171.90799999999999</v>
      </c>
      <c r="Q88" s="580">
        <v>-62.296999999999997</v>
      </c>
      <c r="R88" s="584">
        <v>-42.173999999999978</v>
      </c>
      <c r="S88" s="580">
        <v>0</v>
      </c>
      <c r="T88" s="584">
        <v>0</v>
      </c>
      <c r="U88" s="580">
        <v>0</v>
      </c>
      <c r="V88" s="584">
        <v>0</v>
      </c>
      <c r="W88" s="580">
        <v>-4.8970000000000002</v>
      </c>
      <c r="X88" s="584">
        <v>-1.7909999999999999</v>
      </c>
      <c r="Y88" s="580">
        <v>-3.4410000000000003</v>
      </c>
      <c r="Z88" s="584">
        <v>-0.41100000000000003</v>
      </c>
      <c r="AA88" s="580">
        <v>-2.5619999999999998</v>
      </c>
      <c r="AB88" s="584">
        <v>0</v>
      </c>
      <c r="AC88" s="580">
        <v>-0.69699999999999984</v>
      </c>
      <c r="AD88" s="584">
        <v>0</v>
      </c>
      <c r="AE88" s="580">
        <v>-1617.7339999999999</v>
      </c>
      <c r="AF88" s="584">
        <v>-1332.0060000000001</v>
      </c>
      <c r="AG88" s="580">
        <v>-542.27699999999982</v>
      </c>
      <c r="AH88" s="584">
        <v>-373.14800000000014</v>
      </c>
      <c r="AJ88" s="700"/>
      <c r="AK88" s="700"/>
      <c r="AL88" s="700"/>
      <c r="AM88" s="700"/>
      <c r="AN88" s="700"/>
      <c r="AO88" s="700"/>
      <c r="AP88" s="700"/>
      <c r="AQ88" s="700"/>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0"/>
      <c r="BU88" s="700"/>
      <c r="BV88" s="700"/>
      <c r="BW88" s="700"/>
      <c r="BX88" s="700"/>
      <c r="BY88" s="700"/>
      <c r="BZ88" s="700"/>
      <c r="CA88" s="700"/>
      <c r="CB88" s="700"/>
      <c r="CC88" s="700"/>
    </row>
    <row r="89" spans="1:81">
      <c r="A89" s="169"/>
      <c r="B89" s="169"/>
      <c r="C89" s="169"/>
      <c r="D89" s="169"/>
      <c r="E89" s="694"/>
      <c r="F89" s="694"/>
      <c r="G89" s="169"/>
      <c r="H89" s="169"/>
      <c r="I89" s="694"/>
      <c r="J89" s="694"/>
      <c r="K89" s="169"/>
      <c r="L89" s="694"/>
      <c r="M89" s="694"/>
      <c r="N89" s="694"/>
      <c r="O89" s="169"/>
      <c r="P89" s="169"/>
      <c r="Q89" s="694"/>
      <c r="R89" s="694"/>
      <c r="S89" s="169"/>
      <c r="T89" s="169"/>
      <c r="U89" s="694"/>
      <c r="V89" s="694"/>
      <c r="W89" s="169"/>
      <c r="X89" s="169"/>
      <c r="Y89" s="694"/>
      <c r="Z89" s="694"/>
      <c r="AA89" s="169"/>
      <c r="AB89" s="169"/>
      <c r="AC89" s="694"/>
      <c r="AD89" s="694"/>
      <c r="AE89" s="169"/>
      <c r="AF89" s="169"/>
      <c r="AG89" s="694"/>
      <c r="AH89" s="694"/>
      <c r="AI89" s="169"/>
      <c r="AJ89" s="700"/>
      <c r="AK89" s="700"/>
      <c r="AL89" s="700"/>
      <c r="AM89" s="700"/>
      <c r="AN89" s="700"/>
      <c r="AO89" s="700"/>
      <c r="AP89" s="700"/>
      <c r="AQ89" s="700"/>
      <c r="AR89" s="700"/>
      <c r="AS89" s="700"/>
      <c r="AT89" s="700"/>
      <c r="AU89" s="700"/>
      <c r="AV89" s="700"/>
      <c r="AW89" s="700"/>
      <c r="AX89" s="700"/>
      <c r="AY89" s="700"/>
      <c r="AZ89" s="700"/>
      <c r="BA89" s="700"/>
      <c r="BB89" s="700"/>
      <c r="BC89" s="700"/>
      <c r="BD89" s="700"/>
      <c r="BE89" s="700"/>
      <c r="BF89" s="700"/>
      <c r="BG89" s="700"/>
      <c r="BH89" s="700"/>
      <c r="BI89" s="700"/>
      <c r="BJ89" s="700"/>
      <c r="BK89" s="700"/>
      <c r="BL89" s="700"/>
      <c r="BM89" s="700"/>
      <c r="BN89" s="700"/>
      <c r="BO89" s="700"/>
      <c r="BP89" s="700"/>
      <c r="BQ89" s="700"/>
      <c r="BR89" s="700"/>
      <c r="BS89" s="700"/>
      <c r="BT89" s="700"/>
      <c r="BU89" s="700"/>
      <c r="BV89" s="700"/>
      <c r="BW89" s="700"/>
      <c r="BX89" s="700"/>
      <c r="BY89" s="700"/>
      <c r="BZ89" s="700"/>
      <c r="CA89" s="700"/>
      <c r="CB89" s="700"/>
      <c r="CC89" s="700"/>
    </row>
    <row r="90" spans="1:81" s="144" customFormat="1">
      <c r="A90" s="158" t="s">
        <v>379</v>
      </c>
      <c r="B90" s="159"/>
      <c r="C90" s="589">
        <v>0</v>
      </c>
      <c r="D90" s="583">
        <v>0</v>
      </c>
      <c r="E90" s="589">
        <v>0</v>
      </c>
      <c r="F90" s="583">
        <v>0</v>
      </c>
      <c r="G90" s="589">
        <v>579.06600000000003</v>
      </c>
      <c r="H90" s="583">
        <v>451.97500000000002</v>
      </c>
      <c r="I90" s="589">
        <v>143.29700000000003</v>
      </c>
      <c r="J90" s="583">
        <v>97.765000000000043</v>
      </c>
      <c r="K90" s="589">
        <v>3161.7649999999999</v>
      </c>
      <c r="L90" s="583">
        <v>3106.2890000000002</v>
      </c>
      <c r="M90" s="589">
        <v>921.04500000000007</v>
      </c>
      <c r="N90" s="583">
        <v>735.66300000000001</v>
      </c>
      <c r="O90" s="589">
        <v>1939.9090000000001</v>
      </c>
      <c r="P90" s="583">
        <v>1588.9860000000001</v>
      </c>
      <c r="Q90" s="589">
        <v>485.39500000000021</v>
      </c>
      <c r="R90" s="583">
        <v>266.11400000000003</v>
      </c>
      <c r="S90" s="589">
        <v>0</v>
      </c>
      <c r="T90" s="583">
        <v>0</v>
      </c>
      <c r="U90" s="589">
        <v>0</v>
      </c>
      <c r="V90" s="583">
        <v>0</v>
      </c>
      <c r="W90" s="589">
        <v>239.96600000000001</v>
      </c>
      <c r="X90" s="583">
        <v>209.69800000000001</v>
      </c>
      <c r="Y90" s="589">
        <v>59.566000000000003</v>
      </c>
      <c r="Z90" s="583">
        <v>60.646000000000015</v>
      </c>
      <c r="AA90" s="589">
        <v>43.271000000000001</v>
      </c>
      <c r="AB90" s="583">
        <v>-0.30599999999999999</v>
      </c>
      <c r="AC90" s="589">
        <v>12.702999999999999</v>
      </c>
      <c r="AD90" s="583">
        <v>-0.38300000000000001</v>
      </c>
      <c r="AE90" s="589">
        <v>5963.9769999999999</v>
      </c>
      <c r="AF90" s="583">
        <v>5356.6419999999998</v>
      </c>
      <c r="AG90" s="589">
        <v>1622.0060000000003</v>
      </c>
      <c r="AH90" s="583">
        <v>1159.8049999999994</v>
      </c>
      <c r="AJ90" s="700"/>
      <c r="AK90" s="700"/>
      <c r="AL90" s="700"/>
      <c r="AM90" s="700"/>
      <c r="AN90" s="700"/>
      <c r="AO90" s="700"/>
      <c r="AP90" s="700"/>
      <c r="AQ90" s="700"/>
      <c r="AR90" s="700"/>
      <c r="AS90" s="700"/>
      <c r="AT90" s="700"/>
      <c r="AU90" s="700"/>
      <c r="AV90" s="700"/>
      <c r="AW90" s="700"/>
      <c r="AX90" s="700"/>
      <c r="AY90" s="700"/>
      <c r="AZ90" s="700"/>
      <c r="BA90" s="700"/>
      <c r="BB90" s="700"/>
      <c r="BC90" s="700"/>
      <c r="BD90" s="700"/>
      <c r="BE90" s="700"/>
      <c r="BF90" s="700"/>
      <c r="BG90" s="700"/>
      <c r="BH90" s="700"/>
      <c r="BI90" s="700"/>
      <c r="BJ90" s="700"/>
      <c r="BK90" s="700"/>
      <c r="BL90" s="700"/>
      <c r="BM90" s="700"/>
      <c r="BN90" s="700"/>
      <c r="BO90" s="700"/>
      <c r="BP90" s="700"/>
      <c r="BQ90" s="700"/>
      <c r="BR90" s="700"/>
      <c r="BS90" s="700"/>
      <c r="BT90" s="700"/>
      <c r="BU90" s="700"/>
      <c r="BV90" s="700"/>
      <c r="BW90" s="700"/>
      <c r="BX90" s="700"/>
      <c r="BY90" s="700"/>
      <c r="BZ90" s="700"/>
      <c r="CA90" s="700"/>
      <c r="CB90" s="700"/>
      <c r="CC90" s="700"/>
    </row>
    <row r="91" spans="1:81">
      <c r="A91" s="169"/>
      <c r="B91" s="169"/>
      <c r="C91" s="169"/>
      <c r="D91" s="169"/>
      <c r="E91" s="694"/>
      <c r="F91" s="694"/>
      <c r="G91" s="169"/>
      <c r="H91" s="169"/>
      <c r="I91" s="694"/>
      <c r="J91" s="694"/>
      <c r="K91" s="169"/>
      <c r="L91" s="694"/>
      <c r="M91" s="694"/>
      <c r="N91" s="694"/>
      <c r="O91" s="169"/>
      <c r="P91" s="169"/>
      <c r="Q91" s="694"/>
      <c r="R91" s="694"/>
      <c r="S91" s="169"/>
      <c r="T91" s="169"/>
      <c r="U91" s="694"/>
      <c r="V91" s="694"/>
      <c r="W91" s="169"/>
      <c r="X91" s="169"/>
      <c r="Y91" s="694"/>
      <c r="Z91" s="694"/>
      <c r="AA91" s="169"/>
      <c r="AB91" s="169"/>
      <c r="AC91" s="694"/>
      <c r="AD91" s="694"/>
      <c r="AE91" s="169"/>
      <c r="AF91" s="169"/>
      <c r="AG91" s="694"/>
      <c r="AH91" s="694"/>
      <c r="AI91" s="169"/>
      <c r="AJ91" s="700"/>
      <c r="AK91" s="700"/>
      <c r="AL91" s="700"/>
      <c r="AM91" s="700"/>
      <c r="AN91" s="700"/>
      <c r="AO91" s="700"/>
      <c r="AP91" s="700"/>
      <c r="AQ91" s="700"/>
      <c r="AR91" s="700"/>
      <c r="AS91" s="700"/>
      <c r="AT91" s="700"/>
      <c r="AU91" s="700"/>
      <c r="AV91" s="700"/>
      <c r="AW91" s="700"/>
      <c r="AX91" s="700"/>
      <c r="AY91" s="700"/>
      <c r="AZ91" s="700"/>
      <c r="BA91" s="700"/>
      <c r="BB91" s="700"/>
      <c r="BC91" s="700"/>
      <c r="BD91" s="700"/>
      <c r="BE91" s="700"/>
      <c r="BF91" s="700"/>
      <c r="BG91" s="700"/>
      <c r="BH91" s="700"/>
      <c r="BI91" s="700"/>
      <c r="BJ91" s="700"/>
      <c r="BK91" s="700"/>
      <c r="BL91" s="700"/>
      <c r="BM91" s="700"/>
      <c r="BN91" s="700"/>
      <c r="BO91" s="700"/>
      <c r="BP91" s="700"/>
      <c r="BQ91" s="700"/>
      <c r="BR91" s="700"/>
      <c r="BS91" s="700"/>
      <c r="BT91" s="700"/>
      <c r="BU91" s="700"/>
      <c r="BV91" s="700"/>
      <c r="BW91" s="700"/>
      <c r="BX91" s="700"/>
      <c r="BY91" s="700"/>
      <c r="BZ91" s="700"/>
      <c r="CA91" s="700"/>
      <c r="CB91" s="700"/>
      <c r="CC91" s="700"/>
    </row>
    <row r="92" spans="1:81">
      <c r="A92" s="164"/>
      <c r="B92" s="165" t="s">
        <v>380</v>
      </c>
      <c r="C92" s="580">
        <v>0</v>
      </c>
      <c r="D92" s="584">
        <v>0</v>
      </c>
      <c r="E92" s="580">
        <v>0</v>
      </c>
      <c r="F92" s="584">
        <v>0</v>
      </c>
      <c r="G92" s="580">
        <v>24.497</v>
      </c>
      <c r="H92" s="584">
        <v>30.751999999999999</v>
      </c>
      <c r="I92" s="580">
        <v>8.4589999999999996</v>
      </c>
      <c r="J92" s="584">
        <v>5.8439999999999976</v>
      </c>
      <c r="K92" s="580">
        <v>109.68899999999999</v>
      </c>
      <c r="L92" s="584">
        <v>95.522999999999996</v>
      </c>
      <c r="M92" s="580">
        <v>44.061999999999998</v>
      </c>
      <c r="N92" s="584">
        <v>26.680999999999997</v>
      </c>
      <c r="O92" s="580">
        <v>45.872</v>
      </c>
      <c r="P92" s="584">
        <v>41.817</v>
      </c>
      <c r="Q92" s="580">
        <v>12.281999999999996</v>
      </c>
      <c r="R92" s="584">
        <v>9.4440000000000026</v>
      </c>
      <c r="S92" s="580">
        <v>0</v>
      </c>
      <c r="T92" s="584">
        <v>0</v>
      </c>
      <c r="U92" s="580">
        <v>0</v>
      </c>
      <c r="V92" s="584">
        <v>0</v>
      </c>
      <c r="W92" s="580">
        <v>0.16700000000000001</v>
      </c>
      <c r="X92" s="584">
        <v>0.11899999999999999</v>
      </c>
      <c r="Y92" s="580">
        <v>0.14800000000000002</v>
      </c>
      <c r="Z92" s="584">
        <v>0</v>
      </c>
      <c r="AA92" s="580">
        <v>0.21</v>
      </c>
      <c r="AB92" s="584">
        <v>0</v>
      </c>
      <c r="AC92" s="580">
        <v>0.21</v>
      </c>
      <c r="AD92" s="584">
        <v>0</v>
      </c>
      <c r="AE92" s="580">
        <v>180.435</v>
      </c>
      <c r="AF92" s="584">
        <v>168.21100000000001</v>
      </c>
      <c r="AG92" s="580">
        <v>65.161000000000001</v>
      </c>
      <c r="AH92" s="584">
        <v>41.969000000000008</v>
      </c>
      <c r="AJ92" s="700"/>
      <c r="AK92" s="700"/>
      <c r="AL92" s="700"/>
      <c r="AM92" s="700"/>
      <c r="AN92" s="700"/>
      <c r="AO92" s="700"/>
      <c r="AP92" s="700"/>
      <c r="AQ92" s="700"/>
      <c r="AR92" s="700"/>
      <c r="AS92" s="700"/>
      <c r="AT92" s="700"/>
      <c r="AU92" s="700"/>
      <c r="AV92" s="700"/>
      <c r="AW92" s="700"/>
      <c r="AX92" s="700"/>
      <c r="AY92" s="700"/>
      <c r="AZ92" s="700"/>
      <c r="BA92" s="700"/>
      <c r="BB92" s="700"/>
      <c r="BC92" s="700"/>
      <c r="BD92" s="700"/>
      <c r="BE92" s="700"/>
      <c r="BF92" s="700"/>
      <c r="BG92" s="700"/>
      <c r="BH92" s="700"/>
      <c r="BI92" s="700"/>
      <c r="BJ92" s="700"/>
      <c r="BK92" s="700"/>
      <c r="BL92" s="700"/>
      <c r="BM92" s="700"/>
      <c r="BN92" s="700"/>
      <c r="BO92" s="700"/>
      <c r="BP92" s="700"/>
      <c r="BQ92" s="700"/>
      <c r="BR92" s="700"/>
      <c r="BS92" s="700"/>
      <c r="BT92" s="700"/>
      <c r="BU92" s="700"/>
      <c r="BV92" s="700"/>
      <c r="BW92" s="700"/>
      <c r="BX92" s="700"/>
      <c r="BY92" s="700"/>
      <c r="BZ92" s="700"/>
      <c r="CA92" s="700"/>
      <c r="CB92" s="700"/>
      <c r="CC92" s="700"/>
    </row>
    <row r="93" spans="1:81">
      <c r="A93" s="160"/>
      <c r="B93" s="161" t="s">
        <v>381</v>
      </c>
      <c r="C93" s="580">
        <v>0</v>
      </c>
      <c r="D93" s="584">
        <v>0</v>
      </c>
      <c r="E93" s="580">
        <v>0</v>
      </c>
      <c r="F93" s="584">
        <v>0</v>
      </c>
      <c r="G93" s="580">
        <v>-190.99700000000001</v>
      </c>
      <c r="H93" s="584">
        <v>-214.90899999999999</v>
      </c>
      <c r="I93" s="580">
        <v>-52.734000000000009</v>
      </c>
      <c r="J93" s="584">
        <v>-54.938999999999993</v>
      </c>
      <c r="K93" s="580">
        <v>-380.72699999999998</v>
      </c>
      <c r="L93" s="584">
        <v>-333.07900000000001</v>
      </c>
      <c r="M93" s="580">
        <v>-102.411</v>
      </c>
      <c r="N93" s="584">
        <v>-92.917000000000002</v>
      </c>
      <c r="O93" s="580">
        <v>-150.48400000000001</v>
      </c>
      <c r="P93" s="584">
        <v>-125.33499999999999</v>
      </c>
      <c r="Q93" s="580">
        <v>-50.918000000000006</v>
      </c>
      <c r="R93" s="584">
        <v>-30.991</v>
      </c>
      <c r="S93" s="580">
        <v>0</v>
      </c>
      <c r="T93" s="584">
        <v>0</v>
      </c>
      <c r="U93" s="580">
        <v>0</v>
      </c>
      <c r="V93" s="584">
        <v>0</v>
      </c>
      <c r="W93" s="580">
        <v>-13.385</v>
      </c>
      <c r="X93" s="584">
        <v>-13.794</v>
      </c>
      <c r="Y93" s="580">
        <v>-3.5310000000000006</v>
      </c>
      <c r="Z93" s="584">
        <v>-3.6450000000000014</v>
      </c>
      <c r="AA93" s="580">
        <v>-6.0960000000000001</v>
      </c>
      <c r="AB93" s="584">
        <v>-2.9540000000000002</v>
      </c>
      <c r="AC93" s="580">
        <v>-1.4279999999999999</v>
      </c>
      <c r="AD93" s="584">
        <v>-0.77900000000000036</v>
      </c>
      <c r="AE93" s="580">
        <v>-741.68899999999996</v>
      </c>
      <c r="AF93" s="584">
        <v>-690.07100000000003</v>
      </c>
      <c r="AG93" s="580">
        <v>-211.02199999999993</v>
      </c>
      <c r="AH93" s="584">
        <v>-183.27100000000002</v>
      </c>
      <c r="AJ93" s="700"/>
      <c r="AK93" s="700"/>
      <c r="AL93" s="700"/>
      <c r="AM93" s="700"/>
      <c r="AN93" s="700"/>
      <c r="AO93" s="700"/>
      <c r="AP93" s="700"/>
      <c r="AQ93" s="700"/>
      <c r="AR93" s="700"/>
      <c r="AS93" s="700"/>
      <c r="AT93" s="700"/>
      <c r="AU93" s="700"/>
      <c r="AV93" s="700"/>
      <c r="AW93" s="700"/>
      <c r="AX93" s="700"/>
      <c r="AY93" s="700"/>
      <c r="AZ93" s="700"/>
      <c r="BA93" s="700"/>
      <c r="BB93" s="700"/>
      <c r="BC93" s="700"/>
      <c r="BD93" s="700"/>
      <c r="BE93" s="700"/>
      <c r="BF93" s="700"/>
      <c r="BG93" s="700"/>
      <c r="BH93" s="700"/>
      <c r="BI93" s="700"/>
      <c r="BJ93" s="700"/>
      <c r="BK93" s="700"/>
      <c r="BL93" s="700"/>
      <c r="BM93" s="700"/>
      <c r="BN93" s="700"/>
      <c r="BO93" s="700"/>
      <c r="BP93" s="700"/>
      <c r="BQ93" s="700"/>
      <c r="BR93" s="700"/>
      <c r="BS93" s="700"/>
      <c r="BT93" s="700"/>
      <c r="BU93" s="700"/>
      <c r="BV93" s="700"/>
      <c r="BW93" s="700"/>
      <c r="BX93" s="700"/>
      <c r="BY93" s="700"/>
      <c r="BZ93" s="700"/>
      <c r="CA93" s="700"/>
      <c r="CB93" s="700"/>
      <c r="CC93" s="700"/>
    </row>
    <row r="94" spans="1:81">
      <c r="A94" s="160"/>
      <c r="B94" s="161" t="s">
        <v>382</v>
      </c>
      <c r="C94" s="580">
        <v>0</v>
      </c>
      <c r="D94" s="584">
        <v>0</v>
      </c>
      <c r="E94" s="580">
        <v>0</v>
      </c>
      <c r="F94" s="584">
        <v>0</v>
      </c>
      <c r="G94" s="580">
        <v>-185.28200000000001</v>
      </c>
      <c r="H94" s="584">
        <v>-220.19399999999999</v>
      </c>
      <c r="I94" s="580">
        <v>-42.59</v>
      </c>
      <c r="J94" s="584">
        <v>-58.927999999999997</v>
      </c>
      <c r="K94" s="580">
        <v>-644.77200000000005</v>
      </c>
      <c r="L94" s="584">
        <v>-637.92899999999997</v>
      </c>
      <c r="M94" s="580">
        <v>-171.37300000000005</v>
      </c>
      <c r="N94" s="584">
        <v>-158.73399999999998</v>
      </c>
      <c r="O94" s="580">
        <v>-242.88499999999999</v>
      </c>
      <c r="P94" s="584">
        <v>-201.75700000000001</v>
      </c>
      <c r="Q94" s="580">
        <v>-80.656999999999982</v>
      </c>
      <c r="R94" s="584">
        <v>-62.908000000000015</v>
      </c>
      <c r="S94" s="580">
        <v>0</v>
      </c>
      <c r="T94" s="584">
        <v>0</v>
      </c>
      <c r="U94" s="580">
        <v>0</v>
      </c>
      <c r="V94" s="584">
        <v>0</v>
      </c>
      <c r="W94" s="580">
        <v>-24.882999999999999</v>
      </c>
      <c r="X94" s="584">
        <v>-22.385999999999999</v>
      </c>
      <c r="Y94" s="580">
        <v>-8.7530000000000001</v>
      </c>
      <c r="Z94" s="584">
        <v>-7.3329999999999984</v>
      </c>
      <c r="AA94" s="580">
        <v>-36.588999999999999</v>
      </c>
      <c r="AB94" s="584">
        <v>-17.030999999999999</v>
      </c>
      <c r="AC94" s="580">
        <v>-10.311999999999998</v>
      </c>
      <c r="AD94" s="584">
        <v>-6.1119999999999983</v>
      </c>
      <c r="AE94" s="580">
        <v>-1134.4110000000001</v>
      </c>
      <c r="AF94" s="584">
        <v>-1099.297</v>
      </c>
      <c r="AG94" s="580">
        <v>-313.68500000000006</v>
      </c>
      <c r="AH94" s="584">
        <v>-294.01499999999999</v>
      </c>
      <c r="AJ94" s="700"/>
      <c r="AK94" s="700"/>
      <c r="AL94" s="700"/>
      <c r="AM94" s="700"/>
      <c r="AN94" s="700"/>
      <c r="AO94" s="700"/>
      <c r="AP94" s="700"/>
      <c r="AQ94" s="700"/>
      <c r="AR94" s="700"/>
      <c r="AS94" s="700"/>
      <c r="AT94" s="700"/>
      <c r="AU94" s="700"/>
      <c r="AV94" s="700"/>
      <c r="AW94" s="700"/>
      <c r="AX94" s="700"/>
      <c r="AY94" s="700"/>
      <c r="AZ94" s="700"/>
      <c r="BA94" s="700"/>
      <c r="BB94" s="700"/>
      <c r="BC94" s="700"/>
      <c r="BD94" s="700"/>
      <c r="BE94" s="700"/>
      <c r="BF94" s="700"/>
      <c r="BG94" s="700"/>
      <c r="BH94" s="700"/>
      <c r="BI94" s="700"/>
      <c r="BJ94" s="700"/>
      <c r="BK94" s="700"/>
      <c r="BL94" s="700"/>
      <c r="BM94" s="700"/>
      <c r="BN94" s="700"/>
      <c r="BO94" s="700"/>
      <c r="BP94" s="700"/>
      <c r="BQ94" s="700"/>
      <c r="BR94" s="700"/>
      <c r="BS94" s="700"/>
      <c r="BT94" s="700"/>
      <c r="BU94" s="700"/>
      <c r="BV94" s="700"/>
      <c r="BW94" s="700"/>
      <c r="BX94" s="700"/>
      <c r="BY94" s="700"/>
      <c r="BZ94" s="700"/>
      <c r="CA94" s="700"/>
      <c r="CB94" s="700"/>
      <c r="CC94" s="700"/>
    </row>
    <row r="95" spans="1:81">
      <c r="A95" s="169"/>
      <c r="B95" s="169"/>
      <c r="C95" s="169"/>
      <c r="D95" s="169"/>
      <c r="E95" s="694"/>
      <c r="F95" s="694"/>
      <c r="G95" s="169"/>
      <c r="H95" s="169"/>
      <c r="I95" s="694"/>
      <c r="J95" s="694"/>
      <c r="K95" s="169"/>
      <c r="L95" s="694"/>
      <c r="M95" s="694"/>
      <c r="N95" s="694"/>
      <c r="O95" s="169"/>
      <c r="P95" s="169"/>
      <c r="Q95" s="694"/>
      <c r="R95" s="694"/>
      <c r="S95" s="169"/>
      <c r="T95" s="169"/>
      <c r="U95" s="694"/>
      <c r="V95" s="694"/>
      <c r="W95" s="169"/>
      <c r="X95" s="169"/>
      <c r="Y95" s="694"/>
      <c r="Z95" s="694"/>
      <c r="AA95" s="169"/>
      <c r="AB95" s="169"/>
      <c r="AC95" s="694"/>
      <c r="AD95" s="694"/>
      <c r="AE95" s="169"/>
      <c r="AF95" s="169"/>
      <c r="AG95" s="694"/>
      <c r="AH95" s="694"/>
      <c r="AI95" s="169"/>
      <c r="AJ95" s="700"/>
      <c r="AK95" s="700"/>
      <c r="AL95" s="700"/>
      <c r="AM95" s="700"/>
      <c r="AN95" s="700"/>
      <c r="AO95" s="700"/>
      <c r="AP95" s="700"/>
      <c r="AQ95" s="700"/>
      <c r="AR95" s="700"/>
      <c r="AS95" s="700"/>
      <c r="AT95" s="700"/>
      <c r="AU95" s="700"/>
      <c r="AV95" s="700"/>
      <c r="AW95" s="700"/>
      <c r="AX95" s="700"/>
      <c r="AY95" s="700"/>
      <c r="AZ95" s="700"/>
      <c r="BA95" s="700"/>
      <c r="BB95" s="700"/>
      <c r="BC95" s="700"/>
      <c r="BD95" s="700"/>
      <c r="BE95" s="700"/>
      <c r="BF95" s="700"/>
      <c r="BG95" s="700"/>
      <c r="BH95" s="700"/>
      <c r="BI95" s="700"/>
      <c r="BJ95" s="700"/>
      <c r="BK95" s="700"/>
      <c r="BL95" s="700"/>
      <c r="BM95" s="700"/>
      <c r="BN95" s="700"/>
      <c r="BO95" s="700"/>
      <c r="BP95" s="700"/>
      <c r="BQ95" s="700"/>
      <c r="BR95" s="700"/>
      <c r="BS95" s="700"/>
      <c r="BT95" s="700"/>
      <c r="BU95" s="700"/>
      <c r="BV95" s="700"/>
      <c r="BW95" s="700"/>
      <c r="BX95" s="700"/>
      <c r="BY95" s="700"/>
      <c r="BZ95" s="700"/>
      <c r="CA95" s="700"/>
      <c r="CB95" s="700"/>
      <c r="CC95" s="700"/>
    </row>
    <row r="96" spans="1:81" s="144" customFormat="1">
      <c r="A96" s="158" t="s">
        <v>383</v>
      </c>
      <c r="B96" s="159"/>
      <c r="C96" s="589">
        <v>0</v>
      </c>
      <c r="D96" s="586">
        <v>0</v>
      </c>
      <c r="E96" s="589">
        <v>0</v>
      </c>
      <c r="F96" s="586">
        <v>0</v>
      </c>
      <c r="G96" s="589">
        <v>227.28399999999999</v>
      </c>
      <c r="H96" s="586">
        <v>47.624000000000002</v>
      </c>
      <c r="I96" s="589">
        <v>56.431999999999988</v>
      </c>
      <c r="J96" s="586">
        <v>-10.257999999999996</v>
      </c>
      <c r="K96" s="589">
        <v>2245.9549999999999</v>
      </c>
      <c r="L96" s="586">
        <v>2230.8040000000001</v>
      </c>
      <c r="M96" s="589">
        <v>691.32299999999987</v>
      </c>
      <c r="N96" s="586">
        <v>510.69299999999998</v>
      </c>
      <c r="O96" s="589">
        <v>1592.412</v>
      </c>
      <c r="P96" s="586">
        <v>1303.711</v>
      </c>
      <c r="Q96" s="589">
        <v>366.10200000000009</v>
      </c>
      <c r="R96" s="586">
        <v>181.65900000000011</v>
      </c>
      <c r="S96" s="589">
        <v>0</v>
      </c>
      <c r="T96" s="586">
        <v>0</v>
      </c>
      <c r="U96" s="589">
        <v>0</v>
      </c>
      <c r="V96" s="586">
        <v>0</v>
      </c>
      <c r="W96" s="589">
        <v>201.86500000000001</v>
      </c>
      <c r="X96" s="586">
        <v>173.637</v>
      </c>
      <c r="Y96" s="589">
        <v>47.430000000000007</v>
      </c>
      <c r="Z96" s="586">
        <v>49.668000000000006</v>
      </c>
      <c r="AA96" s="589">
        <v>0.79600000000000004</v>
      </c>
      <c r="AB96" s="586">
        <v>-20.291</v>
      </c>
      <c r="AC96" s="589">
        <v>1.173</v>
      </c>
      <c r="AD96" s="586">
        <v>-7.2740000000000009</v>
      </c>
      <c r="AE96" s="589">
        <v>4268.3119999999999</v>
      </c>
      <c r="AF96" s="586">
        <v>3735.4850000000001</v>
      </c>
      <c r="AG96" s="589">
        <v>1162.46</v>
      </c>
      <c r="AH96" s="586">
        <v>724.48800000000028</v>
      </c>
      <c r="AJ96" s="700"/>
      <c r="AK96" s="700"/>
      <c r="AL96" s="700"/>
      <c r="AM96" s="700"/>
      <c r="AN96" s="700"/>
      <c r="AO96" s="700"/>
      <c r="AP96" s="700"/>
      <c r="AQ96" s="700"/>
      <c r="AR96" s="700"/>
      <c r="AS96" s="700"/>
      <c r="AT96" s="700"/>
      <c r="AU96" s="700"/>
      <c r="AV96" s="700"/>
      <c r="AW96" s="700"/>
      <c r="AX96" s="700"/>
      <c r="AY96" s="700"/>
      <c r="AZ96" s="700"/>
      <c r="BA96" s="700"/>
      <c r="BB96" s="700"/>
      <c r="BC96" s="700"/>
      <c r="BD96" s="700"/>
      <c r="BE96" s="700"/>
      <c r="BF96" s="700"/>
      <c r="BG96" s="700"/>
      <c r="BH96" s="700"/>
      <c r="BI96" s="700"/>
      <c r="BJ96" s="700"/>
      <c r="BK96" s="700"/>
      <c r="BL96" s="700"/>
      <c r="BM96" s="700"/>
      <c r="BN96" s="700"/>
      <c r="BO96" s="700"/>
      <c r="BP96" s="700"/>
      <c r="BQ96" s="700"/>
      <c r="BR96" s="700"/>
      <c r="BS96" s="700"/>
      <c r="BT96" s="700"/>
      <c r="BU96" s="700"/>
      <c r="BV96" s="700"/>
      <c r="BW96" s="700"/>
      <c r="BX96" s="700"/>
      <c r="BY96" s="700"/>
      <c r="BZ96" s="700"/>
      <c r="CA96" s="700"/>
      <c r="CB96" s="700"/>
      <c r="CC96" s="700"/>
    </row>
    <row r="97" spans="1:81">
      <c r="A97" s="169"/>
      <c r="B97" s="169"/>
      <c r="C97" s="169"/>
      <c r="D97" s="169"/>
      <c r="E97" s="694"/>
      <c r="F97" s="694"/>
      <c r="G97" s="169"/>
      <c r="H97" s="169"/>
      <c r="I97" s="694"/>
      <c r="J97" s="694"/>
      <c r="K97" s="169"/>
      <c r="L97" s="694"/>
      <c r="M97" s="694"/>
      <c r="N97" s="694"/>
      <c r="O97" s="169"/>
      <c r="P97" s="169"/>
      <c r="Q97" s="694"/>
      <c r="R97" s="694"/>
      <c r="S97" s="169"/>
      <c r="T97" s="169"/>
      <c r="U97" s="694"/>
      <c r="V97" s="694"/>
      <c r="W97" s="169"/>
      <c r="X97" s="169"/>
      <c r="Y97" s="694"/>
      <c r="Z97" s="694"/>
      <c r="AA97" s="169"/>
      <c r="AB97" s="169"/>
      <c r="AC97" s="694"/>
      <c r="AD97" s="694"/>
      <c r="AE97" s="169"/>
      <c r="AF97" s="169"/>
      <c r="AG97" s="694"/>
      <c r="AH97" s="694"/>
      <c r="AI97" s="169"/>
      <c r="AJ97" s="700"/>
      <c r="AK97" s="700"/>
      <c r="AL97" s="700"/>
      <c r="AM97" s="700"/>
      <c r="AN97" s="700"/>
      <c r="AO97" s="700"/>
      <c r="AP97" s="700"/>
      <c r="AQ97" s="700"/>
      <c r="AR97" s="700"/>
      <c r="AS97" s="700"/>
      <c r="AT97" s="700"/>
      <c r="AU97" s="700"/>
      <c r="AV97" s="700"/>
      <c r="AW97" s="700"/>
      <c r="AX97" s="700"/>
      <c r="AY97" s="700"/>
      <c r="AZ97" s="700"/>
      <c r="BA97" s="700"/>
      <c r="BB97" s="700"/>
      <c r="BC97" s="700"/>
      <c r="BD97" s="700"/>
      <c r="BE97" s="700"/>
      <c r="BF97" s="700"/>
      <c r="BG97" s="700"/>
      <c r="BH97" s="700"/>
      <c r="BI97" s="700"/>
      <c r="BJ97" s="700"/>
      <c r="BK97" s="700"/>
      <c r="BL97" s="700"/>
      <c r="BM97" s="700"/>
      <c r="BN97" s="700"/>
      <c r="BO97" s="700"/>
      <c r="BP97" s="700"/>
      <c r="BQ97" s="700"/>
      <c r="BR97" s="700"/>
      <c r="BS97" s="700"/>
      <c r="BT97" s="700"/>
      <c r="BU97" s="700"/>
      <c r="BV97" s="700"/>
      <c r="BW97" s="700"/>
      <c r="BX97" s="700"/>
      <c r="BY97" s="700"/>
      <c r="BZ97" s="700"/>
      <c r="CA97" s="700"/>
      <c r="CB97" s="700"/>
      <c r="CC97" s="700"/>
    </row>
    <row r="98" spans="1:81">
      <c r="A98" s="164"/>
      <c r="B98" s="165" t="s">
        <v>384</v>
      </c>
      <c r="C98" s="580">
        <v>0</v>
      </c>
      <c r="D98" s="584">
        <v>0</v>
      </c>
      <c r="E98" s="580">
        <v>0</v>
      </c>
      <c r="F98" s="584">
        <v>0</v>
      </c>
      <c r="G98" s="580">
        <v>-165.80699999999999</v>
      </c>
      <c r="H98" s="584">
        <v>-165.84</v>
      </c>
      <c r="I98" s="580">
        <v>-46.731999999999985</v>
      </c>
      <c r="J98" s="584">
        <v>-48.084000000000003</v>
      </c>
      <c r="K98" s="580">
        <v>-670.23400000000004</v>
      </c>
      <c r="L98" s="584">
        <v>-687.43299999999999</v>
      </c>
      <c r="M98" s="580">
        <v>-87.096000000000004</v>
      </c>
      <c r="N98" s="584">
        <v>-168.30200000000002</v>
      </c>
      <c r="O98" s="580">
        <v>-232.98699999999999</v>
      </c>
      <c r="P98" s="584">
        <v>-227.61600000000001</v>
      </c>
      <c r="Q98" s="580">
        <v>-63.97</v>
      </c>
      <c r="R98" s="584">
        <v>-57.512</v>
      </c>
      <c r="S98" s="580">
        <v>0</v>
      </c>
      <c r="T98" s="584">
        <v>0</v>
      </c>
      <c r="U98" s="580">
        <v>0</v>
      </c>
      <c r="V98" s="584">
        <v>0</v>
      </c>
      <c r="W98" s="580">
        <v>-50.694000000000003</v>
      </c>
      <c r="X98" s="584">
        <v>-49.71</v>
      </c>
      <c r="Y98" s="580">
        <v>-12.720000000000006</v>
      </c>
      <c r="Z98" s="584">
        <v>-12.682000000000002</v>
      </c>
      <c r="AA98" s="580">
        <v>-9.5730000000000004</v>
      </c>
      <c r="AB98" s="584">
        <v>0</v>
      </c>
      <c r="AC98" s="580">
        <v>-2.532</v>
      </c>
      <c r="AD98" s="584">
        <v>0</v>
      </c>
      <c r="AE98" s="580">
        <v>-1129.2950000000001</v>
      </c>
      <c r="AF98" s="584">
        <v>-1130.5989999999999</v>
      </c>
      <c r="AG98" s="580">
        <v>-213.05000000000007</v>
      </c>
      <c r="AH98" s="584">
        <v>-286.57999999999993</v>
      </c>
      <c r="AJ98" s="700"/>
      <c r="AK98" s="700"/>
      <c r="AL98" s="700"/>
      <c r="AM98" s="700"/>
      <c r="AN98" s="700"/>
      <c r="AO98" s="700"/>
      <c r="AP98" s="700"/>
      <c r="AQ98" s="700"/>
      <c r="AR98" s="700"/>
      <c r="AS98" s="700"/>
      <c r="AT98" s="700"/>
      <c r="AU98" s="700"/>
      <c r="AV98" s="700"/>
      <c r="AW98" s="700"/>
      <c r="AX98" s="700"/>
      <c r="AY98" s="700"/>
      <c r="AZ98" s="700"/>
      <c r="BA98" s="700"/>
      <c r="BB98" s="700"/>
      <c r="BC98" s="700"/>
      <c r="BD98" s="700"/>
      <c r="BE98" s="700"/>
      <c r="BF98" s="700"/>
      <c r="BG98" s="700"/>
      <c r="BH98" s="700"/>
      <c r="BI98" s="700"/>
      <c r="BJ98" s="700"/>
      <c r="BK98" s="700"/>
      <c r="BL98" s="700"/>
      <c r="BM98" s="700"/>
      <c r="BN98" s="700"/>
      <c r="BO98" s="700"/>
      <c r="BP98" s="700"/>
      <c r="BQ98" s="700"/>
      <c r="BR98" s="700"/>
      <c r="BS98" s="700"/>
      <c r="BT98" s="700"/>
      <c r="BU98" s="700"/>
      <c r="BV98" s="700"/>
      <c r="BW98" s="700"/>
      <c r="BX98" s="700"/>
      <c r="BY98" s="700"/>
      <c r="BZ98" s="700"/>
      <c r="CA98" s="700"/>
      <c r="CB98" s="700"/>
      <c r="CC98" s="700"/>
    </row>
    <row r="99" spans="1:81">
      <c r="A99" s="164"/>
      <c r="B99" s="165" t="s">
        <v>385</v>
      </c>
      <c r="C99" s="580">
        <v>0</v>
      </c>
      <c r="D99" s="584">
        <v>0</v>
      </c>
      <c r="E99" s="580">
        <v>0</v>
      </c>
      <c r="F99" s="584">
        <v>0</v>
      </c>
      <c r="G99" s="580">
        <v>-5.7000000000000002E-2</v>
      </c>
      <c r="H99" s="584">
        <v>-0.84199999999999997</v>
      </c>
      <c r="I99" s="580">
        <v>-3.8000000000000006E-2</v>
      </c>
      <c r="J99" s="584">
        <v>9.6999999999999975E-2</v>
      </c>
      <c r="K99" s="580">
        <v>-90.406999999999996</v>
      </c>
      <c r="L99" s="584">
        <v>-54.655999999999999</v>
      </c>
      <c r="M99" s="580">
        <v>-90.406999999999996</v>
      </c>
      <c r="N99" s="584">
        <v>-54.655999999999999</v>
      </c>
      <c r="O99" s="580">
        <v>6.4880000000000004</v>
      </c>
      <c r="P99" s="584">
        <v>-49.625999999999998</v>
      </c>
      <c r="Q99" s="580">
        <v>0.17700000000000049</v>
      </c>
      <c r="R99" s="584">
        <v>-49.625999999999998</v>
      </c>
      <c r="S99" s="580">
        <v>0</v>
      </c>
      <c r="T99" s="584">
        <v>0</v>
      </c>
      <c r="U99" s="580">
        <v>0</v>
      </c>
      <c r="V99" s="584">
        <v>0</v>
      </c>
      <c r="W99" s="580">
        <v>-5.3470000000000004</v>
      </c>
      <c r="X99" s="584">
        <v>-9.5890000000000004</v>
      </c>
      <c r="Y99" s="580">
        <v>-5.0750000000000002</v>
      </c>
      <c r="Z99" s="584">
        <v>-5.4620000000000006</v>
      </c>
      <c r="AA99" s="580">
        <v>0</v>
      </c>
      <c r="AB99" s="584">
        <v>0</v>
      </c>
      <c r="AC99" s="580">
        <v>0</v>
      </c>
      <c r="AD99" s="584">
        <v>0</v>
      </c>
      <c r="AE99" s="580">
        <v>-89.322999999999993</v>
      </c>
      <c r="AF99" s="584">
        <v>-114.71299999999999</v>
      </c>
      <c r="AG99" s="580">
        <v>-95.342999999999989</v>
      </c>
      <c r="AH99" s="584">
        <v>-109.64699999999999</v>
      </c>
      <c r="AJ99" s="700"/>
      <c r="AK99" s="700"/>
      <c r="AL99" s="700"/>
      <c r="AM99" s="700"/>
      <c r="AN99" s="700"/>
      <c r="AO99" s="700"/>
      <c r="AP99" s="700"/>
      <c r="AQ99" s="700"/>
      <c r="AR99" s="700"/>
      <c r="AS99" s="700"/>
      <c r="AT99" s="700"/>
      <c r="AU99" s="700"/>
      <c r="AV99" s="700"/>
      <c r="AW99" s="700"/>
      <c r="AX99" s="700"/>
      <c r="AY99" s="700"/>
      <c r="AZ99" s="700"/>
      <c r="BA99" s="700"/>
      <c r="BB99" s="700"/>
      <c r="BC99" s="700"/>
      <c r="BD99" s="700"/>
      <c r="BE99" s="700"/>
      <c r="BF99" s="700"/>
      <c r="BG99" s="700"/>
      <c r="BH99" s="700"/>
      <c r="BI99" s="700"/>
      <c r="BJ99" s="700"/>
      <c r="BK99" s="700"/>
      <c r="BL99" s="700"/>
      <c r="BM99" s="700"/>
      <c r="BN99" s="700"/>
      <c r="BO99" s="700"/>
      <c r="BP99" s="700"/>
      <c r="BQ99" s="700"/>
      <c r="BR99" s="700"/>
      <c r="BS99" s="700"/>
      <c r="BT99" s="700"/>
      <c r="BU99" s="700"/>
      <c r="BV99" s="700"/>
      <c r="BW99" s="700"/>
      <c r="BX99" s="700"/>
      <c r="BY99" s="700"/>
      <c r="BZ99" s="700"/>
      <c r="CA99" s="700"/>
      <c r="CB99" s="700"/>
      <c r="CC99" s="700"/>
    </row>
    <row r="100" spans="1:81" ht="25.5">
      <c r="A100" s="164"/>
      <c r="B100" s="165" t="s">
        <v>386</v>
      </c>
      <c r="C100" s="580">
        <v>0</v>
      </c>
      <c r="D100" s="584">
        <v>0</v>
      </c>
      <c r="E100" s="580">
        <v>0</v>
      </c>
      <c r="F100" s="584">
        <v>0</v>
      </c>
      <c r="G100" s="580">
        <v>-69.902000000000001</v>
      </c>
      <c r="H100" s="584">
        <v>-43.005000000000003</v>
      </c>
      <c r="I100" s="580">
        <v>-27.966000000000001</v>
      </c>
      <c r="J100" s="584">
        <v>-20.416000000000004</v>
      </c>
      <c r="K100" s="580">
        <v>-271.613</v>
      </c>
      <c r="L100" s="584">
        <v>-226.648</v>
      </c>
      <c r="M100" s="580">
        <v>-84.593999999999994</v>
      </c>
      <c r="N100" s="584">
        <v>-67.533999999999992</v>
      </c>
      <c r="O100" s="580">
        <v>-19.971</v>
      </c>
      <c r="P100" s="584">
        <v>-17.529</v>
      </c>
      <c r="Q100" s="580">
        <v>-3.9789999999999992</v>
      </c>
      <c r="R100" s="584">
        <v>-6.1329999999999991</v>
      </c>
      <c r="S100" s="580">
        <v>0</v>
      </c>
      <c r="T100" s="584">
        <v>0</v>
      </c>
      <c r="U100" s="580">
        <v>0</v>
      </c>
      <c r="V100" s="584">
        <v>0</v>
      </c>
      <c r="W100" s="580">
        <v>8.7999999999999995E-2</v>
      </c>
      <c r="X100" s="584">
        <v>-1.542</v>
      </c>
      <c r="Y100" s="580">
        <v>6.8999999999999992E-2</v>
      </c>
      <c r="Z100" s="584">
        <v>-1.5070000000000001</v>
      </c>
      <c r="AA100" s="580">
        <v>-0.01</v>
      </c>
      <c r="AB100" s="584">
        <v>0</v>
      </c>
      <c r="AC100" s="580">
        <v>9.9999999999999915E-4</v>
      </c>
      <c r="AD100" s="584">
        <v>0</v>
      </c>
      <c r="AE100" s="580">
        <v>-361.40800000000002</v>
      </c>
      <c r="AF100" s="584">
        <v>-288.72399999999999</v>
      </c>
      <c r="AG100" s="580">
        <v>-116.46900000000002</v>
      </c>
      <c r="AH100" s="584">
        <v>-95.59</v>
      </c>
      <c r="AJ100" s="700"/>
      <c r="AK100" s="700"/>
      <c r="AL100" s="700"/>
      <c r="AM100" s="700"/>
      <c r="AN100" s="700"/>
      <c r="AO100" s="700"/>
      <c r="AP100" s="700"/>
      <c r="AQ100" s="700"/>
      <c r="AR100" s="700"/>
      <c r="AS100" s="700"/>
      <c r="AT100" s="700"/>
      <c r="AU100" s="700"/>
      <c r="AV100" s="700"/>
      <c r="AW100" s="700"/>
      <c r="AX100" s="700"/>
      <c r="AY100" s="700"/>
      <c r="AZ100" s="700"/>
      <c r="BA100" s="700"/>
      <c r="BB100" s="700"/>
      <c r="BC100" s="700"/>
      <c r="BD100" s="700"/>
      <c r="BE100" s="700"/>
      <c r="BF100" s="700"/>
      <c r="BG100" s="700"/>
      <c r="BH100" s="700"/>
      <c r="BI100" s="700"/>
      <c r="BJ100" s="700"/>
      <c r="BK100" s="700"/>
      <c r="BL100" s="700"/>
      <c r="BM100" s="700"/>
      <c r="BN100" s="700"/>
      <c r="BO100" s="700"/>
      <c r="BP100" s="700"/>
      <c r="BQ100" s="700"/>
      <c r="BR100" s="700"/>
      <c r="BS100" s="700"/>
      <c r="BT100" s="700"/>
      <c r="BU100" s="700"/>
      <c r="BV100" s="700"/>
      <c r="BW100" s="700"/>
      <c r="BX100" s="700"/>
      <c r="BY100" s="700"/>
      <c r="BZ100" s="700"/>
      <c r="CA100" s="700"/>
      <c r="CB100" s="700"/>
      <c r="CC100" s="700"/>
    </row>
    <row r="101" spans="1:81">
      <c r="A101" s="169"/>
      <c r="B101" s="169"/>
      <c r="C101" s="169"/>
      <c r="D101" s="169"/>
      <c r="E101" s="694"/>
      <c r="F101" s="694"/>
      <c r="G101" s="169"/>
      <c r="H101" s="169"/>
      <c r="I101" s="694"/>
      <c r="J101" s="694"/>
      <c r="K101" s="169"/>
      <c r="L101" s="694"/>
      <c r="M101" s="694"/>
      <c r="N101" s="694"/>
      <c r="O101" s="169"/>
      <c r="P101" s="169"/>
      <c r="Q101" s="694"/>
      <c r="R101" s="694"/>
      <c r="S101" s="169"/>
      <c r="T101" s="169"/>
      <c r="U101" s="694"/>
      <c r="V101" s="694"/>
      <c r="W101" s="169"/>
      <c r="X101" s="169"/>
      <c r="Y101" s="694"/>
      <c r="Z101" s="694"/>
      <c r="AA101" s="169"/>
      <c r="AB101" s="169"/>
      <c r="AC101" s="694"/>
      <c r="AD101" s="694"/>
      <c r="AE101" s="169"/>
      <c r="AF101" s="169"/>
      <c r="AG101" s="694"/>
      <c r="AH101" s="694"/>
      <c r="AI101" s="169"/>
      <c r="AJ101" s="700"/>
      <c r="AK101" s="700"/>
      <c r="AL101" s="700"/>
      <c r="AM101" s="700"/>
      <c r="AN101" s="700"/>
      <c r="AO101" s="700"/>
      <c r="AP101" s="700"/>
      <c r="AQ101" s="700"/>
      <c r="AR101" s="700"/>
      <c r="AS101" s="700"/>
      <c r="AT101" s="700"/>
      <c r="AU101" s="700"/>
      <c r="AV101" s="700"/>
      <c r="AW101" s="700"/>
      <c r="AX101" s="700"/>
      <c r="AY101" s="700"/>
      <c r="AZ101" s="700"/>
      <c r="BA101" s="700"/>
      <c r="BB101" s="700"/>
      <c r="BC101" s="700"/>
      <c r="BD101" s="700"/>
      <c r="BE101" s="700"/>
      <c r="BF101" s="700"/>
      <c r="BG101" s="700"/>
      <c r="BH101" s="700"/>
      <c r="BI101" s="700"/>
      <c r="BJ101" s="700"/>
      <c r="BK101" s="700"/>
      <c r="BL101" s="700"/>
      <c r="BM101" s="700"/>
      <c r="BN101" s="700"/>
      <c r="BO101" s="700"/>
      <c r="BP101" s="700"/>
      <c r="BQ101" s="700"/>
      <c r="BR101" s="700"/>
      <c r="BS101" s="700"/>
      <c r="BT101" s="700"/>
      <c r="BU101" s="700"/>
      <c r="BV101" s="700"/>
      <c r="BW101" s="700"/>
      <c r="BX101" s="700"/>
      <c r="BY101" s="700"/>
      <c r="BZ101" s="700"/>
      <c r="CA101" s="700"/>
      <c r="CB101" s="700"/>
      <c r="CC101" s="700"/>
    </row>
    <row r="102" spans="1:81" s="144" customFormat="1">
      <c r="A102" s="158" t="s">
        <v>387</v>
      </c>
      <c r="B102" s="159"/>
      <c r="C102" s="589">
        <v>0</v>
      </c>
      <c r="D102" s="583">
        <v>0</v>
      </c>
      <c r="E102" s="589">
        <v>0</v>
      </c>
      <c r="F102" s="583">
        <v>0</v>
      </c>
      <c r="G102" s="589">
        <v>-8.4819999999999993</v>
      </c>
      <c r="H102" s="583">
        <v>-162.06299999999999</v>
      </c>
      <c r="I102" s="589">
        <v>-18.303999999999998</v>
      </c>
      <c r="J102" s="583">
        <v>-78.660999999999987</v>
      </c>
      <c r="K102" s="589">
        <v>1213.701</v>
      </c>
      <c r="L102" s="583">
        <v>1262.067</v>
      </c>
      <c r="M102" s="589">
        <v>429.226</v>
      </c>
      <c r="N102" s="583">
        <v>220.20100000000002</v>
      </c>
      <c r="O102" s="589">
        <v>1345.942</v>
      </c>
      <c r="P102" s="583">
        <v>1008.94</v>
      </c>
      <c r="Q102" s="589">
        <v>298.32999999999993</v>
      </c>
      <c r="R102" s="583">
        <v>68.388000000000034</v>
      </c>
      <c r="S102" s="589">
        <v>0</v>
      </c>
      <c r="T102" s="583">
        <v>0</v>
      </c>
      <c r="U102" s="589">
        <v>0</v>
      </c>
      <c r="V102" s="583">
        <v>0</v>
      </c>
      <c r="W102" s="589">
        <v>145.91200000000001</v>
      </c>
      <c r="X102" s="583">
        <v>112.79600000000001</v>
      </c>
      <c r="Y102" s="589">
        <v>29.704000000000008</v>
      </c>
      <c r="Z102" s="583">
        <v>30.01700000000001</v>
      </c>
      <c r="AA102" s="589">
        <v>-8.7870000000000008</v>
      </c>
      <c r="AB102" s="583">
        <v>-20.291</v>
      </c>
      <c r="AC102" s="589">
        <v>-1.3580000000000005</v>
      </c>
      <c r="AD102" s="583">
        <v>-7.2740000000000009</v>
      </c>
      <c r="AE102" s="589">
        <v>2688.2860000000001</v>
      </c>
      <c r="AF102" s="583">
        <v>2201.4490000000001</v>
      </c>
      <c r="AG102" s="589">
        <v>737.59799999999996</v>
      </c>
      <c r="AH102" s="583">
        <v>232.67100000000005</v>
      </c>
      <c r="AI102" s="679"/>
      <c r="AJ102" s="700"/>
      <c r="AK102" s="700"/>
      <c r="AL102" s="700"/>
      <c r="AM102" s="700"/>
      <c r="AN102" s="700"/>
      <c r="AO102" s="700"/>
      <c r="AP102" s="700"/>
      <c r="AQ102" s="700"/>
      <c r="AR102" s="700"/>
      <c r="AS102" s="700"/>
      <c r="AT102" s="700"/>
      <c r="AU102" s="700"/>
      <c r="AV102" s="700"/>
      <c r="AW102" s="700"/>
      <c r="AX102" s="700"/>
      <c r="AY102" s="700"/>
      <c r="AZ102" s="700"/>
      <c r="BA102" s="700"/>
      <c r="BB102" s="700"/>
      <c r="BC102" s="700"/>
      <c r="BD102" s="700"/>
      <c r="BE102" s="700"/>
      <c r="BF102" s="700"/>
      <c r="BG102" s="700"/>
      <c r="BH102" s="700"/>
      <c r="BI102" s="700"/>
      <c r="BJ102" s="700"/>
      <c r="BK102" s="700"/>
      <c r="BL102" s="700"/>
      <c r="BM102" s="700"/>
      <c r="BN102" s="700"/>
      <c r="BO102" s="700"/>
      <c r="BP102" s="700"/>
      <c r="BQ102" s="700"/>
      <c r="BR102" s="700"/>
      <c r="BS102" s="700"/>
      <c r="BT102" s="700"/>
      <c r="BU102" s="700"/>
      <c r="BV102" s="700"/>
      <c r="BW102" s="700"/>
      <c r="BX102" s="700"/>
      <c r="BY102" s="700"/>
      <c r="BZ102" s="700"/>
      <c r="CA102" s="700"/>
      <c r="CB102" s="700"/>
      <c r="CC102" s="700"/>
    </row>
    <row r="103" spans="1:81">
      <c r="A103" s="169"/>
      <c r="B103" s="169"/>
      <c r="C103" s="169"/>
      <c r="D103" s="169"/>
      <c r="E103" s="694"/>
      <c r="F103" s="694"/>
      <c r="G103" s="169"/>
      <c r="H103" s="169"/>
      <c r="I103" s="694"/>
      <c r="J103" s="694"/>
      <c r="K103" s="169"/>
      <c r="L103" s="694"/>
      <c r="M103" s="694"/>
      <c r="N103" s="694"/>
      <c r="O103" s="169"/>
      <c r="P103" s="169"/>
      <c r="Q103" s="694"/>
      <c r="R103" s="694"/>
      <c r="S103" s="169"/>
      <c r="T103" s="169"/>
      <c r="U103" s="694"/>
      <c r="V103" s="694"/>
      <c r="W103" s="169"/>
      <c r="X103" s="169"/>
      <c r="Y103" s="694"/>
      <c r="Z103" s="694"/>
      <c r="AA103" s="169"/>
      <c r="AB103" s="169"/>
      <c r="AC103" s="694"/>
      <c r="AD103" s="694"/>
      <c r="AE103" s="169"/>
      <c r="AF103" s="169"/>
      <c r="AG103" s="694"/>
      <c r="AH103" s="694"/>
      <c r="AI103" s="169"/>
      <c r="AJ103" s="700"/>
      <c r="AK103" s="700"/>
      <c r="AL103" s="700"/>
      <c r="AM103" s="700"/>
      <c r="AN103" s="700"/>
      <c r="AO103" s="700"/>
      <c r="AP103" s="700"/>
      <c r="AQ103" s="700"/>
      <c r="AR103" s="700"/>
      <c r="AS103" s="700"/>
      <c r="AT103" s="700"/>
      <c r="AU103" s="700"/>
      <c r="AV103" s="700"/>
      <c r="AW103" s="700"/>
      <c r="AX103" s="700"/>
      <c r="AY103" s="700"/>
      <c r="AZ103" s="700"/>
      <c r="BA103" s="700"/>
      <c r="BB103" s="700"/>
      <c r="BC103" s="700"/>
      <c r="BD103" s="700"/>
      <c r="BE103" s="700"/>
      <c r="BF103" s="700"/>
      <c r="BG103" s="700"/>
      <c r="BH103" s="700"/>
      <c r="BI103" s="700"/>
      <c r="BJ103" s="700"/>
      <c r="BK103" s="700"/>
      <c r="BL103" s="700"/>
      <c r="BM103" s="700"/>
      <c r="BN103" s="700"/>
      <c r="BO103" s="700"/>
      <c r="BP103" s="700"/>
      <c r="BQ103" s="700"/>
      <c r="BR103" s="700"/>
      <c r="BS103" s="700"/>
      <c r="BT103" s="700"/>
      <c r="BU103" s="700"/>
      <c r="BV103" s="700"/>
      <c r="BW103" s="700"/>
      <c r="BX103" s="700"/>
      <c r="BY103" s="700"/>
      <c r="BZ103" s="700"/>
      <c r="CA103" s="700"/>
      <c r="CB103" s="700"/>
      <c r="CC103" s="700"/>
    </row>
    <row r="104" spans="1:81" s="144" customFormat="1">
      <c r="A104" s="158" t="s">
        <v>388</v>
      </c>
      <c r="B104" s="159"/>
      <c r="C104" s="589">
        <v>0</v>
      </c>
      <c r="D104" s="583">
        <v>0</v>
      </c>
      <c r="E104" s="589">
        <v>0</v>
      </c>
      <c r="F104" s="583">
        <v>0</v>
      </c>
      <c r="G104" s="589">
        <v>10.791</v>
      </c>
      <c r="H104" s="583">
        <v>-34.293999999999997</v>
      </c>
      <c r="I104" s="589">
        <v>1.1920000000000002</v>
      </c>
      <c r="J104" s="583">
        <v>-108.46</v>
      </c>
      <c r="K104" s="589">
        <v>-490.53300000000002</v>
      </c>
      <c r="L104" s="583">
        <v>-586.005</v>
      </c>
      <c r="M104" s="589">
        <v>-137.71700000000004</v>
      </c>
      <c r="N104" s="583">
        <v>-111.71600000000001</v>
      </c>
      <c r="O104" s="589">
        <v>-296.00599999999997</v>
      </c>
      <c r="P104" s="583">
        <v>-241.04300000000001</v>
      </c>
      <c r="Q104" s="589">
        <v>-67.643999999999977</v>
      </c>
      <c r="R104" s="583">
        <v>-54.04000000000002</v>
      </c>
      <c r="S104" s="589">
        <v>0</v>
      </c>
      <c r="T104" s="583">
        <v>0</v>
      </c>
      <c r="U104" s="589">
        <v>0</v>
      </c>
      <c r="V104" s="583">
        <v>0</v>
      </c>
      <c r="W104" s="589">
        <v>-8.2349999999999994</v>
      </c>
      <c r="X104" s="583">
        <v>-9.7460000000000004</v>
      </c>
      <c r="Y104" s="589">
        <v>-2.1209999999999996</v>
      </c>
      <c r="Z104" s="583">
        <v>-0.75200000000000067</v>
      </c>
      <c r="AA104" s="589">
        <v>-2.4260000000000002</v>
      </c>
      <c r="AB104" s="583">
        <v>-21.138999999999999</v>
      </c>
      <c r="AC104" s="589">
        <v>-6.4870000000000001</v>
      </c>
      <c r="AD104" s="583">
        <v>11.730999999999998</v>
      </c>
      <c r="AE104" s="589">
        <v>-786.40899999999999</v>
      </c>
      <c r="AF104" s="583">
        <v>-892.22699999999998</v>
      </c>
      <c r="AG104" s="589">
        <v>-212.77700000000004</v>
      </c>
      <c r="AH104" s="583">
        <v>-263.23699999999997</v>
      </c>
      <c r="AI104" s="679"/>
      <c r="AJ104" s="700"/>
      <c r="AK104" s="700"/>
      <c r="AL104" s="700"/>
      <c r="AM104" s="700"/>
      <c r="AN104" s="700"/>
      <c r="AO104" s="700"/>
      <c r="AP104" s="700"/>
      <c r="AQ104" s="700"/>
      <c r="AR104" s="700"/>
      <c r="AS104" s="700"/>
      <c r="AT104" s="700"/>
      <c r="AU104" s="700"/>
      <c r="AV104" s="700"/>
      <c r="AW104" s="700"/>
      <c r="AX104" s="700"/>
      <c r="AY104" s="700"/>
      <c r="AZ104" s="700"/>
      <c r="BA104" s="700"/>
      <c r="BB104" s="700"/>
      <c r="BC104" s="700"/>
      <c r="BD104" s="700"/>
      <c r="BE104" s="700"/>
      <c r="BF104" s="700"/>
      <c r="BG104" s="700"/>
      <c r="BH104" s="700"/>
      <c r="BI104" s="700"/>
      <c r="BJ104" s="700"/>
      <c r="BK104" s="700"/>
      <c r="BL104" s="700"/>
      <c r="BM104" s="700"/>
      <c r="BN104" s="700"/>
      <c r="BO104" s="700"/>
      <c r="BP104" s="700"/>
      <c r="BQ104" s="700"/>
      <c r="BR104" s="700"/>
      <c r="BS104" s="700"/>
      <c r="BT104" s="700"/>
      <c r="BU104" s="700"/>
      <c r="BV104" s="700"/>
      <c r="BW104" s="700"/>
      <c r="BX104" s="700"/>
      <c r="BY104" s="700"/>
      <c r="BZ104" s="700"/>
      <c r="CA104" s="700"/>
      <c r="CB104" s="700"/>
      <c r="CC104" s="700"/>
    </row>
    <row r="105" spans="1:81" s="144" customFormat="1">
      <c r="A105" s="158"/>
      <c r="B105" s="166" t="s">
        <v>389</v>
      </c>
      <c r="C105" s="589">
        <v>0</v>
      </c>
      <c r="D105" s="583">
        <v>0</v>
      </c>
      <c r="E105" s="589">
        <v>0</v>
      </c>
      <c r="F105" s="583">
        <v>0</v>
      </c>
      <c r="G105" s="589">
        <v>26.295000000000002</v>
      </c>
      <c r="H105" s="583">
        <v>41.091999999999999</v>
      </c>
      <c r="I105" s="589">
        <v>11.078000000000001</v>
      </c>
      <c r="J105" s="583">
        <v>5.7319999999999993</v>
      </c>
      <c r="K105" s="589">
        <v>264.01299999999998</v>
      </c>
      <c r="L105" s="583">
        <v>297.85000000000002</v>
      </c>
      <c r="M105" s="589">
        <v>69.180999999999983</v>
      </c>
      <c r="N105" s="583">
        <v>76.460000000000036</v>
      </c>
      <c r="O105" s="589">
        <v>27.332000000000001</v>
      </c>
      <c r="P105" s="583">
        <v>37.536000000000001</v>
      </c>
      <c r="Q105" s="589">
        <v>7.3520000000000003</v>
      </c>
      <c r="R105" s="583">
        <v>6.4080000000000013</v>
      </c>
      <c r="S105" s="589">
        <v>0</v>
      </c>
      <c r="T105" s="583">
        <v>0</v>
      </c>
      <c r="U105" s="589">
        <v>0</v>
      </c>
      <c r="V105" s="583">
        <v>0</v>
      </c>
      <c r="W105" s="589">
        <v>5.6760000000000002</v>
      </c>
      <c r="X105" s="583">
        <v>4.3949999999999996</v>
      </c>
      <c r="Y105" s="589">
        <v>2.319</v>
      </c>
      <c r="Z105" s="583">
        <v>1.3619999999999997</v>
      </c>
      <c r="AA105" s="589">
        <v>52.685000000000002</v>
      </c>
      <c r="AB105" s="583">
        <v>70.742999999999995</v>
      </c>
      <c r="AC105" s="589">
        <v>6.3719999999999999</v>
      </c>
      <c r="AD105" s="583">
        <v>26.657999999999994</v>
      </c>
      <c r="AE105" s="589">
        <v>376.00099999999998</v>
      </c>
      <c r="AF105" s="583">
        <v>451.61599999999999</v>
      </c>
      <c r="AG105" s="589">
        <v>96.301999999999964</v>
      </c>
      <c r="AH105" s="583">
        <v>116.62</v>
      </c>
      <c r="AI105" s="169"/>
      <c r="AJ105" s="700"/>
      <c r="AK105" s="700"/>
      <c r="AL105" s="700"/>
      <c r="AM105" s="700"/>
      <c r="AN105" s="700"/>
      <c r="AO105" s="700"/>
      <c r="AP105" s="700"/>
      <c r="AQ105" s="700"/>
      <c r="AR105" s="700"/>
      <c r="AS105" s="700"/>
      <c r="AT105" s="700"/>
      <c r="AU105" s="700"/>
      <c r="AV105" s="700"/>
      <c r="AW105" s="700"/>
      <c r="AX105" s="700"/>
      <c r="AY105" s="700"/>
      <c r="AZ105" s="700"/>
      <c r="BA105" s="700"/>
      <c r="BB105" s="700"/>
      <c r="BC105" s="700"/>
      <c r="BD105" s="700"/>
      <c r="BE105" s="700"/>
      <c r="BF105" s="700"/>
      <c r="BG105" s="700"/>
      <c r="BH105" s="700"/>
      <c r="BI105" s="700"/>
      <c r="BJ105" s="700"/>
      <c r="BK105" s="700"/>
      <c r="BL105" s="700"/>
      <c r="BM105" s="700"/>
      <c r="BN105" s="700"/>
      <c r="BO105" s="700"/>
      <c r="BP105" s="700"/>
      <c r="BQ105" s="700"/>
      <c r="BR105" s="700"/>
      <c r="BS105" s="700"/>
      <c r="BT105" s="700"/>
      <c r="BU105" s="700"/>
      <c r="BV105" s="700"/>
      <c r="BW105" s="700"/>
      <c r="BX105" s="700"/>
      <c r="BY105" s="700"/>
      <c r="BZ105" s="700"/>
      <c r="CA105" s="700"/>
      <c r="CB105" s="700"/>
      <c r="CC105" s="700"/>
    </row>
    <row r="106" spans="1:81">
      <c r="A106" s="164"/>
      <c r="B106" s="171" t="s">
        <v>320</v>
      </c>
      <c r="C106" s="591">
        <v>0</v>
      </c>
      <c r="D106" s="584">
        <v>0</v>
      </c>
      <c r="E106" s="591">
        <v>0</v>
      </c>
      <c r="F106" s="584">
        <v>0</v>
      </c>
      <c r="G106" s="591">
        <v>10.598000000000001</v>
      </c>
      <c r="H106" s="584">
        <v>21.882000000000001</v>
      </c>
      <c r="I106" s="591">
        <v>4.2070000000000007</v>
      </c>
      <c r="J106" s="584">
        <v>4.527000000000001</v>
      </c>
      <c r="K106" s="591">
        <v>39.042000000000002</v>
      </c>
      <c r="L106" s="584">
        <v>67.037999999999997</v>
      </c>
      <c r="M106" s="591">
        <v>12.493000000000002</v>
      </c>
      <c r="N106" s="584">
        <v>8.0389999999999944</v>
      </c>
      <c r="O106" s="591">
        <v>14.569000000000001</v>
      </c>
      <c r="P106" s="584">
        <v>14.894</v>
      </c>
      <c r="Q106" s="591">
        <v>3.9140000000000015</v>
      </c>
      <c r="R106" s="584">
        <v>3.2270000000000003</v>
      </c>
      <c r="S106" s="591">
        <v>0</v>
      </c>
      <c r="T106" s="584">
        <v>0</v>
      </c>
      <c r="U106" s="591">
        <v>0</v>
      </c>
      <c r="V106" s="584">
        <v>0</v>
      </c>
      <c r="W106" s="591">
        <v>0.36299999999999999</v>
      </c>
      <c r="X106" s="584">
        <v>0.219</v>
      </c>
      <c r="Y106" s="591">
        <v>9.099999999999997E-2</v>
      </c>
      <c r="Z106" s="584">
        <v>8.199999999999999E-2</v>
      </c>
      <c r="AA106" s="591">
        <v>52.695</v>
      </c>
      <c r="AB106" s="584">
        <v>70.77</v>
      </c>
      <c r="AC106" s="591">
        <v>6.3699999999999974</v>
      </c>
      <c r="AD106" s="584">
        <v>26.684999999999995</v>
      </c>
      <c r="AE106" s="591">
        <v>117.267</v>
      </c>
      <c r="AF106" s="584">
        <v>174.803</v>
      </c>
      <c r="AG106" s="591">
        <v>27.075000000000003</v>
      </c>
      <c r="AH106" s="584">
        <v>42.56</v>
      </c>
      <c r="AI106" s="169"/>
      <c r="AJ106" s="700"/>
      <c r="AK106" s="700"/>
      <c r="AL106" s="700"/>
      <c r="AM106" s="700"/>
      <c r="AN106" s="700"/>
      <c r="AO106" s="700"/>
      <c r="AP106" s="700"/>
      <c r="AQ106" s="700"/>
      <c r="AR106" s="700"/>
      <c r="AS106" s="700"/>
      <c r="AT106" s="700"/>
      <c r="AU106" s="700"/>
      <c r="AV106" s="700"/>
      <c r="AW106" s="700"/>
      <c r="AX106" s="700"/>
      <c r="AY106" s="700"/>
      <c r="AZ106" s="700"/>
      <c r="BA106" s="700"/>
      <c r="BB106" s="700"/>
      <c r="BC106" s="700"/>
      <c r="BD106" s="700"/>
      <c r="BE106" s="700"/>
      <c r="BF106" s="700"/>
      <c r="BG106" s="700"/>
      <c r="BH106" s="700"/>
      <c r="BI106" s="700"/>
      <c r="BJ106" s="700"/>
      <c r="BK106" s="700"/>
      <c r="BL106" s="700"/>
      <c r="BM106" s="700"/>
      <c r="BN106" s="700"/>
      <c r="BO106" s="700"/>
      <c r="BP106" s="700"/>
      <c r="BQ106" s="700"/>
      <c r="BR106" s="700"/>
      <c r="BS106" s="700"/>
      <c r="BT106" s="700"/>
      <c r="BU106" s="700"/>
      <c r="BV106" s="700"/>
      <c r="BW106" s="700"/>
      <c r="BX106" s="700"/>
      <c r="BY106" s="700"/>
      <c r="BZ106" s="700"/>
      <c r="CA106" s="700"/>
      <c r="CB106" s="700"/>
      <c r="CC106" s="700"/>
    </row>
    <row r="107" spans="1:81">
      <c r="A107" s="164"/>
      <c r="B107" s="171" t="s">
        <v>390</v>
      </c>
      <c r="C107" s="580">
        <v>0</v>
      </c>
      <c r="D107" s="584">
        <v>0</v>
      </c>
      <c r="E107" s="580">
        <v>0</v>
      </c>
      <c r="F107" s="584">
        <v>0</v>
      </c>
      <c r="G107" s="580">
        <v>15.696999999999999</v>
      </c>
      <c r="H107" s="584">
        <v>19.21</v>
      </c>
      <c r="I107" s="580">
        <v>6.8709999999999987</v>
      </c>
      <c r="J107" s="584">
        <v>1.2050000000000018</v>
      </c>
      <c r="K107" s="580">
        <v>224.971</v>
      </c>
      <c r="L107" s="584">
        <v>230.81200000000001</v>
      </c>
      <c r="M107" s="580">
        <v>56.688000000000017</v>
      </c>
      <c r="N107" s="584">
        <v>68.421000000000021</v>
      </c>
      <c r="O107" s="580">
        <v>12.763</v>
      </c>
      <c r="P107" s="584">
        <v>22.641999999999999</v>
      </c>
      <c r="Q107" s="580">
        <v>3.4380000000000006</v>
      </c>
      <c r="R107" s="584">
        <v>3.1810000000000009</v>
      </c>
      <c r="S107" s="580">
        <v>0</v>
      </c>
      <c r="T107" s="584">
        <v>0</v>
      </c>
      <c r="U107" s="580">
        <v>0</v>
      </c>
      <c r="V107" s="584">
        <v>0</v>
      </c>
      <c r="W107" s="580">
        <v>5.3129999999999997</v>
      </c>
      <c r="X107" s="584">
        <v>4.1760000000000002</v>
      </c>
      <c r="Y107" s="580">
        <v>2.2279999999999998</v>
      </c>
      <c r="Z107" s="584">
        <v>1.2800000000000002</v>
      </c>
      <c r="AA107" s="580">
        <v>-0.01</v>
      </c>
      <c r="AB107" s="584">
        <v>-2.7E-2</v>
      </c>
      <c r="AC107" s="580">
        <v>2E-3</v>
      </c>
      <c r="AD107" s="584">
        <v>-2.7E-2</v>
      </c>
      <c r="AE107" s="580">
        <v>258.73399999999998</v>
      </c>
      <c r="AF107" s="584">
        <v>276.81299999999999</v>
      </c>
      <c r="AG107" s="580">
        <v>69.226999999999975</v>
      </c>
      <c r="AH107" s="584">
        <v>74.06</v>
      </c>
      <c r="AI107" s="169"/>
      <c r="AJ107" s="700"/>
      <c r="AK107" s="700"/>
      <c r="AL107" s="700"/>
      <c r="AM107" s="700"/>
      <c r="AN107" s="700"/>
      <c r="AO107" s="700"/>
      <c r="AP107" s="700"/>
      <c r="AQ107" s="700"/>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0"/>
      <c r="BU107" s="700"/>
      <c r="BV107" s="700"/>
      <c r="BW107" s="700"/>
      <c r="BX107" s="700"/>
      <c r="BY107" s="700"/>
      <c r="BZ107" s="700"/>
      <c r="CA107" s="700"/>
      <c r="CB107" s="700"/>
      <c r="CC107" s="700"/>
    </row>
    <row r="108" spans="1:81" s="144" customFormat="1">
      <c r="A108" s="158"/>
      <c r="B108" s="166" t="s">
        <v>391</v>
      </c>
      <c r="C108" s="589">
        <v>0</v>
      </c>
      <c r="D108" s="583">
        <v>0</v>
      </c>
      <c r="E108" s="589">
        <v>0</v>
      </c>
      <c r="F108" s="583">
        <v>0</v>
      </c>
      <c r="G108" s="589">
        <v>-214.935</v>
      </c>
      <c r="H108" s="583">
        <v>-416.73500000000001</v>
      </c>
      <c r="I108" s="589">
        <v>-78.173000000000002</v>
      </c>
      <c r="J108" s="583">
        <v>-155.34500000000003</v>
      </c>
      <c r="K108" s="589">
        <v>-713.15200000000004</v>
      </c>
      <c r="L108" s="583">
        <v>-799.00099999999998</v>
      </c>
      <c r="M108" s="589">
        <v>-178.32300000000009</v>
      </c>
      <c r="N108" s="583">
        <v>-179.15099999999995</v>
      </c>
      <c r="O108" s="589">
        <v>-329.60500000000002</v>
      </c>
      <c r="P108" s="583">
        <v>-278.45</v>
      </c>
      <c r="Q108" s="589">
        <v>-75.734000000000009</v>
      </c>
      <c r="R108" s="583">
        <v>-62.286000000000001</v>
      </c>
      <c r="S108" s="589">
        <v>0</v>
      </c>
      <c r="T108" s="583">
        <v>0</v>
      </c>
      <c r="U108" s="589">
        <v>0</v>
      </c>
      <c r="V108" s="583">
        <v>0</v>
      </c>
      <c r="W108" s="589">
        <v>-11.531000000000001</v>
      </c>
      <c r="X108" s="583">
        <v>-15.285</v>
      </c>
      <c r="Y108" s="589">
        <v>-2.6750000000000007</v>
      </c>
      <c r="Z108" s="583">
        <v>-3.6370000000000005</v>
      </c>
      <c r="AA108" s="589">
        <v>-37.984000000000002</v>
      </c>
      <c r="AB108" s="583">
        <v>-78.372</v>
      </c>
      <c r="AC108" s="589">
        <v>-9.7760000000000034</v>
      </c>
      <c r="AD108" s="583">
        <v>-8.769999999999996</v>
      </c>
      <c r="AE108" s="589">
        <v>-1307.2070000000001</v>
      </c>
      <c r="AF108" s="583">
        <v>-1587.8430000000001</v>
      </c>
      <c r="AG108" s="589">
        <v>-344.68100000000015</v>
      </c>
      <c r="AH108" s="583">
        <v>-409.18900000000008</v>
      </c>
      <c r="AI108" s="679"/>
      <c r="AJ108" s="700"/>
      <c r="AK108" s="700"/>
      <c r="AL108" s="700"/>
      <c r="AM108" s="700"/>
      <c r="AN108" s="700"/>
      <c r="AO108" s="700"/>
      <c r="AP108" s="700"/>
      <c r="AQ108" s="700"/>
      <c r="AR108" s="700"/>
      <c r="AS108" s="700"/>
      <c r="AT108" s="700"/>
      <c r="AU108" s="700"/>
      <c r="AV108" s="700"/>
      <c r="AW108" s="700"/>
      <c r="AX108" s="700"/>
      <c r="AY108" s="700"/>
      <c r="AZ108" s="700"/>
      <c r="BA108" s="700"/>
      <c r="BB108" s="700"/>
      <c r="BC108" s="700"/>
      <c r="BD108" s="700"/>
      <c r="BE108" s="700"/>
      <c r="BF108" s="700"/>
      <c r="BG108" s="700"/>
      <c r="BH108" s="700"/>
      <c r="BI108" s="700"/>
      <c r="BJ108" s="700"/>
      <c r="BK108" s="700"/>
      <c r="BL108" s="700"/>
      <c r="BM108" s="700"/>
      <c r="BN108" s="700"/>
      <c r="BO108" s="700"/>
      <c r="BP108" s="700"/>
      <c r="BQ108" s="700"/>
      <c r="BR108" s="700"/>
      <c r="BS108" s="700"/>
      <c r="BT108" s="700"/>
      <c r="BU108" s="700"/>
      <c r="BV108" s="700"/>
      <c r="BW108" s="700"/>
      <c r="BX108" s="700"/>
      <c r="BY108" s="700"/>
      <c r="BZ108" s="700"/>
      <c r="CA108" s="700"/>
      <c r="CB108" s="700"/>
      <c r="CC108" s="700"/>
    </row>
    <row r="109" spans="1:81">
      <c r="A109" s="164"/>
      <c r="B109" s="171" t="s">
        <v>392</v>
      </c>
      <c r="C109" s="580">
        <v>0</v>
      </c>
      <c r="D109" s="584">
        <v>0</v>
      </c>
      <c r="E109" s="580">
        <v>0</v>
      </c>
      <c r="F109" s="584">
        <v>0</v>
      </c>
      <c r="G109" s="580">
        <v>-36.319000000000003</v>
      </c>
      <c r="H109" s="584">
        <v>-3.0249999999999999</v>
      </c>
      <c r="I109" s="580">
        <v>-18.827000000000002</v>
      </c>
      <c r="J109" s="584">
        <v>-2.492</v>
      </c>
      <c r="K109" s="580">
        <v>-93.141999999999996</v>
      </c>
      <c r="L109" s="584">
        <v>-86.465999999999994</v>
      </c>
      <c r="M109" s="580">
        <v>-26.197000000000003</v>
      </c>
      <c r="N109" s="584">
        <v>-19.98599999999999</v>
      </c>
      <c r="O109" s="580">
        <v>-206.95599999999999</v>
      </c>
      <c r="P109" s="584">
        <v>-211.34700000000001</v>
      </c>
      <c r="Q109" s="580">
        <v>-56.641999999999996</v>
      </c>
      <c r="R109" s="584">
        <v>-46.817000000000007</v>
      </c>
      <c r="S109" s="580">
        <v>0</v>
      </c>
      <c r="T109" s="584">
        <v>0</v>
      </c>
      <c r="U109" s="580">
        <v>0</v>
      </c>
      <c r="V109" s="584">
        <v>0</v>
      </c>
      <c r="W109" s="580">
        <v>0</v>
      </c>
      <c r="X109" s="584">
        <v>0</v>
      </c>
      <c r="Y109" s="580">
        <v>0</v>
      </c>
      <c r="Z109" s="584">
        <v>0</v>
      </c>
      <c r="AA109" s="580">
        <v>-3.4239999999999999</v>
      </c>
      <c r="AB109" s="584">
        <v>-2.3540000000000001</v>
      </c>
      <c r="AC109" s="580">
        <v>-0.7719999999999998</v>
      </c>
      <c r="AD109" s="584">
        <v>0</v>
      </c>
      <c r="AE109" s="580">
        <v>-339.84100000000001</v>
      </c>
      <c r="AF109" s="584">
        <v>-303.19200000000001</v>
      </c>
      <c r="AG109" s="580">
        <v>-102.43800000000002</v>
      </c>
      <c r="AH109" s="584">
        <v>-69.295000000000016</v>
      </c>
      <c r="AI109" s="169"/>
      <c r="AJ109" s="700"/>
      <c r="AK109" s="700"/>
      <c r="AL109" s="700"/>
      <c r="AM109" s="700"/>
      <c r="AN109" s="700"/>
      <c r="AO109" s="700"/>
      <c r="AP109" s="700"/>
      <c r="AQ109" s="700"/>
      <c r="AR109" s="700"/>
      <c r="AS109" s="700"/>
      <c r="AT109" s="700"/>
      <c r="AU109" s="700"/>
      <c r="AV109" s="700"/>
      <c r="AW109" s="700"/>
      <c r="AX109" s="700"/>
      <c r="AY109" s="700"/>
      <c r="AZ109" s="700"/>
      <c r="BA109" s="700"/>
      <c r="BB109" s="700"/>
      <c r="BC109" s="700"/>
      <c r="BD109" s="700"/>
      <c r="BE109" s="700"/>
      <c r="BF109" s="700"/>
      <c r="BG109" s="700"/>
      <c r="BH109" s="700"/>
      <c r="BI109" s="700"/>
      <c r="BJ109" s="700"/>
      <c r="BK109" s="700"/>
      <c r="BL109" s="700"/>
      <c r="BM109" s="700"/>
      <c r="BN109" s="700"/>
      <c r="BO109" s="700"/>
      <c r="BP109" s="700"/>
      <c r="BQ109" s="700"/>
      <c r="BR109" s="700"/>
      <c r="BS109" s="700"/>
      <c r="BT109" s="700"/>
      <c r="BU109" s="700"/>
      <c r="BV109" s="700"/>
      <c r="BW109" s="700"/>
      <c r="BX109" s="700"/>
      <c r="BY109" s="700"/>
      <c r="BZ109" s="700"/>
      <c r="CA109" s="700"/>
      <c r="CB109" s="700"/>
      <c r="CC109" s="700"/>
    </row>
    <row r="110" spans="1:81">
      <c r="A110" s="164"/>
      <c r="B110" s="171" t="s">
        <v>393</v>
      </c>
      <c r="C110" s="580">
        <v>0</v>
      </c>
      <c r="D110" s="584">
        <v>0</v>
      </c>
      <c r="E110" s="580">
        <v>0</v>
      </c>
      <c r="F110" s="584">
        <v>0</v>
      </c>
      <c r="G110" s="580">
        <v>0</v>
      </c>
      <c r="H110" s="584">
        <v>0</v>
      </c>
      <c r="I110" s="580">
        <v>0</v>
      </c>
      <c r="J110" s="584">
        <v>0</v>
      </c>
      <c r="K110" s="580">
        <v>-155.51499999999999</v>
      </c>
      <c r="L110" s="584">
        <v>-145.773</v>
      </c>
      <c r="M110" s="580">
        <v>-46.052999999999983</v>
      </c>
      <c r="N110" s="584">
        <v>-31.548999999999992</v>
      </c>
      <c r="O110" s="580">
        <v>-31.507000000000001</v>
      </c>
      <c r="P110" s="584">
        <v>-46.362000000000002</v>
      </c>
      <c r="Q110" s="580">
        <v>-6.4270000000000032</v>
      </c>
      <c r="R110" s="584">
        <v>-8.328000000000003</v>
      </c>
      <c r="S110" s="580">
        <v>0</v>
      </c>
      <c r="T110" s="584">
        <v>0</v>
      </c>
      <c r="U110" s="580">
        <v>0</v>
      </c>
      <c r="V110" s="584">
        <v>0</v>
      </c>
      <c r="W110" s="580">
        <v>0</v>
      </c>
      <c r="X110" s="584">
        <v>0</v>
      </c>
      <c r="Y110" s="580">
        <v>0</v>
      </c>
      <c r="Z110" s="584">
        <v>0</v>
      </c>
      <c r="AA110" s="580">
        <v>-24.056999999999999</v>
      </c>
      <c r="AB110" s="584">
        <v>-24.056999999999999</v>
      </c>
      <c r="AC110" s="580">
        <v>-6.0809999999999995</v>
      </c>
      <c r="AD110" s="584">
        <v>-6.0809999999999995</v>
      </c>
      <c r="AE110" s="580">
        <v>-211.07900000000001</v>
      </c>
      <c r="AF110" s="584">
        <v>-216.19200000000001</v>
      </c>
      <c r="AG110" s="580">
        <v>-58.561000000000007</v>
      </c>
      <c r="AH110" s="584">
        <v>-45.957999999999998</v>
      </c>
      <c r="AI110" s="169"/>
      <c r="AJ110" s="700"/>
      <c r="AK110" s="700"/>
      <c r="AL110" s="700"/>
      <c r="AM110" s="700"/>
      <c r="AN110" s="700"/>
      <c r="AO110" s="700"/>
      <c r="AP110" s="700"/>
      <c r="AQ110" s="700"/>
      <c r="AR110" s="700"/>
      <c r="AS110" s="700"/>
      <c r="AT110" s="700"/>
      <c r="AU110" s="700"/>
      <c r="AV110" s="700"/>
      <c r="AW110" s="700"/>
      <c r="AX110" s="700"/>
      <c r="AY110" s="700"/>
      <c r="AZ110" s="700"/>
      <c r="BA110" s="700"/>
      <c r="BB110" s="700"/>
      <c r="BC110" s="700"/>
      <c r="BD110" s="700"/>
      <c r="BE110" s="700"/>
      <c r="BF110" s="700"/>
      <c r="BG110" s="700"/>
      <c r="BH110" s="700"/>
      <c r="BI110" s="700"/>
      <c r="BJ110" s="700"/>
      <c r="BK110" s="700"/>
      <c r="BL110" s="700"/>
      <c r="BM110" s="700"/>
      <c r="BN110" s="700"/>
      <c r="BO110" s="700"/>
      <c r="BP110" s="700"/>
      <c r="BQ110" s="700"/>
      <c r="BR110" s="700"/>
      <c r="BS110" s="700"/>
      <c r="BT110" s="700"/>
      <c r="BU110" s="700"/>
      <c r="BV110" s="700"/>
      <c r="BW110" s="700"/>
      <c r="BX110" s="700"/>
      <c r="BY110" s="700"/>
      <c r="BZ110" s="700"/>
      <c r="CA110" s="700"/>
      <c r="CB110" s="700"/>
      <c r="CC110" s="700"/>
    </row>
    <row r="111" spans="1:81">
      <c r="A111" s="164"/>
      <c r="B111" s="171" t="s">
        <v>57</v>
      </c>
      <c r="C111" s="580">
        <v>0</v>
      </c>
      <c r="D111" s="584">
        <v>0</v>
      </c>
      <c r="E111" s="580">
        <v>0</v>
      </c>
      <c r="F111" s="584">
        <v>0</v>
      </c>
      <c r="G111" s="580">
        <v>-178.61600000000001</v>
      </c>
      <c r="H111" s="584">
        <v>-413.71</v>
      </c>
      <c r="I111" s="580">
        <v>-59.346000000000018</v>
      </c>
      <c r="J111" s="584">
        <v>-152.85299999999995</v>
      </c>
      <c r="K111" s="580">
        <v>-464.495</v>
      </c>
      <c r="L111" s="584">
        <v>-566.76199999999994</v>
      </c>
      <c r="M111" s="580">
        <v>-106.07299999999998</v>
      </c>
      <c r="N111" s="584">
        <v>-127.61599999999993</v>
      </c>
      <c r="O111" s="580">
        <v>-91.141999999999996</v>
      </c>
      <c r="P111" s="584">
        <v>-20.741</v>
      </c>
      <c r="Q111" s="580">
        <v>-12.664999999999992</v>
      </c>
      <c r="R111" s="584">
        <v>-7.141</v>
      </c>
      <c r="S111" s="580">
        <v>0</v>
      </c>
      <c r="T111" s="584">
        <v>0</v>
      </c>
      <c r="U111" s="580">
        <v>0</v>
      </c>
      <c r="V111" s="584">
        <v>0</v>
      </c>
      <c r="W111" s="580">
        <v>-11.531000000000001</v>
      </c>
      <c r="X111" s="584">
        <v>-15.285</v>
      </c>
      <c r="Y111" s="580">
        <v>-2.6750000000000007</v>
      </c>
      <c r="Z111" s="584">
        <v>-3.6370000000000005</v>
      </c>
      <c r="AA111" s="580">
        <v>-10.503</v>
      </c>
      <c r="AB111" s="584">
        <v>-51.960999999999999</v>
      </c>
      <c r="AC111" s="580">
        <v>-2.923</v>
      </c>
      <c r="AD111" s="584">
        <v>-2.6890000000000001</v>
      </c>
      <c r="AE111" s="580">
        <v>-756.28700000000003</v>
      </c>
      <c r="AF111" s="584">
        <v>-1068.4590000000001</v>
      </c>
      <c r="AG111" s="580">
        <v>-183.68200000000002</v>
      </c>
      <c r="AH111" s="584">
        <v>-293.93600000000004</v>
      </c>
      <c r="AI111" s="169"/>
      <c r="AJ111" s="700"/>
      <c r="AK111" s="700"/>
      <c r="AL111" s="700"/>
      <c r="AM111" s="700"/>
      <c r="AN111" s="700"/>
      <c r="AO111" s="700"/>
      <c r="AP111" s="700"/>
      <c r="AQ111" s="700"/>
      <c r="AR111" s="700"/>
      <c r="AS111" s="700"/>
      <c r="AT111" s="700"/>
      <c r="AU111" s="700"/>
      <c r="AV111" s="700"/>
      <c r="AW111" s="700"/>
      <c r="AX111" s="700"/>
      <c r="AY111" s="700"/>
      <c r="AZ111" s="700"/>
      <c r="BA111" s="700"/>
      <c r="BB111" s="700"/>
      <c r="BC111" s="700"/>
      <c r="BD111" s="700"/>
      <c r="BE111" s="700"/>
      <c r="BF111" s="700"/>
      <c r="BG111" s="700"/>
      <c r="BH111" s="700"/>
      <c r="BI111" s="700"/>
      <c r="BJ111" s="700"/>
      <c r="BK111" s="700"/>
      <c r="BL111" s="700"/>
      <c r="BM111" s="700"/>
      <c r="BN111" s="700"/>
      <c r="BO111" s="700"/>
      <c r="BP111" s="700"/>
      <c r="BQ111" s="700"/>
      <c r="BR111" s="700"/>
      <c r="BS111" s="700"/>
      <c r="BT111" s="700"/>
      <c r="BU111" s="700"/>
      <c r="BV111" s="700"/>
      <c r="BW111" s="700"/>
      <c r="BX111" s="700"/>
      <c r="BY111" s="700"/>
      <c r="BZ111" s="700"/>
      <c r="CA111" s="700"/>
      <c r="CB111" s="700"/>
      <c r="CC111" s="700"/>
    </row>
    <row r="112" spans="1:81">
      <c r="A112" s="164"/>
      <c r="B112" s="171" t="s">
        <v>394</v>
      </c>
      <c r="C112" s="580">
        <v>0</v>
      </c>
      <c r="D112" s="584">
        <v>0</v>
      </c>
      <c r="E112" s="580">
        <v>0</v>
      </c>
      <c r="F112" s="584">
        <v>0</v>
      </c>
      <c r="G112" s="580">
        <v>191.363</v>
      </c>
      <c r="H112" s="584">
        <v>331.10700000000003</v>
      </c>
      <c r="I112" s="580">
        <v>64.242000000000004</v>
      </c>
      <c r="J112" s="584">
        <v>42.732000000000028</v>
      </c>
      <c r="K112" s="580">
        <v>0</v>
      </c>
      <c r="L112" s="584">
        <v>0</v>
      </c>
      <c r="M112" s="580">
        <v>0</v>
      </c>
      <c r="N112" s="584">
        <v>0</v>
      </c>
      <c r="O112" s="580">
        <v>0</v>
      </c>
      <c r="P112" s="584">
        <v>0</v>
      </c>
      <c r="Q112" s="580">
        <v>0</v>
      </c>
      <c r="R112" s="584">
        <v>0</v>
      </c>
      <c r="S112" s="580">
        <v>0</v>
      </c>
      <c r="T112" s="584">
        <v>0</v>
      </c>
      <c r="U112" s="580">
        <v>0</v>
      </c>
      <c r="V112" s="584">
        <v>0</v>
      </c>
      <c r="W112" s="580">
        <v>0</v>
      </c>
      <c r="X112" s="584">
        <v>1.7999999999999999E-2</v>
      </c>
      <c r="Y112" s="580">
        <v>0</v>
      </c>
      <c r="Z112" s="584">
        <v>1.7999999999999999E-2</v>
      </c>
      <c r="AA112" s="580">
        <v>0</v>
      </c>
      <c r="AB112" s="584">
        <v>0</v>
      </c>
      <c r="AC112" s="580">
        <v>0</v>
      </c>
      <c r="AD112" s="584">
        <v>0</v>
      </c>
      <c r="AE112" s="580">
        <v>191.363</v>
      </c>
      <c r="AF112" s="584">
        <v>331.125</v>
      </c>
      <c r="AG112" s="580">
        <v>64.242000000000004</v>
      </c>
      <c r="AH112" s="584">
        <v>42.75</v>
      </c>
      <c r="AI112" s="169"/>
      <c r="AJ112" s="700"/>
      <c r="AK112" s="700"/>
      <c r="AL112" s="700"/>
      <c r="AM112" s="700"/>
      <c r="AN112" s="700"/>
      <c r="AO112" s="700"/>
      <c r="AP112" s="700"/>
      <c r="AQ112" s="700"/>
      <c r="AR112" s="700"/>
      <c r="AS112" s="700"/>
      <c r="AT112" s="700"/>
      <c r="AU112" s="700"/>
      <c r="AV112" s="700"/>
      <c r="AW112" s="700"/>
      <c r="AX112" s="700"/>
      <c r="AY112" s="700"/>
      <c r="AZ112" s="700"/>
      <c r="BA112" s="700"/>
      <c r="BB112" s="700"/>
      <c r="BC112" s="700"/>
      <c r="BD112" s="700"/>
      <c r="BE112" s="700"/>
      <c r="BF112" s="700"/>
      <c r="BG112" s="700"/>
      <c r="BH112" s="700"/>
      <c r="BI112" s="700"/>
      <c r="BJ112" s="700"/>
      <c r="BK112" s="700"/>
      <c r="BL112" s="700"/>
      <c r="BM112" s="700"/>
      <c r="BN112" s="700"/>
      <c r="BO112" s="700"/>
      <c r="BP112" s="700"/>
      <c r="BQ112" s="700"/>
      <c r="BR112" s="700"/>
      <c r="BS112" s="700"/>
      <c r="BT112" s="700"/>
      <c r="BU112" s="700"/>
      <c r="BV112" s="700"/>
      <c r="BW112" s="700"/>
      <c r="BX112" s="700"/>
      <c r="BY112" s="700"/>
      <c r="BZ112" s="700"/>
      <c r="CA112" s="700"/>
      <c r="CB112" s="700"/>
      <c r="CC112" s="700"/>
    </row>
    <row r="113" spans="1:81" s="144" customFormat="1">
      <c r="A113" s="178"/>
      <c r="B113" s="166" t="s">
        <v>395</v>
      </c>
      <c r="C113" s="589">
        <v>0</v>
      </c>
      <c r="D113" s="583">
        <v>0</v>
      </c>
      <c r="E113" s="589">
        <v>0</v>
      </c>
      <c r="F113" s="583">
        <v>0</v>
      </c>
      <c r="G113" s="589">
        <v>8.0679999999999996</v>
      </c>
      <c r="H113" s="583">
        <v>10.242000000000001</v>
      </c>
      <c r="I113" s="589">
        <v>4.0449999999999999</v>
      </c>
      <c r="J113" s="583">
        <v>-1.5789999999999988</v>
      </c>
      <c r="K113" s="589">
        <v>-41.393999999999998</v>
      </c>
      <c r="L113" s="583">
        <v>-84.853999999999999</v>
      </c>
      <c r="M113" s="589">
        <v>-28.574999999999996</v>
      </c>
      <c r="N113" s="583">
        <v>-9.0250000000000057</v>
      </c>
      <c r="O113" s="589">
        <v>6.2670000000000003</v>
      </c>
      <c r="P113" s="583">
        <v>-0.129</v>
      </c>
      <c r="Q113" s="589">
        <v>0.73800000000000043</v>
      </c>
      <c r="R113" s="583">
        <v>1.8380000000000001</v>
      </c>
      <c r="S113" s="589">
        <v>0</v>
      </c>
      <c r="T113" s="583">
        <v>0</v>
      </c>
      <c r="U113" s="589">
        <v>0</v>
      </c>
      <c r="V113" s="583">
        <v>0</v>
      </c>
      <c r="W113" s="589">
        <v>-2.38</v>
      </c>
      <c r="X113" s="583">
        <v>1.1259999999999999</v>
      </c>
      <c r="Y113" s="589">
        <v>-1.7649999999999999</v>
      </c>
      <c r="Z113" s="583">
        <v>1.5049999999999999</v>
      </c>
      <c r="AA113" s="589">
        <v>-17.126999999999999</v>
      </c>
      <c r="AB113" s="583">
        <v>-13.51</v>
      </c>
      <c r="AC113" s="589">
        <v>-3.0829999999999984</v>
      </c>
      <c r="AD113" s="583">
        <v>-6.157</v>
      </c>
      <c r="AE113" s="589">
        <v>-46.566000000000003</v>
      </c>
      <c r="AF113" s="583">
        <v>-87.125</v>
      </c>
      <c r="AG113" s="589">
        <v>-28.640000000000004</v>
      </c>
      <c r="AH113" s="583">
        <v>-13.418000000000006</v>
      </c>
      <c r="AJ113" s="700"/>
      <c r="AK113" s="700"/>
      <c r="AL113" s="700"/>
      <c r="AM113" s="700"/>
      <c r="AN113" s="700"/>
      <c r="AO113" s="700"/>
      <c r="AP113" s="700"/>
      <c r="AQ113" s="700"/>
      <c r="AR113" s="700"/>
      <c r="AS113" s="700"/>
      <c r="AT113" s="700"/>
      <c r="AU113" s="700"/>
      <c r="AV113" s="700"/>
      <c r="AW113" s="700"/>
      <c r="AX113" s="700"/>
      <c r="AY113" s="700"/>
      <c r="AZ113" s="700"/>
      <c r="BA113" s="700"/>
      <c r="BB113" s="700"/>
      <c r="BC113" s="700"/>
      <c r="BD113" s="700"/>
      <c r="BE113" s="700"/>
      <c r="BF113" s="700"/>
      <c r="BG113" s="700"/>
      <c r="BH113" s="700"/>
      <c r="BI113" s="700"/>
      <c r="BJ113" s="700"/>
      <c r="BK113" s="700"/>
      <c r="BL113" s="700"/>
      <c r="BM113" s="700"/>
      <c r="BN113" s="700"/>
      <c r="BO113" s="700"/>
      <c r="BP113" s="700"/>
      <c r="BQ113" s="700"/>
      <c r="BR113" s="700"/>
      <c r="BS113" s="700"/>
      <c r="BT113" s="700"/>
      <c r="BU113" s="700"/>
      <c r="BV113" s="700"/>
      <c r="BW113" s="700"/>
      <c r="BX113" s="700"/>
      <c r="BY113" s="700"/>
      <c r="BZ113" s="700"/>
      <c r="CA113" s="700"/>
      <c r="CB113" s="700"/>
      <c r="CC113" s="700"/>
    </row>
    <row r="114" spans="1:81">
      <c r="A114" s="169"/>
      <c r="B114" s="169"/>
      <c r="C114" s="169"/>
      <c r="D114" s="169"/>
      <c r="E114" s="694"/>
      <c r="F114" s="694"/>
      <c r="G114" s="169"/>
      <c r="H114" s="169"/>
      <c r="I114" s="694"/>
      <c r="J114" s="694"/>
      <c r="K114" s="169"/>
      <c r="L114" s="694"/>
      <c r="M114" s="694"/>
      <c r="N114" s="694"/>
      <c r="O114" s="169"/>
      <c r="P114" s="169"/>
      <c r="Q114" s="694"/>
      <c r="R114" s="694"/>
      <c r="S114" s="169"/>
      <c r="T114" s="169"/>
      <c r="U114" s="694"/>
      <c r="V114" s="694"/>
      <c r="W114" s="169"/>
      <c r="X114" s="169"/>
      <c r="Y114" s="694"/>
      <c r="Z114" s="694"/>
      <c r="AA114" s="169"/>
      <c r="AB114" s="169"/>
      <c r="AC114" s="694"/>
      <c r="AD114" s="694"/>
      <c r="AE114" s="169"/>
      <c r="AF114" s="169"/>
      <c r="AG114" s="694"/>
      <c r="AH114" s="694"/>
      <c r="AI114" s="169"/>
      <c r="AJ114" s="700"/>
      <c r="AK114" s="700"/>
      <c r="AL114" s="700"/>
      <c r="AM114" s="700"/>
      <c r="AN114" s="700"/>
      <c r="AO114" s="700"/>
      <c r="AP114" s="700"/>
      <c r="AQ114" s="700"/>
      <c r="AR114" s="700"/>
      <c r="AS114" s="700"/>
      <c r="AT114" s="700"/>
      <c r="AU114" s="700"/>
      <c r="AV114" s="700"/>
      <c r="AW114" s="700"/>
      <c r="AX114" s="700"/>
      <c r="AY114" s="700"/>
      <c r="AZ114" s="700"/>
      <c r="BA114" s="700"/>
      <c r="BB114" s="700"/>
      <c r="BC114" s="700"/>
      <c r="BD114" s="700"/>
      <c r="BE114" s="700"/>
      <c r="BF114" s="700"/>
      <c r="BG114" s="700"/>
      <c r="BH114" s="700"/>
      <c r="BI114" s="700"/>
      <c r="BJ114" s="700"/>
      <c r="BK114" s="700"/>
      <c r="BL114" s="700"/>
      <c r="BM114" s="700"/>
      <c r="BN114" s="700"/>
      <c r="BO114" s="700"/>
      <c r="BP114" s="700"/>
      <c r="BQ114" s="700"/>
      <c r="BR114" s="700"/>
      <c r="BS114" s="700"/>
      <c r="BT114" s="700"/>
      <c r="BU114" s="700"/>
      <c r="BV114" s="700"/>
      <c r="BW114" s="700"/>
      <c r="BX114" s="700"/>
      <c r="BY114" s="700"/>
      <c r="BZ114" s="700"/>
      <c r="CA114" s="700"/>
      <c r="CB114" s="700"/>
      <c r="CC114" s="700"/>
    </row>
    <row r="115" spans="1:81" ht="25.5">
      <c r="A115" s="160"/>
      <c r="B115" s="165" t="s">
        <v>396</v>
      </c>
      <c r="C115" s="580">
        <v>0</v>
      </c>
      <c r="D115" s="584">
        <v>0</v>
      </c>
      <c r="E115" s="580">
        <v>0</v>
      </c>
      <c r="F115" s="584">
        <v>0</v>
      </c>
      <c r="G115" s="580">
        <v>0.03</v>
      </c>
      <c r="H115" s="584">
        <v>-1.7000000000000001E-2</v>
      </c>
      <c r="I115" s="580">
        <v>8.0999999999999989E-2</v>
      </c>
      <c r="J115" s="584">
        <v>3.6999999999999998E-2</v>
      </c>
      <c r="K115" s="580">
        <v>-0.20599999999999999</v>
      </c>
      <c r="L115" s="584">
        <v>-0.76900000000000002</v>
      </c>
      <c r="M115" s="580">
        <v>-4.9999999999999767E-3</v>
      </c>
      <c r="N115" s="584">
        <v>-0.38900000000000001</v>
      </c>
      <c r="O115" s="580">
        <v>-1.091</v>
      </c>
      <c r="P115" s="584">
        <v>-2.3730000000000002</v>
      </c>
      <c r="Q115" s="580">
        <v>0.21999999999999997</v>
      </c>
      <c r="R115" s="584">
        <v>-1.4180000000000001</v>
      </c>
      <c r="S115" s="580">
        <v>0</v>
      </c>
      <c r="T115" s="584">
        <v>0</v>
      </c>
      <c r="U115" s="580">
        <v>0</v>
      </c>
      <c r="V115" s="584">
        <v>0</v>
      </c>
      <c r="W115" s="580">
        <v>0</v>
      </c>
      <c r="X115" s="584">
        <v>0</v>
      </c>
      <c r="Y115" s="580">
        <v>0</v>
      </c>
      <c r="Z115" s="584">
        <v>0</v>
      </c>
      <c r="AA115" s="580">
        <v>-0.45200000000000001</v>
      </c>
      <c r="AB115" s="584">
        <v>1.202</v>
      </c>
      <c r="AC115" s="580">
        <v>0.13299999999999995</v>
      </c>
      <c r="AD115" s="584">
        <v>-8.0000000000000071E-2</v>
      </c>
      <c r="AE115" s="580">
        <v>-1.7190000000000001</v>
      </c>
      <c r="AF115" s="584">
        <v>-1.9570000000000001</v>
      </c>
      <c r="AG115" s="580">
        <v>0.42900000000000005</v>
      </c>
      <c r="AH115" s="584">
        <v>-1.85</v>
      </c>
      <c r="AJ115" s="700"/>
      <c r="AK115" s="700"/>
      <c r="AL115" s="700"/>
      <c r="AM115" s="700"/>
      <c r="AN115" s="700"/>
      <c r="AO115" s="700"/>
      <c r="AP115" s="700"/>
      <c r="AQ115" s="700"/>
      <c r="AR115" s="700"/>
      <c r="AS115" s="700"/>
      <c r="AT115" s="700"/>
      <c r="AU115" s="700"/>
      <c r="AV115" s="700"/>
      <c r="AW115" s="700"/>
      <c r="AX115" s="700"/>
      <c r="AY115" s="700"/>
      <c r="AZ115" s="700"/>
      <c r="BA115" s="700"/>
      <c r="BB115" s="700"/>
      <c r="BC115" s="700"/>
      <c r="BD115" s="700"/>
      <c r="BE115" s="700"/>
      <c r="BF115" s="700"/>
      <c r="BG115" s="700"/>
      <c r="BH115" s="700"/>
      <c r="BI115" s="700"/>
      <c r="BJ115" s="700"/>
      <c r="BK115" s="700"/>
      <c r="BL115" s="700"/>
      <c r="BM115" s="700"/>
      <c r="BN115" s="700"/>
      <c r="BO115" s="700"/>
      <c r="BP115" s="700"/>
      <c r="BQ115" s="700"/>
      <c r="BR115" s="700"/>
      <c r="BS115" s="700"/>
      <c r="BT115" s="700"/>
      <c r="BU115" s="700"/>
      <c r="BV115" s="700"/>
      <c r="BW115" s="700"/>
      <c r="BX115" s="700"/>
      <c r="BY115" s="700"/>
      <c r="BZ115" s="700"/>
      <c r="CA115" s="700"/>
      <c r="CB115" s="700"/>
      <c r="CC115" s="700"/>
    </row>
    <row r="116" spans="1:81">
      <c r="A116" s="164"/>
      <c r="B116" s="171" t="s">
        <v>397</v>
      </c>
      <c r="C116" s="580">
        <v>0</v>
      </c>
      <c r="D116" s="583">
        <v>0</v>
      </c>
      <c r="E116" s="580">
        <v>0</v>
      </c>
      <c r="F116" s="583">
        <v>0</v>
      </c>
      <c r="G116" s="580">
        <v>0.14099999999999999</v>
      </c>
      <c r="H116" s="583">
        <v>0.77100000000000002</v>
      </c>
      <c r="I116" s="580">
        <v>-5.0000000000000044E-3</v>
      </c>
      <c r="J116" s="583">
        <v>-0.26100000000000001</v>
      </c>
      <c r="K116" s="580">
        <v>0.68200000000000005</v>
      </c>
      <c r="L116" s="583">
        <v>0.57599999999999996</v>
      </c>
      <c r="M116" s="580">
        <v>0.68200000000000005</v>
      </c>
      <c r="N116" s="583">
        <v>-1.198</v>
      </c>
      <c r="O116" s="580">
        <v>0.85299999999999998</v>
      </c>
      <c r="P116" s="583">
        <v>2.2919999999999998</v>
      </c>
      <c r="Q116" s="580">
        <v>7.7999999999999958E-2</v>
      </c>
      <c r="R116" s="583">
        <v>2.2399999999999998</v>
      </c>
      <c r="S116" s="580">
        <v>0</v>
      </c>
      <c r="T116" s="583">
        <v>0</v>
      </c>
      <c r="U116" s="580">
        <v>0</v>
      </c>
      <c r="V116" s="583">
        <v>0</v>
      </c>
      <c r="W116" s="580">
        <v>0.251</v>
      </c>
      <c r="X116" s="583">
        <v>9.5000000000000001E-2</v>
      </c>
      <c r="Y116" s="580">
        <v>0.25</v>
      </c>
      <c r="Z116" s="583">
        <v>1.0000000000000009E-3</v>
      </c>
      <c r="AA116" s="580">
        <v>1.9E-2</v>
      </c>
      <c r="AB116" s="583">
        <v>1.39</v>
      </c>
      <c r="AC116" s="580">
        <v>1.9E-2</v>
      </c>
      <c r="AD116" s="583">
        <v>0.54099999999999993</v>
      </c>
      <c r="AE116" s="580">
        <v>1.946</v>
      </c>
      <c r="AF116" s="583">
        <v>5.1239999999999997</v>
      </c>
      <c r="AG116" s="580">
        <v>1.024</v>
      </c>
      <c r="AH116" s="583">
        <v>1.3229999999999995</v>
      </c>
      <c r="AJ116" s="700"/>
      <c r="AK116" s="700"/>
      <c r="AL116" s="700"/>
      <c r="AM116" s="700"/>
      <c r="AN116" s="700"/>
      <c r="AO116" s="700"/>
      <c r="AP116" s="700"/>
      <c r="AQ116" s="700"/>
      <c r="AR116" s="700"/>
      <c r="AS116" s="700"/>
      <c r="AT116" s="700"/>
      <c r="AU116" s="700"/>
      <c r="AV116" s="700"/>
      <c r="AW116" s="700"/>
      <c r="AX116" s="700"/>
      <c r="AY116" s="700"/>
      <c r="AZ116" s="700"/>
      <c r="BA116" s="700"/>
      <c r="BB116" s="700"/>
      <c r="BC116" s="700"/>
      <c r="BD116" s="700"/>
      <c r="BE116" s="700"/>
      <c r="BF116" s="700"/>
      <c r="BG116" s="700"/>
      <c r="BH116" s="700"/>
      <c r="BI116" s="700"/>
      <c r="BJ116" s="700"/>
      <c r="BK116" s="700"/>
      <c r="BL116" s="700"/>
      <c r="BM116" s="700"/>
      <c r="BN116" s="700"/>
      <c r="BO116" s="700"/>
      <c r="BP116" s="700"/>
      <c r="BQ116" s="700"/>
      <c r="BR116" s="700"/>
      <c r="BS116" s="700"/>
      <c r="BT116" s="700"/>
      <c r="BU116" s="700"/>
      <c r="BV116" s="700"/>
      <c r="BW116" s="700"/>
      <c r="BX116" s="700"/>
      <c r="BY116" s="700"/>
      <c r="BZ116" s="700"/>
      <c r="CA116" s="700"/>
      <c r="CB116" s="700"/>
      <c r="CC116" s="700"/>
    </row>
    <row r="117" spans="1:81">
      <c r="A117" s="164"/>
      <c r="B117" s="171" t="s">
        <v>398</v>
      </c>
      <c r="C117" s="580">
        <v>0</v>
      </c>
      <c r="D117" s="584">
        <v>0</v>
      </c>
      <c r="E117" s="580">
        <v>0</v>
      </c>
      <c r="F117" s="584">
        <v>0</v>
      </c>
      <c r="G117" s="580">
        <v>0.14099999999999999</v>
      </c>
      <c r="H117" s="584">
        <v>0.223</v>
      </c>
      <c r="I117" s="580">
        <v>-5.0000000000000044E-3</v>
      </c>
      <c r="J117" s="584">
        <v>2.0000000000000018E-3</v>
      </c>
      <c r="K117" s="580">
        <v>1.7999999999999999E-2</v>
      </c>
      <c r="L117" s="584">
        <v>0</v>
      </c>
      <c r="M117" s="580">
        <v>0</v>
      </c>
      <c r="N117" s="584">
        <v>-1.774</v>
      </c>
      <c r="O117" s="580">
        <v>0.54100000000000004</v>
      </c>
      <c r="P117" s="584">
        <v>0</v>
      </c>
      <c r="Q117" s="580">
        <v>1.4000000000000012E-2</v>
      </c>
      <c r="R117" s="584">
        <v>0</v>
      </c>
      <c r="S117" s="580">
        <v>0</v>
      </c>
      <c r="T117" s="584">
        <v>0</v>
      </c>
      <c r="U117" s="580">
        <v>0</v>
      </c>
      <c r="V117" s="584">
        <v>0</v>
      </c>
      <c r="W117" s="580">
        <v>0</v>
      </c>
      <c r="X117" s="584">
        <v>0</v>
      </c>
      <c r="Y117" s="580">
        <v>0</v>
      </c>
      <c r="Z117" s="584">
        <v>0</v>
      </c>
      <c r="AA117" s="580">
        <v>1.9E-2</v>
      </c>
      <c r="AB117" s="584">
        <v>0.13700000000000001</v>
      </c>
      <c r="AC117" s="580">
        <v>1.9E-2</v>
      </c>
      <c r="AD117" s="584">
        <v>-0.36899999999999999</v>
      </c>
      <c r="AE117" s="580">
        <v>0.71899999999999997</v>
      </c>
      <c r="AF117" s="584">
        <v>0.36</v>
      </c>
      <c r="AG117" s="580">
        <v>2.8000000000000025E-2</v>
      </c>
      <c r="AH117" s="584">
        <v>-2.141</v>
      </c>
      <c r="AJ117" s="700"/>
      <c r="AK117" s="700"/>
      <c r="AL117" s="700"/>
      <c r="AM117" s="700"/>
      <c r="AN117" s="700"/>
      <c r="AO117" s="700"/>
      <c r="AP117" s="700"/>
      <c r="AQ117" s="700"/>
      <c r="AR117" s="700"/>
      <c r="AS117" s="700"/>
      <c r="AT117" s="700"/>
      <c r="AU117" s="700"/>
      <c r="AV117" s="700"/>
      <c r="AW117" s="700"/>
      <c r="AX117" s="700"/>
      <c r="AY117" s="700"/>
      <c r="AZ117" s="700"/>
      <c r="BA117" s="700"/>
      <c r="BB117" s="700"/>
      <c r="BC117" s="700"/>
      <c r="BD117" s="700"/>
      <c r="BE117" s="700"/>
      <c r="BF117" s="700"/>
      <c r="BG117" s="700"/>
      <c r="BH117" s="700"/>
      <c r="BI117" s="700"/>
      <c r="BJ117" s="700"/>
      <c r="BK117" s="700"/>
      <c r="BL117" s="700"/>
      <c r="BM117" s="700"/>
      <c r="BN117" s="700"/>
      <c r="BO117" s="700"/>
      <c r="BP117" s="700"/>
      <c r="BQ117" s="700"/>
      <c r="BR117" s="700"/>
      <c r="BS117" s="700"/>
      <c r="BT117" s="700"/>
      <c r="BU117" s="700"/>
      <c r="BV117" s="700"/>
      <c r="BW117" s="700"/>
      <c r="BX117" s="700"/>
      <c r="BY117" s="700"/>
      <c r="BZ117" s="700"/>
      <c r="CA117" s="700"/>
      <c r="CB117" s="700"/>
      <c r="CC117" s="700"/>
    </row>
    <row r="118" spans="1:81">
      <c r="A118" s="164"/>
      <c r="B118" s="171" t="s">
        <v>399</v>
      </c>
      <c r="C118" s="580">
        <v>0</v>
      </c>
      <c r="D118" s="584">
        <v>0</v>
      </c>
      <c r="E118" s="580">
        <v>0</v>
      </c>
      <c r="F118" s="584">
        <v>0</v>
      </c>
      <c r="G118" s="580">
        <v>0</v>
      </c>
      <c r="H118" s="584">
        <v>0.54800000000000004</v>
      </c>
      <c r="I118" s="580">
        <v>0</v>
      </c>
      <c r="J118" s="584">
        <v>-0.26300000000000001</v>
      </c>
      <c r="K118" s="580">
        <v>0.66400000000000003</v>
      </c>
      <c r="L118" s="584">
        <v>0.57599999999999996</v>
      </c>
      <c r="M118" s="580">
        <v>0.68200000000000005</v>
      </c>
      <c r="N118" s="584">
        <v>0.57599999999999996</v>
      </c>
      <c r="O118" s="580">
        <v>0.312</v>
      </c>
      <c r="P118" s="584">
        <v>2.2919999999999998</v>
      </c>
      <c r="Q118" s="580">
        <v>6.4000000000000001E-2</v>
      </c>
      <c r="R118" s="584">
        <v>2.2399999999999998</v>
      </c>
      <c r="S118" s="580">
        <v>0</v>
      </c>
      <c r="T118" s="584">
        <v>0</v>
      </c>
      <c r="U118" s="580">
        <v>0</v>
      </c>
      <c r="V118" s="584">
        <v>0</v>
      </c>
      <c r="W118" s="580">
        <v>0.251</v>
      </c>
      <c r="X118" s="584">
        <v>9.5000000000000001E-2</v>
      </c>
      <c r="Y118" s="580">
        <v>0.25</v>
      </c>
      <c r="Z118" s="584">
        <v>1.0000000000000009E-3</v>
      </c>
      <c r="AA118" s="580">
        <v>0</v>
      </c>
      <c r="AB118" s="584">
        <v>1.2529999999999999</v>
      </c>
      <c r="AC118" s="580">
        <v>0</v>
      </c>
      <c r="AD118" s="584">
        <v>0.90999999999999992</v>
      </c>
      <c r="AE118" s="580">
        <v>1.2270000000000001</v>
      </c>
      <c r="AF118" s="584">
        <v>4.7640000000000002</v>
      </c>
      <c r="AG118" s="580">
        <v>0.99600000000000011</v>
      </c>
      <c r="AH118" s="584">
        <v>3.4640000000000004</v>
      </c>
      <c r="AJ118" s="700"/>
      <c r="AK118" s="700"/>
      <c r="AL118" s="700"/>
      <c r="AM118" s="700"/>
      <c r="AN118" s="700"/>
      <c r="AO118" s="700"/>
      <c r="AP118" s="700"/>
      <c r="AQ118" s="700"/>
      <c r="AR118" s="700"/>
      <c r="AS118" s="700"/>
      <c r="AT118" s="700"/>
      <c r="AU118" s="700"/>
      <c r="AV118" s="700"/>
      <c r="AW118" s="700"/>
      <c r="AX118" s="700"/>
      <c r="AY118" s="700"/>
      <c r="AZ118" s="700"/>
      <c r="BA118" s="700"/>
      <c r="BB118" s="700"/>
      <c r="BC118" s="700"/>
      <c r="BD118" s="700"/>
      <c r="BE118" s="700"/>
      <c r="BF118" s="700"/>
      <c r="BG118" s="700"/>
      <c r="BH118" s="700"/>
      <c r="BI118" s="700"/>
      <c r="BJ118" s="700"/>
      <c r="BK118" s="700"/>
      <c r="BL118" s="700"/>
      <c r="BM118" s="700"/>
      <c r="BN118" s="700"/>
      <c r="BO118" s="700"/>
      <c r="BP118" s="700"/>
      <c r="BQ118" s="700"/>
      <c r="BR118" s="700"/>
      <c r="BS118" s="700"/>
      <c r="BT118" s="700"/>
      <c r="BU118" s="700"/>
      <c r="BV118" s="700"/>
      <c r="BW118" s="700"/>
      <c r="BX118" s="700"/>
      <c r="BY118" s="700"/>
      <c r="BZ118" s="700"/>
      <c r="CA118" s="700"/>
      <c r="CB118" s="700"/>
      <c r="CC118" s="700"/>
    </row>
    <row r="119" spans="1:81">
      <c r="A119" s="169"/>
      <c r="B119" s="169"/>
      <c r="C119" s="169"/>
      <c r="D119" s="169"/>
      <c r="E119" s="694"/>
      <c r="F119" s="694"/>
      <c r="G119" s="169"/>
      <c r="H119" s="169"/>
      <c r="I119" s="694"/>
      <c r="J119" s="694"/>
      <c r="K119" s="169"/>
      <c r="L119" s="694"/>
      <c r="M119" s="694"/>
      <c r="N119" s="694"/>
      <c r="O119" s="169"/>
      <c r="P119" s="169"/>
      <c r="Q119" s="694"/>
      <c r="R119" s="694"/>
      <c r="S119" s="169"/>
      <c r="T119" s="169"/>
      <c r="U119" s="694"/>
      <c r="V119" s="694"/>
      <c r="W119" s="169"/>
      <c r="X119" s="169"/>
      <c r="Y119" s="694"/>
      <c r="Z119" s="694"/>
      <c r="AA119" s="169"/>
      <c r="AB119" s="169"/>
      <c r="AC119" s="694"/>
      <c r="AD119" s="694"/>
      <c r="AE119" s="169"/>
      <c r="AF119" s="169"/>
      <c r="AG119" s="694"/>
      <c r="AH119" s="694"/>
      <c r="AI119" s="169"/>
      <c r="AJ119" s="700"/>
      <c r="AK119" s="700"/>
      <c r="AL119" s="700"/>
      <c r="AM119" s="700"/>
      <c r="AN119" s="700"/>
      <c r="AO119" s="700"/>
      <c r="AP119" s="700"/>
      <c r="AQ119" s="700"/>
      <c r="AR119" s="700"/>
      <c r="AS119" s="700"/>
      <c r="AT119" s="700"/>
      <c r="AU119" s="700"/>
      <c r="AV119" s="700"/>
      <c r="AW119" s="700"/>
      <c r="AX119" s="700"/>
      <c r="AY119" s="700"/>
      <c r="AZ119" s="700"/>
      <c r="BA119" s="700"/>
      <c r="BB119" s="700"/>
      <c r="BC119" s="700"/>
      <c r="BD119" s="700"/>
      <c r="BE119" s="700"/>
      <c r="BF119" s="700"/>
      <c r="BG119" s="700"/>
      <c r="BH119" s="700"/>
      <c r="BI119" s="700"/>
      <c r="BJ119" s="700"/>
      <c r="BK119" s="700"/>
      <c r="BL119" s="700"/>
      <c r="BM119" s="700"/>
      <c r="BN119" s="700"/>
      <c r="BO119" s="700"/>
      <c r="BP119" s="700"/>
      <c r="BQ119" s="700"/>
      <c r="BR119" s="700"/>
      <c r="BS119" s="700"/>
      <c r="BT119" s="700"/>
      <c r="BU119" s="700"/>
      <c r="BV119" s="700"/>
      <c r="BW119" s="700"/>
      <c r="BX119" s="700"/>
      <c r="BY119" s="700"/>
      <c r="BZ119" s="700"/>
      <c r="CA119" s="700"/>
      <c r="CB119" s="700"/>
      <c r="CC119" s="700"/>
    </row>
    <row r="120" spans="1:81" s="144" customFormat="1">
      <c r="A120" s="158" t="s">
        <v>400</v>
      </c>
      <c r="B120" s="159"/>
      <c r="C120" s="589">
        <v>0</v>
      </c>
      <c r="D120" s="583">
        <v>0</v>
      </c>
      <c r="E120" s="589">
        <v>0</v>
      </c>
      <c r="F120" s="583">
        <v>0</v>
      </c>
      <c r="G120" s="589">
        <v>2.48</v>
      </c>
      <c r="H120" s="583">
        <v>-195.60300000000001</v>
      </c>
      <c r="I120" s="589">
        <v>-17.035999999999998</v>
      </c>
      <c r="J120" s="583">
        <v>-187.345</v>
      </c>
      <c r="K120" s="589">
        <v>723.64400000000001</v>
      </c>
      <c r="L120" s="583">
        <v>675.86900000000003</v>
      </c>
      <c r="M120" s="589">
        <v>292.18599999999998</v>
      </c>
      <c r="N120" s="583">
        <v>106.89800000000002</v>
      </c>
      <c r="O120" s="589">
        <v>1049.6980000000001</v>
      </c>
      <c r="P120" s="583">
        <v>767.81600000000003</v>
      </c>
      <c r="Q120" s="589">
        <v>230.98400000000004</v>
      </c>
      <c r="R120" s="583">
        <v>15.170000000000073</v>
      </c>
      <c r="S120" s="589">
        <v>0</v>
      </c>
      <c r="T120" s="583">
        <v>0</v>
      </c>
      <c r="U120" s="589">
        <v>0</v>
      </c>
      <c r="V120" s="583">
        <v>0</v>
      </c>
      <c r="W120" s="589">
        <v>137.928</v>
      </c>
      <c r="X120" s="583">
        <v>103.145</v>
      </c>
      <c r="Y120" s="589">
        <v>27.832999999999998</v>
      </c>
      <c r="Z120" s="583">
        <v>29.265999999999991</v>
      </c>
      <c r="AA120" s="589">
        <v>-11.646000000000001</v>
      </c>
      <c r="AB120" s="583">
        <v>-38.838000000000001</v>
      </c>
      <c r="AC120" s="589">
        <v>-7.6930000000000014</v>
      </c>
      <c r="AD120" s="583">
        <v>4.9179999999999993</v>
      </c>
      <c r="AE120" s="589">
        <v>1902.104</v>
      </c>
      <c r="AF120" s="583">
        <v>1312.3889999999999</v>
      </c>
      <c r="AG120" s="589">
        <v>526.27400000000011</v>
      </c>
      <c r="AH120" s="583">
        <v>-31.093000000000075</v>
      </c>
      <c r="AJ120" s="700"/>
      <c r="AK120" s="700"/>
      <c r="AL120" s="700"/>
      <c r="AM120" s="700"/>
      <c r="AN120" s="700"/>
      <c r="AO120" s="700"/>
      <c r="AP120" s="700"/>
      <c r="AQ120" s="700"/>
      <c r="AR120" s="700"/>
      <c r="AS120" s="700"/>
      <c r="AT120" s="700"/>
      <c r="AU120" s="700"/>
      <c r="AV120" s="700"/>
      <c r="AW120" s="700"/>
      <c r="AX120" s="700"/>
      <c r="AY120" s="700"/>
      <c r="AZ120" s="700"/>
      <c r="BA120" s="700"/>
      <c r="BB120" s="700"/>
      <c r="BC120" s="700"/>
      <c r="BD120" s="700"/>
      <c r="BE120" s="700"/>
      <c r="BF120" s="700"/>
      <c r="BG120" s="700"/>
      <c r="BH120" s="700"/>
      <c r="BI120" s="700"/>
      <c r="BJ120" s="700"/>
      <c r="BK120" s="700"/>
      <c r="BL120" s="700"/>
      <c r="BM120" s="700"/>
      <c r="BN120" s="700"/>
      <c r="BO120" s="700"/>
      <c r="BP120" s="700"/>
      <c r="BQ120" s="700"/>
      <c r="BR120" s="700"/>
      <c r="BS120" s="700"/>
      <c r="BT120" s="700"/>
      <c r="BU120" s="700"/>
      <c r="BV120" s="700"/>
      <c r="BW120" s="700"/>
      <c r="BX120" s="700"/>
      <c r="BY120" s="700"/>
      <c r="BZ120" s="700"/>
      <c r="CA120" s="700"/>
      <c r="CB120" s="700"/>
      <c r="CC120" s="700"/>
    </row>
    <row r="121" spans="1:81">
      <c r="A121" s="169"/>
      <c r="B121" s="169"/>
      <c r="C121" s="169"/>
      <c r="D121" s="169"/>
      <c r="E121" s="694"/>
      <c r="F121" s="694"/>
      <c r="G121" s="169"/>
      <c r="H121" s="169"/>
      <c r="I121" s="694"/>
      <c r="J121" s="694"/>
      <c r="K121" s="169"/>
      <c r="L121" s="694"/>
      <c r="M121" s="694"/>
      <c r="N121" s="694"/>
      <c r="O121" s="169"/>
      <c r="P121" s="169"/>
      <c r="Q121" s="694"/>
      <c r="R121" s="694"/>
      <c r="S121" s="169"/>
      <c r="T121" s="169"/>
      <c r="U121" s="694"/>
      <c r="V121" s="694"/>
      <c r="W121" s="169"/>
      <c r="X121" s="169"/>
      <c r="Y121" s="694"/>
      <c r="Z121" s="694"/>
      <c r="AA121" s="169"/>
      <c r="AB121" s="169"/>
      <c r="AC121" s="694"/>
      <c r="AD121" s="694"/>
      <c r="AE121" s="169"/>
      <c r="AF121" s="169"/>
      <c r="AG121" s="694"/>
      <c r="AH121" s="694"/>
      <c r="AI121" s="169"/>
      <c r="AJ121" s="700"/>
      <c r="AK121" s="700"/>
      <c r="AL121" s="700"/>
      <c r="AM121" s="700"/>
      <c r="AN121" s="700"/>
      <c r="AO121" s="700"/>
      <c r="AP121" s="700"/>
      <c r="AQ121" s="700"/>
      <c r="AR121" s="700"/>
      <c r="AS121" s="700"/>
      <c r="AT121" s="700"/>
      <c r="AU121" s="700"/>
      <c r="AV121" s="700"/>
      <c r="AW121" s="700"/>
      <c r="AX121" s="700"/>
      <c r="AY121" s="700"/>
      <c r="AZ121" s="700"/>
      <c r="BA121" s="700"/>
      <c r="BB121" s="700"/>
      <c r="BC121" s="700"/>
      <c r="BD121" s="700"/>
      <c r="BE121" s="700"/>
      <c r="BF121" s="700"/>
      <c r="BG121" s="700"/>
      <c r="BH121" s="700"/>
      <c r="BI121" s="700"/>
      <c r="BJ121" s="700"/>
      <c r="BK121" s="700"/>
      <c r="BL121" s="700"/>
      <c r="BM121" s="700"/>
      <c r="BN121" s="700"/>
      <c r="BO121" s="700"/>
      <c r="BP121" s="700"/>
      <c r="BQ121" s="700"/>
      <c r="BR121" s="700"/>
      <c r="BS121" s="700"/>
      <c r="BT121" s="700"/>
      <c r="BU121" s="700"/>
      <c r="BV121" s="700"/>
      <c r="BW121" s="700"/>
      <c r="BX121" s="700"/>
      <c r="BY121" s="700"/>
      <c r="BZ121" s="700"/>
      <c r="CA121" s="700"/>
      <c r="CB121" s="700"/>
      <c r="CC121" s="700"/>
    </row>
    <row r="122" spans="1:81">
      <c r="A122" s="164"/>
      <c r="B122" s="171" t="s">
        <v>401</v>
      </c>
      <c r="C122" s="580">
        <v>0</v>
      </c>
      <c r="D122" s="584">
        <v>0</v>
      </c>
      <c r="E122" s="580">
        <v>0</v>
      </c>
      <c r="F122" s="584">
        <v>0</v>
      </c>
      <c r="G122" s="580">
        <v>46.475999999999999</v>
      </c>
      <c r="H122" s="584">
        <v>79.635000000000005</v>
      </c>
      <c r="I122" s="580">
        <v>56.504999999999995</v>
      </c>
      <c r="J122" s="584">
        <v>102.355</v>
      </c>
      <c r="K122" s="580">
        <v>-185.11500000000001</v>
      </c>
      <c r="L122" s="584">
        <v>-104.42700000000001</v>
      </c>
      <c r="M122" s="580">
        <v>-72.979000000000013</v>
      </c>
      <c r="N122" s="584">
        <v>68.361999999999981</v>
      </c>
      <c r="O122" s="580">
        <v>-362.24</v>
      </c>
      <c r="P122" s="584">
        <v>-274.68599999999998</v>
      </c>
      <c r="Q122" s="580">
        <v>-87.826999999999998</v>
      </c>
      <c r="R122" s="584">
        <v>-20.611999999999966</v>
      </c>
      <c r="S122" s="580">
        <v>0</v>
      </c>
      <c r="T122" s="584">
        <v>0</v>
      </c>
      <c r="U122" s="580">
        <v>0</v>
      </c>
      <c r="V122" s="584">
        <v>0</v>
      </c>
      <c r="W122" s="580">
        <v>-43.027999999999999</v>
      </c>
      <c r="X122" s="584">
        <v>-32.963999999999999</v>
      </c>
      <c r="Y122" s="580">
        <v>-9.4249999999999972</v>
      </c>
      <c r="Z122" s="584">
        <v>-10.273</v>
      </c>
      <c r="AA122" s="580">
        <v>-12.505000000000001</v>
      </c>
      <c r="AB122" s="584">
        <v>-11.169</v>
      </c>
      <c r="AC122" s="580">
        <v>2.83</v>
      </c>
      <c r="AD122" s="584">
        <v>2.5399999999999991</v>
      </c>
      <c r="AE122" s="580">
        <v>-556.41200000000003</v>
      </c>
      <c r="AF122" s="584">
        <v>-343.61099999999999</v>
      </c>
      <c r="AG122" s="580">
        <v>-110.89600000000002</v>
      </c>
      <c r="AH122" s="584">
        <v>142.37200000000001</v>
      </c>
      <c r="AJ122" s="700"/>
      <c r="AK122" s="700"/>
      <c r="AL122" s="700"/>
      <c r="AM122" s="700"/>
      <c r="AN122" s="700"/>
      <c r="AO122" s="700"/>
      <c r="AP122" s="700"/>
      <c r="AQ122" s="700"/>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0"/>
      <c r="BU122" s="700"/>
      <c r="BV122" s="700"/>
      <c r="BW122" s="700"/>
      <c r="BX122" s="700"/>
      <c r="BY122" s="700"/>
      <c r="BZ122" s="700"/>
      <c r="CA122" s="700"/>
      <c r="CB122" s="700"/>
      <c r="CC122" s="700"/>
    </row>
    <row r="123" spans="1:81">
      <c r="A123" s="169"/>
      <c r="B123" s="169"/>
      <c r="C123" s="169"/>
      <c r="D123" s="169"/>
      <c r="E123" s="694"/>
      <c r="F123" s="694"/>
      <c r="G123" s="169"/>
      <c r="H123" s="169"/>
      <c r="I123" s="694"/>
      <c r="J123" s="694"/>
      <c r="K123" s="169"/>
      <c r="L123" s="694"/>
      <c r="M123" s="694"/>
      <c r="N123" s="694"/>
      <c r="O123" s="169"/>
      <c r="P123" s="169"/>
      <c r="Q123" s="694"/>
      <c r="R123" s="694"/>
      <c r="S123" s="169"/>
      <c r="T123" s="169"/>
      <c r="U123" s="694"/>
      <c r="V123" s="694"/>
      <c r="W123" s="169"/>
      <c r="X123" s="169"/>
      <c r="Y123" s="694"/>
      <c r="Z123" s="694"/>
      <c r="AA123" s="169"/>
      <c r="AB123" s="169"/>
      <c r="AC123" s="694"/>
      <c r="AD123" s="694"/>
      <c r="AE123" s="169"/>
      <c r="AF123" s="169"/>
      <c r="AG123" s="694"/>
      <c r="AH123" s="694"/>
      <c r="AI123" s="169"/>
      <c r="AJ123" s="700"/>
      <c r="AK123" s="700"/>
      <c r="AL123" s="700"/>
      <c r="AM123" s="700"/>
      <c r="AN123" s="700"/>
      <c r="AO123" s="700"/>
      <c r="AP123" s="700"/>
      <c r="AQ123" s="700"/>
      <c r="AR123" s="700"/>
      <c r="AS123" s="700"/>
      <c r="AT123" s="700"/>
      <c r="AU123" s="700"/>
      <c r="AV123" s="700"/>
      <c r="AW123" s="700"/>
      <c r="AX123" s="700"/>
      <c r="AY123" s="700"/>
      <c r="AZ123" s="700"/>
      <c r="BA123" s="700"/>
      <c r="BB123" s="700"/>
      <c r="BC123" s="700"/>
      <c r="BD123" s="700"/>
      <c r="BE123" s="700"/>
      <c r="BF123" s="700"/>
      <c r="BG123" s="700"/>
      <c r="BH123" s="700"/>
      <c r="BI123" s="700"/>
      <c r="BJ123" s="700"/>
      <c r="BK123" s="700"/>
      <c r="BL123" s="700"/>
      <c r="BM123" s="700"/>
      <c r="BN123" s="700"/>
      <c r="BO123" s="700"/>
      <c r="BP123" s="700"/>
      <c r="BQ123" s="700"/>
      <c r="BR123" s="700"/>
      <c r="BS123" s="700"/>
      <c r="BT123" s="700"/>
      <c r="BU123" s="700"/>
      <c r="BV123" s="700"/>
      <c r="BW123" s="700"/>
      <c r="BX123" s="700"/>
      <c r="BY123" s="700"/>
      <c r="BZ123" s="700"/>
      <c r="CA123" s="700"/>
      <c r="CB123" s="700"/>
      <c r="CC123" s="700"/>
    </row>
    <row r="124" spans="1:81" s="144" customFormat="1">
      <c r="A124" s="158" t="s">
        <v>402</v>
      </c>
      <c r="B124" s="159"/>
      <c r="C124" s="589">
        <v>0</v>
      </c>
      <c r="D124" s="587">
        <v>0</v>
      </c>
      <c r="E124" s="589">
        <v>0</v>
      </c>
      <c r="F124" s="587">
        <v>0</v>
      </c>
      <c r="G124" s="589">
        <v>48.956000000000003</v>
      </c>
      <c r="H124" s="587">
        <v>-115.968</v>
      </c>
      <c r="I124" s="589">
        <v>39.469000000000001</v>
      </c>
      <c r="J124" s="587">
        <v>-84.990000000000009</v>
      </c>
      <c r="K124" s="589">
        <v>538.529</v>
      </c>
      <c r="L124" s="587">
        <v>571.44200000000001</v>
      </c>
      <c r="M124" s="589">
        <v>219.20699999999999</v>
      </c>
      <c r="N124" s="587">
        <v>175.26</v>
      </c>
      <c r="O124" s="589">
        <v>687.45799999999997</v>
      </c>
      <c r="P124" s="587">
        <v>493.13</v>
      </c>
      <c r="Q124" s="589">
        <v>143.15699999999993</v>
      </c>
      <c r="R124" s="587">
        <v>-5.4420000000000073</v>
      </c>
      <c r="S124" s="589">
        <v>0</v>
      </c>
      <c r="T124" s="587">
        <v>0</v>
      </c>
      <c r="U124" s="589">
        <v>0</v>
      </c>
      <c r="V124" s="587">
        <v>0</v>
      </c>
      <c r="W124" s="589">
        <v>94.9</v>
      </c>
      <c r="X124" s="587">
        <v>70.180999999999997</v>
      </c>
      <c r="Y124" s="589">
        <v>18.408000000000001</v>
      </c>
      <c r="Z124" s="587">
        <v>18.992999999999995</v>
      </c>
      <c r="AA124" s="589">
        <v>-24.151</v>
      </c>
      <c r="AB124" s="587">
        <v>-50.006999999999998</v>
      </c>
      <c r="AC124" s="589">
        <v>-4.8629999999999995</v>
      </c>
      <c r="AD124" s="587">
        <v>7.4580000000000055</v>
      </c>
      <c r="AE124" s="589">
        <v>1345.692</v>
      </c>
      <c r="AF124" s="587">
        <v>968.77800000000002</v>
      </c>
      <c r="AG124" s="589">
        <v>415.37800000000004</v>
      </c>
      <c r="AH124" s="587">
        <v>111.279</v>
      </c>
      <c r="AJ124" s="700"/>
      <c r="AK124" s="700"/>
      <c r="AL124" s="700"/>
      <c r="AM124" s="700"/>
      <c r="AN124" s="700"/>
      <c r="AO124" s="700"/>
      <c r="AP124" s="700"/>
      <c r="AQ124" s="700"/>
      <c r="AR124" s="700"/>
      <c r="AS124" s="700"/>
      <c r="AT124" s="700"/>
      <c r="AU124" s="700"/>
      <c r="AV124" s="700"/>
      <c r="AW124" s="700"/>
      <c r="AX124" s="700"/>
      <c r="AY124" s="700"/>
      <c r="AZ124" s="700"/>
      <c r="BA124" s="700"/>
      <c r="BB124" s="700"/>
      <c r="BC124" s="700"/>
      <c r="BD124" s="700"/>
      <c r="BE124" s="700"/>
      <c r="BF124" s="700"/>
      <c r="BG124" s="700"/>
      <c r="BH124" s="700"/>
      <c r="BI124" s="700"/>
      <c r="BJ124" s="700"/>
      <c r="BK124" s="700"/>
      <c r="BL124" s="700"/>
      <c r="BM124" s="700"/>
      <c r="BN124" s="700"/>
      <c r="BO124" s="700"/>
      <c r="BP124" s="700"/>
      <c r="BQ124" s="700"/>
      <c r="BR124" s="700"/>
      <c r="BS124" s="700"/>
      <c r="BT124" s="700"/>
      <c r="BU124" s="700"/>
      <c r="BV124" s="700"/>
      <c r="BW124" s="700"/>
      <c r="BX124" s="700"/>
      <c r="BY124" s="700"/>
      <c r="BZ124" s="700"/>
      <c r="CA124" s="700"/>
      <c r="CB124" s="700"/>
      <c r="CC124" s="700"/>
    </row>
    <row r="125" spans="1:81">
      <c r="A125" s="160"/>
      <c r="B125" s="165" t="s">
        <v>403</v>
      </c>
      <c r="C125" s="580">
        <v>0</v>
      </c>
      <c r="D125" s="588">
        <v>0</v>
      </c>
      <c r="E125" s="580">
        <v>0</v>
      </c>
      <c r="F125" s="588">
        <v>0</v>
      </c>
      <c r="G125" s="580">
        <v>0</v>
      </c>
      <c r="H125" s="588">
        <v>0</v>
      </c>
      <c r="I125" s="580">
        <v>0</v>
      </c>
      <c r="J125" s="588">
        <v>0</v>
      </c>
      <c r="K125" s="580">
        <v>0</v>
      </c>
      <c r="L125" s="588">
        <v>0</v>
      </c>
      <c r="M125" s="580">
        <v>0</v>
      </c>
      <c r="N125" s="588">
        <v>0</v>
      </c>
      <c r="O125" s="580">
        <v>0</v>
      </c>
      <c r="P125" s="588">
        <v>0</v>
      </c>
      <c r="Q125" s="580">
        <v>0</v>
      </c>
      <c r="R125" s="588">
        <v>0</v>
      </c>
      <c r="S125" s="580">
        <v>0</v>
      </c>
      <c r="T125" s="588">
        <v>0</v>
      </c>
      <c r="U125" s="580">
        <v>0</v>
      </c>
      <c r="V125" s="588">
        <v>0</v>
      </c>
      <c r="W125" s="580">
        <v>0</v>
      </c>
      <c r="X125" s="588">
        <v>0</v>
      </c>
      <c r="Y125" s="580">
        <v>0</v>
      </c>
      <c r="Z125" s="588">
        <v>0</v>
      </c>
      <c r="AA125" s="580">
        <v>0</v>
      </c>
      <c r="AB125" s="588">
        <v>1892.7059999999999</v>
      </c>
      <c r="AC125" s="580">
        <v>0</v>
      </c>
      <c r="AD125" s="588">
        <v>4.5989999999999327</v>
      </c>
      <c r="AE125" s="580">
        <v>0</v>
      </c>
      <c r="AF125" s="588">
        <v>1892.7059999999999</v>
      </c>
      <c r="AG125" s="580">
        <v>0</v>
      </c>
      <c r="AH125" s="588">
        <v>4.5989999999999327</v>
      </c>
      <c r="AJ125" s="700"/>
      <c r="AK125" s="700"/>
      <c r="AL125" s="700"/>
      <c r="AM125" s="700"/>
      <c r="AN125" s="700"/>
      <c r="AO125" s="700"/>
      <c r="AP125" s="700"/>
      <c r="AQ125" s="700"/>
      <c r="AR125" s="700"/>
      <c r="AS125" s="700"/>
      <c r="AT125" s="700"/>
      <c r="AU125" s="700"/>
      <c r="AV125" s="700"/>
      <c r="AW125" s="700"/>
      <c r="AX125" s="700"/>
      <c r="AY125" s="700"/>
      <c r="AZ125" s="700"/>
      <c r="BA125" s="700"/>
      <c r="BB125" s="700"/>
      <c r="BC125" s="700"/>
      <c r="BD125" s="700"/>
      <c r="BE125" s="700"/>
      <c r="BF125" s="700"/>
      <c r="BG125" s="700"/>
      <c r="BH125" s="700"/>
      <c r="BI125" s="700"/>
      <c r="BJ125" s="700"/>
      <c r="BK125" s="700"/>
      <c r="BL125" s="700"/>
      <c r="BM125" s="700"/>
      <c r="BN125" s="700"/>
      <c r="BO125" s="700"/>
      <c r="BP125" s="700"/>
      <c r="BQ125" s="700"/>
      <c r="BR125" s="700"/>
      <c r="BS125" s="700"/>
      <c r="BT125" s="700"/>
      <c r="BU125" s="700"/>
      <c r="BV125" s="700"/>
      <c r="BW125" s="700"/>
      <c r="BX125" s="700"/>
      <c r="BY125" s="700"/>
      <c r="BZ125" s="700"/>
      <c r="CA125" s="700"/>
      <c r="CB125" s="700"/>
      <c r="CC125" s="700"/>
    </row>
    <row r="126" spans="1:81" s="144" customFormat="1">
      <c r="A126" s="158" t="s">
        <v>404</v>
      </c>
      <c r="B126" s="159"/>
      <c r="C126" s="589">
        <v>0</v>
      </c>
      <c r="D126" s="587">
        <v>0</v>
      </c>
      <c r="E126" s="589">
        <v>0</v>
      </c>
      <c r="F126" s="587">
        <v>0</v>
      </c>
      <c r="G126" s="589">
        <v>48.956000000000003</v>
      </c>
      <c r="H126" s="587">
        <v>-115.968</v>
      </c>
      <c r="I126" s="589">
        <v>39.469000000000001</v>
      </c>
      <c r="J126" s="587">
        <v>-84.990000000000009</v>
      </c>
      <c r="K126" s="589">
        <v>538.529</v>
      </c>
      <c r="L126" s="587">
        <v>571.44200000000001</v>
      </c>
      <c r="M126" s="589">
        <v>219.20699999999999</v>
      </c>
      <c r="N126" s="587">
        <v>175.26</v>
      </c>
      <c r="O126" s="589">
        <v>687.45799999999997</v>
      </c>
      <c r="P126" s="587">
        <v>493.13</v>
      </c>
      <c r="Q126" s="589">
        <v>143.15699999999993</v>
      </c>
      <c r="R126" s="587">
        <v>-5.4420000000000073</v>
      </c>
      <c r="S126" s="589">
        <v>0</v>
      </c>
      <c r="T126" s="587">
        <v>0</v>
      </c>
      <c r="U126" s="589">
        <v>0</v>
      </c>
      <c r="V126" s="587">
        <v>0</v>
      </c>
      <c r="W126" s="589">
        <v>94.9</v>
      </c>
      <c r="X126" s="587">
        <v>70.180999999999997</v>
      </c>
      <c r="Y126" s="589">
        <v>18.408000000000001</v>
      </c>
      <c r="Z126" s="587">
        <v>18.992999999999995</v>
      </c>
      <c r="AA126" s="589">
        <v>-24.151</v>
      </c>
      <c r="AB126" s="587">
        <v>1842.6990000000001</v>
      </c>
      <c r="AC126" s="589">
        <v>-4.8629999999999995</v>
      </c>
      <c r="AD126" s="587">
        <v>12.057000000000016</v>
      </c>
      <c r="AE126" s="589">
        <v>1345.692</v>
      </c>
      <c r="AF126" s="587">
        <v>2861.4839999999999</v>
      </c>
      <c r="AG126" s="589">
        <v>415.37800000000004</v>
      </c>
      <c r="AH126" s="587">
        <v>115.8779999999997</v>
      </c>
      <c r="AJ126" s="700"/>
      <c r="AK126" s="700"/>
      <c r="AL126" s="700"/>
      <c r="AM126" s="700"/>
      <c r="AN126" s="700"/>
      <c r="AO126" s="700"/>
      <c r="AP126" s="700"/>
      <c r="AQ126" s="700"/>
      <c r="AR126" s="700"/>
      <c r="AS126" s="700"/>
      <c r="AT126" s="700"/>
      <c r="AU126" s="700"/>
      <c r="AV126" s="700"/>
      <c r="AW126" s="700"/>
      <c r="AX126" s="700"/>
      <c r="AY126" s="700"/>
      <c r="AZ126" s="700"/>
      <c r="BA126" s="700"/>
      <c r="BB126" s="700"/>
      <c r="BC126" s="700"/>
      <c r="BD126" s="700"/>
      <c r="BE126" s="700"/>
      <c r="BF126" s="700"/>
      <c r="BG126" s="700"/>
      <c r="BH126" s="700"/>
      <c r="BI126" s="700"/>
      <c r="BJ126" s="700"/>
      <c r="BK126" s="700"/>
      <c r="BL126" s="700"/>
      <c r="BM126" s="700"/>
      <c r="BN126" s="700"/>
      <c r="BO126" s="700"/>
      <c r="BP126" s="700"/>
      <c r="BQ126" s="700"/>
      <c r="BR126" s="700"/>
      <c r="BS126" s="700"/>
      <c r="BT126" s="700"/>
      <c r="BU126" s="700"/>
      <c r="BV126" s="700"/>
      <c r="BW126" s="700"/>
      <c r="BX126" s="700"/>
      <c r="BY126" s="700"/>
      <c r="BZ126" s="700"/>
      <c r="CA126" s="700"/>
      <c r="CB126" s="700"/>
      <c r="CC126" s="700"/>
    </row>
    <row r="127" spans="1:81">
      <c r="A127" s="169"/>
      <c r="B127" s="169"/>
      <c r="C127" s="169"/>
      <c r="D127" s="169"/>
      <c r="E127" s="694"/>
      <c r="F127" s="694"/>
      <c r="G127" s="169"/>
      <c r="H127" s="169"/>
      <c r="I127" s="694"/>
      <c r="J127" s="694"/>
      <c r="K127" s="169"/>
      <c r="L127" s="694"/>
      <c r="M127" s="694"/>
      <c r="N127" s="694"/>
      <c r="O127" s="169"/>
      <c r="P127" s="169"/>
      <c r="Q127" s="694"/>
      <c r="R127" s="694"/>
      <c r="S127" s="169"/>
      <c r="T127" s="169"/>
      <c r="U127" s="694"/>
      <c r="V127" s="694"/>
      <c r="W127" s="169"/>
      <c r="X127" s="169"/>
      <c r="Y127" s="694"/>
      <c r="Z127" s="694"/>
      <c r="AA127" s="169"/>
      <c r="AB127" s="169"/>
      <c r="AC127" s="694"/>
      <c r="AD127" s="694"/>
      <c r="AE127" s="169"/>
      <c r="AF127" s="169"/>
      <c r="AG127" s="694"/>
      <c r="AH127" s="694"/>
      <c r="AI127" s="169"/>
      <c r="AJ127" s="700"/>
      <c r="AK127" s="700"/>
      <c r="AL127" s="700"/>
      <c r="AM127" s="700"/>
      <c r="AN127" s="700"/>
      <c r="AO127" s="700"/>
      <c r="AP127" s="700"/>
      <c r="AQ127" s="700"/>
      <c r="AR127" s="700"/>
      <c r="AS127" s="700"/>
      <c r="AT127" s="700"/>
      <c r="AU127" s="700"/>
      <c r="AV127" s="700"/>
      <c r="AW127" s="700"/>
      <c r="AX127" s="700"/>
      <c r="AY127" s="700"/>
      <c r="AZ127" s="700"/>
      <c r="BA127" s="700"/>
      <c r="BB127" s="700"/>
      <c r="BC127" s="700"/>
      <c r="BD127" s="700"/>
      <c r="BE127" s="700"/>
      <c r="BF127" s="700"/>
      <c r="BG127" s="700"/>
      <c r="BH127" s="700"/>
      <c r="BI127" s="700"/>
      <c r="BJ127" s="700"/>
      <c r="BK127" s="700"/>
      <c r="BL127" s="700"/>
      <c r="BM127" s="700"/>
      <c r="BN127" s="700"/>
      <c r="BO127" s="700"/>
      <c r="BP127" s="700"/>
      <c r="BQ127" s="700"/>
      <c r="BR127" s="700"/>
      <c r="BS127" s="700"/>
      <c r="BT127" s="700"/>
      <c r="BU127" s="700"/>
      <c r="BV127" s="700"/>
      <c r="BW127" s="700"/>
      <c r="BX127" s="700"/>
      <c r="BY127" s="700"/>
      <c r="BZ127" s="700"/>
      <c r="CA127" s="700"/>
      <c r="CB127" s="700"/>
      <c r="CC127" s="700"/>
    </row>
    <row r="128" spans="1:81">
      <c r="A128" s="160"/>
      <c r="B128" s="165" t="s">
        <v>405</v>
      </c>
      <c r="C128" s="589">
        <v>0</v>
      </c>
      <c r="D128" s="587">
        <v>0</v>
      </c>
      <c r="E128" s="589">
        <v>0</v>
      </c>
      <c r="F128" s="587">
        <v>0</v>
      </c>
      <c r="G128" s="589">
        <v>48.956000000000003</v>
      </c>
      <c r="H128" s="587">
        <v>-115.968</v>
      </c>
      <c r="I128" s="589">
        <v>39.469000000000001</v>
      </c>
      <c r="J128" s="587">
        <v>-84.990000000000009</v>
      </c>
      <c r="K128" s="589">
        <v>538.529</v>
      </c>
      <c r="L128" s="587">
        <v>571.44200000000001</v>
      </c>
      <c r="M128" s="589">
        <v>219.20699999999999</v>
      </c>
      <c r="N128" s="587">
        <v>175.26</v>
      </c>
      <c r="O128" s="589">
        <v>687.45799999999997</v>
      </c>
      <c r="P128" s="587">
        <v>493.13</v>
      </c>
      <c r="Q128" s="589">
        <v>143.15699999999993</v>
      </c>
      <c r="R128" s="587">
        <v>-5.4420000000000073</v>
      </c>
      <c r="S128" s="589">
        <v>0</v>
      </c>
      <c r="T128" s="587">
        <v>0</v>
      </c>
      <c r="U128" s="589">
        <v>0</v>
      </c>
      <c r="V128" s="587">
        <v>0</v>
      </c>
      <c r="W128" s="589">
        <v>94.9</v>
      </c>
      <c r="X128" s="587">
        <v>70.180999999999997</v>
      </c>
      <c r="Y128" s="589">
        <v>18.408000000000001</v>
      </c>
      <c r="Z128" s="587">
        <v>18.992999999999995</v>
      </c>
      <c r="AA128" s="589">
        <v>-24.151</v>
      </c>
      <c r="AB128" s="587">
        <v>1842.6990000000001</v>
      </c>
      <c r="AC128" s="589">
        <v>-4.8629999999999995</v>
      </c>
      <c r="AD128" s="587">
        <v>12.057000000000016</v>
      </c>
      <c r="AE128" s="589">
        <v>1345.692</v>
      </c>
      <c r="AF128" s="587">
        <v>2861.4839999999999</v>
      </c>
      <c r="AG128" s="589">
        <v>415.37800000000004</v>
      </c>
      <c r="AH128" s="587">
        <v>115.8779999999997</v>
      </c>
      <c r="AJ128" s="700"/>
      <c r="AK128" s="700"/>
      <c r="AL128" s="700"/>
      <c r="AM128" s="700"/>
      <c r="AN128" s="700"/>
      <c r="AO128" s="700"/>
      <c r="AP128" s="700"/>
      <c r="AQ128" s="700"/>
      <c r="AR128" s="700"/>
      <c r="AS128" s="700"/>
      <c r="AT128" s="700"/>
      <c r="AU128" s="700"/>
      <c r="AV128" s="700"/>
      <c r="AW128" s="700"/>
      <c r="AX128" s="700"/>
      <c r="AY128" s="700"/>
      <c r="AZ128" s="700"/>
      <c r="BA128" s="700"/>
      <c r="BB128" s="700"/>
      <c r="BC128" s="700"/>
      <c r="BD128" s="700"/>
      <c r="BE128" s="700"/>
      <c r="BF128" s="700"/>
      <c r="BG128" s="700"/>
      <c r="BH128" s="700"/>
      <c r="BI128" s="700"/>
      <c r="BJ128" s="700"/>
      <c r="BK128" s="700"/>
      <c r="BL128" s="700"/>
      <c r="BM128" s="700"/>
      <c r="BN128" s="700"/>
      <c r="BO128" s="700"/>
      <c r="BP128" s="700"/>
      <c r="BQ128" s="700"/>
      <c r="BR128" s="700"/>
      <c r="BS128" s="700"/>
      <c r="BT128" s="700"/>
      <c r="BU128" s="700"/>
      <c r="BV128" s="700"/>
      <c r="BW128" s="700"/>
      <c r="BX128" s="700"/>
      <c r="BY128" s="700"/>
      <c r="BZ128" s="700"/>
      <c r="CA128" s="700"/>
      <c r="CB128" s="700"/>
      <c r="CC128" s="700"/>
    </row>
    <row r="129" spans="1:81">
      <c r="A129" s="164"/>
      <c r="B129" s="166" t="s">
        <v>166</v>
      </c>
      <c r="C129" s="580">
        <v>0</v>
      </c>
      <c r="D129" s="583">
        <v>0</v>
      </c>
      <c r="E129" s="580">
        <v>0</v>
      </c>
      <c r="F129" s="583">
        <v>0</v>
      </c>
      <c r="G129" s="580">
        <v>0</v>
      </c>
      <c r="H129" s="583">
        <v>0</v>
      </c>
      <c r="I129" s="580">
        <v>0</v>
      </c>
      <c r="J129" s="583">
        <v>0</v>
      </c>
      <c r="K129" s="580">
        <v>0</v>
      </c>
      <c r="L129" s="583">
        <v>0</v>
      </c>
      <c r="M129" s="580">
        <v>0</v>
      </c>
      <c r="N129" s="583">
        <v>0</v>
      </c>
      <c r="O129" s="580">
        <v>0</v>
      </c>
      <c r="P129" s="583">
        <v>0</v>
      </c>
      <c r="Q129" s="580">
        <v>0</v>
      </c>
      <c r="R129" s="583">
        <v>0</v>
      </c>
      <c r="S129" s="580">
        <v>0</v>
      </c>
      <c r="T129" s="583">
        <v>0</v>
      </c>
      <c r="U129" s="580">
        <v>0</v>
      </c>
      <c r="V129" s="583">
        <v>0</v>
      </c>
      <c r="W129" s="580">
        <v>0</v>
      </c>
      <c r="X129" s="583">
        <v>0</v>
      </c>
      <c r="Y129" s="580">
        <v>0</v>
      </c>
      <c r="Z129" s="583">
        <v>0</v>
      </c>
      <c r="AA129" s="580">
        <v>0</v>
      </c>
      <c r="AB129" s="583">
        <v>0</v>
      </c>
      <c r="AC129" s="580">
        <v>0</v>
      </c>
      <c r="AD129" s="583">
        <v>0</v>
      </c>
      <c r="AE129" s="580">
        <v>960.07</v>
      </c>
      <c r="AF129" s="583">
        <v>2589.1329999999998</v>
      </c>
      <c r="AG129" s="580">
        <v>318.649</v>
      </c>
      <c r="AH129" s="583">
        <v>123.57999999999993</v>
      </c>
      <c r="AJ129" s="700"/>
      <c r="AK129" s="700"/>
      <c r="AL129" s="700"/>
      <c r="AM129" s="700"/>
      <c r="AN129" s="700"/>
      <c r="AO129" s="700"/>
      <c r="AP129" s="700"/>
      <c r="AQ129" s="700"/>
      <c r="AR129" s="700"/>
      <c r="AS129" s="700"/>
      <c r="AT129" s="700"/>
      <c r="AU129" s="700"/>
      <c r="AV129" s="700"/>
      <c r="AW129" s="700"/>
      <c r="AX129" s="700"/>
      <c r="AY129" s="700"/>
      <c r="AZ129" s="700"/>
      <c r="BA129" s="700"/>
      <c r="BB129" s="700"/>
      <c r="BC129" s="700"/>
      <c r="BD129" s="700"/>
      <c r="BE129" s="700"/>
      <c r="BF129" s="700"/>
      <c r="BG129" s="700"/>
      <c r="BH129" s="700"/>
      <c r="BI129" s="700"/>
      <c r="BJ129" s="700"/>
      <c r="BK129" s="700"/>
      <c r="BL129" s="700"/>
      <c r="BM129" s="700"/>
      <c r="BN129" s="700"/>
      <c r="BO129" s="700"/>
      <c r="BP129" s="700"/>
      <c r="BQ129" s="700"/>
      <c r="BR129" s="700"/>
      <c r="BS129" s="700"/>
      <c r="BT129" s="700"/>
      <c r="BU129" s="700"/>
      <c r="BV129" s="700"/>
      <c r="BW129" s="700"/>
      <c r="BX129" s="700"/>
      <c r="BY129" s="700"/>
      <c r="BZ129" s="700"/>
      <c r="CA129" s="700"/>
      <c r="CB129" s="700"/>
      <c r="CC129" s="700"/>
    </row>
    <row r="130" spans="1:81">
      <c r="A130" s="164"/>
      <c r="B130" s="166" t="s">
        <v>91</v>
      </c>
      <c r="C130" s="580">
        <v>0</v>
      </c>
      <c r="D130" s="583">
        <v>0</v>
      </c>
      <c r="E130" s="580">
        <v>0</v>
      </c>
      <c r="F130" s="583">
        <v>0</v>
      </c>
      <c r="G130" s="580">
        <v>0</v>
      </c>
      <c r="H130" s="583">
        <v>0</v>
      </c>
      <c r="I130" s="580">
        <v>0</v>
      </c>
      <c r="J130" s="583">
        <v>0</v>
      </c>
      <c r="K130" s="580">
        <v>0</v>
      </c>
      <c r="L130" s="583">
        <v>0</v>
      </c>
      <c r="M130" s="580">
        <v>0</v>
      </c>
      <c r="N130" s="583">
        <v>0</v>
      </c>
      <c r="O130" s="580">
        <v>0</v>
      </c>
      <c r="P130" s="583">
        <v>0</v>
      </c>
      <c r="Q130" s="580">
        <v>0</v>
      </c>
      <c r="R130" s="583">
        <v>0</v>
      </c>
      <c r="S130" s="580">
        <v>0</v>
      </c>
      <c r="T130" s="583">
        <v>0</v>
      </c>
      <c r="U130" s="580">
        <v>0</v>
      </c>
      <c r="V130" s="583">
        <v>0</v>
      </c>
      <c r="W130" s="580">
        <v>0</v>
      </c>
      <c r="X130" s="583">
        <v>0</v>
      </c>
      <c r="Y130" s="580">
        <v>0</v>
      </c>
      <c r="Z130" s="583">
        <v>0</v>
      </c>
      <c r="AA130" s="580">
        <v>0</v>
      </c>
      <c r="AB130" s="583">
        <v>0</v>
      </c>
      <c r="AC130" s="580">
        <v>0</v>
      </c>
      <c r="AD130" s="583">
        <v>0</v>
      </c>
      <c r="AE130" s="580">
        <v>385.62200000000001</v>
      </c>
      <c r="AF130" s="583">
        <v>272.351</v>
      </c>
      <c r="AG130" s="580">
        <v>96.729000000000042</v>
      </c>
      <c r="AH130" s="583">
        <v>-7.7019999999999982</v>
      </c>
      <c r="AJ130" s="700"/>
      <c r="AK130" s="700"/>
      <c r="AL130" s="700"/>
      <c r="AM130" s="700"/>
      <c r="AN130" s="700"/>
      <c r="AO130" s="700"/>
      <c r="AP130" s="700"/>
      <c r="AQ130" s="700"/>
      <c r="AR130" s="700"/>
      <c r="AS130" s="700"/>
      <c r="AT130" s="700"/>
      <c r="AU130" s="700"/>
      <c r="AV130" s="700"/>
      <c r="AW130" s="700"/>
      <c r="AX130" s="700"/>
      <c r="AY130" s="700"/>
      <c r="AZ130" s="700"/>
      <c r="BA130" s="700"/>
      <c r="BB130" s="700"/>
      <c r="BC130" s="700"/>
      <c r="BD130" s="700"/>
      <c r="BE130" s="700"/>
      <c r="BF130" s="700"/>
      <c r="BG130" s="700"/>
      <c r="BH130" s="700"/>
      <c r="BI130" s="700"/>
      <c r="BJ130" s="700"/>
      <c r="BK130" s="700"/>
      <c r="BL130" s="700"/>
      <c r="BM130" s="700"/>
      <c r="BN130" s="700"/>
      <c r="BO130" s="700"/>
      <c r="BP130" s="700"/>
      <c r="BQ130" s="700"/>
      <c r="BR130" s="700"/>
      <c r="BS130" s="700"/>
      <c r="BT130" s="700"/>
      <c r="BU130" s="700"/>
      <c r="BV130" s="700"/>
      <c r="BW130" s="700"/>
      <c r="BX130" s="700"/>
      <c r="BY130" s="700"/>
      <c r="BZ130" s="700"/>
      <c r="CA130" s="700"/>
      <c r="CB130" s="700"/>
      <c r="CC130" s="700"/>
    </row>
    <row r="131" spans="1:81">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700"/>
      <c r="AK131" s="700"/>
      <c r="AL131" s="700"/>
      <c r="AM131" s="700"/>
      <c r="AN131" s="700"/>
      <c r="AO131" s="700"/>
      <c r="AP131" s="700"/>
      <c r="AQ131" s="700"/>
      <c r="AR131" s="700"/>
      <c r="AS131" s="700"/>
      <c r="AT131" s="700"/>
      <c r="AU131" s="700"/>
      <c r="AV131" s="700"/>
      <c r="AW131" s="700"/>
      <c r="AX131" s="700"/>
      <c r="AY131" s="700"/>
      <c r="AZ131" s="700"/>
      <c r="BA131" s="700"/>
      <c r="BB131" s="700"/>
      <c r="BC131" s="700"/>
      <c r="BD131" s="700"/>
      <c r="BE131" s="700"/>
      <c r="BF131" s="700"/>
      <c r="BG131" s="700"/>
      <c r="BH131" s="700"/>
      <c r="BI131" s="700"/>
      <c r="BJ131" s="700"/>
      <c r="BK131" s="700"/>
      <c r="BL131" s="700"/>
      <c r="BM131" s="700"/>
      <c r="BN131" s="700"/>
      <c r="BO131" s="700"/>
      <c r="BP131" s="700"/>
      <c r="BQ131" s="700"/>
      <c r="BR131" s="700"/>
      <c r="BS131" s="700"/>
      <c r="BT131" s="700"/>
      <c r="BU131" s="700"/>
      <c r="BV131" s="700"/>
      <c r="BW131" s="700"/>
      <c r="BX131" s="700"/>
      <c r="BY131" s="700"/>
      <c r="BZ131" s="700"/>
      <c r="CA131" s="700"/>
      <c r="CB131" s="700"/>
      <c r="CC131" s="700"/>
    </row>
    <row r="132" spans="1:81">
      <c r="A132" s="169"/>
      <c r="B132" s="169"/>
      <c r="C132" s="203"/>
      <c r="D132" s="169"/>
      <c r="E132" s="169"/>
      <c r="F132" s="169"/>
      <c r="G132" s="169"/>
      <c r="H132" s="169"/>
      <c r="I132" s="169"/>
      <c r="J132" s="169"/>
      <c r="K132" s="169"/>
      <c r="L132" s="169"/>
      <c r="M132" s="169"/>
      <c r="N132" s="169"/>
      <c r="O132" s="169"/>
      <c r="P132" s="169"/>
      <c r="AJ132" s="700"/>
      <c r="AK132" s="700"/>
      <c r="AL132" s="700"/>
      <c r="AM132" s="700"/>
      <c r="AN132" s="700"/>
      <c r="AO132" s="700"/>
      <c r="AP132" s="700"/>
      <c r="AQ132" s="700"/>
      <c r="AR132" s="700"/>
      <c r="AS132" s="700"/>
      <c r="AT132" s="700"/>
      <c r="AU132" s="700"/>
      <c r="AV132" s="700"/>
      <c r="AW132" s="700"/>
      <c r="AX132" s="700"/>
      <c r="AY132" s="700"/>
      <c r="AZ132" s="700"/>
      <c r="BA132" s="700"/>
      <c r="BB132" s="700"/>
      <c r="BC132" s="700"/>
      <c r="BD132" s="700"/>
      <c r="BE132" s="700"/>
      <c r="BF132" s="700"/>
      <c r="BG132" s="700"/>
      <c r="BH132" s="700"/>
      <c r="BI132" s="700"/>
      <c r="BJ132" s="700"/>
      <c r="BK132" s="700"/>
      <c r="BL132" s="700"/>
      <c r="BM132" s="700"/>
      <c r="BN132" s="700"/>
      <c r="BO132" s="700"/>
      <c r="BP132" s="700"/>
      <c r="BQ132" s="700"/>
      <c r="BR132" s="700"/>
      <c r="BS132" s="700"/>
      <c r="BT132" s="700"/>
      <c r="BU132" s="700"/>
      <c r="BV132" s="700"/>
      <c r="BW132" s="700"/>
      <c r="BX132" s="700"/>
      <c r="BY132" s="700"/>
      <c r="BZ132" s="700"/>
      <c r="CA132" s="700"/>
      <c r="CB132" s="700"/>
      <c r="CC132" s="700"/>
    </row>
    <row r="133" spans="1:81">
      <c r="A133" s="903" t="s">
        <v>0</v>
      </c>
      <c r="B133" s="904"/>
      <c r="C133" s="901" t="s">
        <v>316</v>
      </c>
      <c r="D133" s="902"/>
      <c r="E133" s="901" t="s">
        <v>5</v>
      </c>
      <c r="F133" s="902"/>
      <c r="G133" s="901" t="s">
        <v>6</v>
      </c>
      <c r="H133" s="902"/>
      <c r="I133" s="901" t="s">
        <v>7</v>
      </c>
      <c r="J133" s="902"/>
      <c r="K133" s="901" t="s">
        <v>14</v>
      </c>
      <c r="L133" s="902"/>
      <c r="M133" s="901" t="s">
        <v>44</v>
      </c>
      <c r="N133" s="902"/>
      <c r="O133" s="901" t="s">
        <v>317</v>
      </c>
      <c r="P133" s="902"/>
      <c r="Q133" s="901" t="s">
        <v>47</v>
      </c>
      <c r="R133" s="913"/>
      <c r="AJ133" s="700"/>
      <c r="AK133" s="700"/>
      <c r="AL133" s="700"/>
      <c r="AM133" s="700"/>
      <c r="AN133" s="700"/>
      <c r="AO133" s="700"/>
      <c r="AP133" s="700"/>
      <c r="AQ133" s="700"/>
      <c r="AR133" s="700"/>
      <c r="AS133" s="700"/>
      <c r="AT133" s="700"/>
      <c r="AU133" s="700"/>
      <c r="AV133" s="700"/>
      <c r="AW133" s="700"/>
      <c r="AX133" s="700"/>
      <c r="AY133" s="700"/>
      <c r="AZ133" s="700"/>
      <c r="BA133" s="700"/>
      <c r="BB133" s="700"/>
      <c r="BC133" s="700"/>
      <c r="BD133" s="700"/>
      <c r="BE133" s="700"/>
      <c r="BF133" s="700"/>
      <c r="BG133" s="700"/>
      <c r="BH133" s="700"/>
      <c r="BI133" s="700"/>
      <c r="BJ133" s="700"/>
      <c r="BK133" s="700"/>
      <c r="BL133" s="700"/>
      <c r="BM133" s="700"/>
      <c r="BN133" s="700"/>
      <c r="BO133" s="700"/>
      <c r="BP133" s="700"/>
      <c r="BQ133" s="700"/>
      <c r="BR133" s="700"/>
      <c r="BS133" s="700"/>
      <c r="BT133" s="700"/>
      <c r="BU133" s="700"/>
      <c r="BV133" s="700"/>
      <c r="BW133" s="700"/>
      <c r="BX133" s="700"/>
      <c r="BY133" s="700"/>
      <c r="BZ133" s="700"/>
      <c r="CA133" s="700"/>
      <c r="CB133" s="700"/>
      <c r="CC133" s="700"/>
    </row>
    <row r="134" spans="1:81">
      <c r="A134" s="909" t="s">
        <v>406</v>
      </c>
      <c r="B134" s="914"/>
      <c r="C134" s="576" t="s">
        <v>493</v>
      </c>
      <c r="D134" s="267" t="s">
        <v>494</v>
      </c>
      <c r="E134" s="576" t="s">
        <v>493</v>
      </c>
      <c r="F134" s="267" t="s">
        <v>494</v>
      </c>
      <c r="G134" s="576" t="s">
        <v>493</v>
      </c>
      <c r="H134" s="267" t="s">
        <v>494</v>
      </c>
      <c r="I134" s="576" t="s">
        <v>493</v>
      </c>
      <c r="J134" s="267" t="s">
        <v>494</v>
      </c>
      <c r="K134" s="576" t="s">
        <v>493</v>
      </c>
      <c r="L134" s="267" t="s">
        <v>494</v>
      </c>
      <c r="M134" s="576" t="s">
        <v>493</v>
      </c>
      <c r="N134" s="267" t="s">
        <v>494</v>
      </c>
      <c r="O134" s="576" t="s">
        <v>493</v>
      </c>
      <c r="P134" s="267" t="s">
        <v>494</v>
      </c>
      <c r="Q134" s="576" t="s">
        <v>493</v>
      </c>
      <c r="R134" s="267" t="s">
        <v>494</v>
      </c>
      <c r="AJ134" s="700"/>
      <c r="AK134" s="700"/>
      <c r="AL134" s="700"/>
      <c r="AM134" s="700"/>
      <c r="AN134" s="700"/>
      <c r="AO134" s="700"/>
      <c r="AP134" s="700"/>
      <c r="AQ134" s="700"/>
      <c r="AR134" s="700"/>
      <c r="AS134" s="700"/>
      <c r="AT134" s="700"/>
      <c r="AU134" s="700"/>
      <c r="AV134" s="700"/>
      <c r="AW134" s="700"/>
      <c r="AX134" s="700"/>
      <c r="AY134" s="700"/>
      <c r="AZ134" s="700"/>
      <c r="BA134" s="700"/>
      <c r="BB134" s="700"/>
      <c r="BC134" s="700"/>
      <c r="BD134" s="700"/>
      <c r="BE134" s="700"/>
      <c r="BF134" s="700"/>
      <c r="BG134" s="700"/>
      <c r="BH134" s="700"/>
      <c r="BI134" s="700"/>
      <c r="BJ134" s="700"/>
      <c r="BK134" s="700"/>
      <c r="BL134" s="700"/>
      <c r="BM134" s="700"/>
      <c r="BN134" s="700"/>
      <c r="BO134" s="700"/>
      <c r="BP134" s="700"/>
      <c r="BQ134" s="700"/>
      <c r="BR134" s="700"/>
      <c r="BS134" s="700"/>
      <c r="BT134" s="700"/>
      <c r="BU134" s="700"/>
      <c r="BV134" s="700"/>
      <c r="BW134" s="700"/>
      <c r="BX134" s="700"/>
      <c r="BY134" s="700"/>
      <c r="BZ134" s="700"/>
      <c r="CA134" s="700"/>
      <c r="CB134" s="700"/>
      <c r="CC134" s="700"/>
    </row>
    <row r="135" spans="1:81">
      <c r="A135" s="915"/>
      <c r="B135" s="916"/>
      <c r="C135" s="695" t="s">
        <v>222</v>
      </c>
      <c r="D135" s="696" t="s">
        <v>222</v>
      </c>
      <c r="E135" s="695" t="s">
        <v>222</v>
      </c>
      <c r="F135" s="696" t="s">
        <v>222</v>
      </c>
      <c r="G135" s="695" t="s">
        <v>222</v>
      </c>
      <c r="H135" s="696" t="s">
        <v>222</v>
      </c>
      <c r="I135" s="695" t="s">
        <v>222</v>
      </c>
      <c r="J135" s="696" t="s">
        <v>222</v>
      </c>
      <c r="K135" s="695" t="s">
        <v>222</v>
      </c>
      <c r="L135" s="696" t="s">
        <v>222</v>
      </c>
      <c r="M135" s="695" t="s">
        <v>222</v>
      </c>
      <c r="N135" s="696" t="s">
        <v>222</v>
      </c>
      <c r="O135" s="695" t="s">
        <v>222</v>
      </c>
      <c r="P135" s="696" t="s">
        <v>222</v>
      </c>
      <c r="Q135" s="695" t="s">
        <v>222</v>
      </c>
      <c r="R135" s="696" t="s">
        <v>222</v>
      </c>
      <c r="AJ135" s="700"/>
      <c r="AK135" s="700"/>
      <c r="AL135" s="700"/>
      <c r="AM135" s="700"/>
      <c r="AN135" s="700"/>
      <c r="AO135" s="700"/>
      <c r="AP135" s="700"/>
      <c r="AQ135" s="700"/>
      <c r="AR135" s="700"/>
      <c r="AS135" s="700"/>
      <c r="AT135" s="700"/>
      <c r="AU135" s="700"/>
      <c r="AV135" s="700"/>
      <c r="AW135" s="700"/>
      <c r="AX135" s="700"/>
      <c r="AY135" s="700"/>
      <c r="AZ135" s="700"/>
      <c r="BA135" s="700"/>
      <c r="BB135" s="700"/>
      <c r="BC135" s="700"/>
      <c r="BD135" s="700"/>
      <c r="BE135" s="700"/>
      <c r="BF135" s="700"/>
      <c r="BG135" s="700"/>
      <c r="BH135" s="700"/>
      <c r="BI135" s="700"/>
      <c r="BJ135" s="700"/>
      <c r="BK135" s="700"/>
      <c r="BL135" s="700"/>
      <c r="BM135" s="700"/>
      <c r="BN135" s="700"/>
      <c r="BO135" s="700"/>
      <c r="BP135" s="700"/>
      <c r="BQ135" s="700"/>
      <c r="BR135" s="700"/>
      <c r="BS135" s="700"/>
      <c r="BT135" s="700"/>
      <c r="BU135" s="700"/>
      <c r="BV135" s="700"/>
      <c r="BW135" s="700"/>
      <c r="BX135" s="700"/>
      <c r="BY135" s="700"/>
      <c r="BZ135" s="700"/>
      <c r="CA135" s="700"/>
      <c r="CB135" s="700"/>
      <c r="CC135" s="700"/>
    </row>
    <row r="136" spans="1:81">
      <c r="A136" s="169"/>
      <c r="B136" s="169"/>
      <c r="C136" s="169"/>
      <c r="D136" s="169"/>
      <c r="E136" s="169"/>
      <c r="F136" s="169"/>
      <c r="G136" s="169"/>
      <c r="H136" s="169"/>
      <c r="I136" s="169"/>
      <c r="J136" s="169"/>
      <c r="K136" s="169"/>
      <c r="L136" s="169"/>
      <c r="M136" s="169"/>
      <c r="N136" s="169"/>
      <c r="O136" s="169"/>
      <c r="P136" s="169"/>
      <c r="Q136" s="169"/>
      <c r="R136" s="169"/>
      <c r="AJ136" s="700"/>
      <c r="AK136" s="700"/>
      <c r="AL136" s="700"/>
      <c r="AM136" s="700"/>
      <c r="AN136" s="700"/>
      <c r="AO136" s="700"/>
      <c r="AP136" s="700"/>
      <c r="AQ136" s="700"/>
      <c r="AR136" s="700"/>
      <c r="AS136" s="700"/>
      <c r="AT136" s="700"/>
      <c r="AU136" s="700"/>
      <c r="AV136" s="700"/>
      <c r="AW136" s="700"/>
      <c r="AX136" s="700"/>
      <c r="AY136" s="700"/>
      <c r="AZ136" s="700"/>
      <c r="BA136" s="700"/>
      <c r="BB136" s="700"/>
      <c r="BC136" s="700"/>
      <c r="BD136" s="700"/>
      <c r="BE136" s="700"/>
      <c r="BF136" s="700"/>
      <c r="BG136" s="700"/>
      <c r="BH136" s="700"/>
      <c r="BI136" s="700"/>
      <c r="BJ136" s="700"/>
      <c r="BK136" s="700"/>
      <c r="BL136" s="700"/>
      <c r="BM136" s="700"/>
      <c r="BN136" s="700"/>
      <c r="BO136" s="700"/>
      <c r="BP136" s="700"/>
      <c r="BQ136" s="700"/>
      <c r="BR136" s="700"/>
      <c r="BS136" s="700"/>
      <c r="BT136" s="700"/>
      <c r="BU136" s="700"/>
      <c r="BV136" s="700"/>
      <c r="BW136" s="700"/>
      <c r="BX136" s="700"/>
      <c r="BY136" s="700"/>
      <c r="BZ136" s="700"/>
      <c r="CA136" s="700"/>
      <c r="CB136" s="700"/>
      <c r="CC136" s="700"/>
    </row>
    <row r="137" spans="1:81">
      <c r="A137" s="158"/>
      <c r="B137" s="171" t="s">
        <v>407</v>
      </c>
      <c r="C137" s="581">
        <v>0</v>
      </c>
      <c r="D137" s="273">
        <v>0</v>
      </c>
      <c r="E137" s="581">
        <v>38.848999999999997</v>
      </c>
      <c r="F137" s="273">
        <v>184.38800000000001</v>
      </c>
      <c r="G137" s="581">
        <v>1628.6859999999999</v>
      </c>
      <c r="H137" s="273">
        <v>1379.847</v>
      </c>
      <c r="I137" s="581">
        <v>1499.616</v>
      </c>
      <c r="J137" s="273">
        <v>871.34900000000005</v>
      </c>
      <c r="K137" s="581">
        <v>0</v>
      </c>
      <c r="L137" s="273">
        <v>0</v>
      </c>
      <c r="M137" s="581">
        <v>128.113</v>
      </c>
      <c r="N137" s="273">
        <v>132.68299999999999</v>
      </c>
      <c r="O137" s="581">
        <v>-581.36800000000005</v>
      </c>
      <c r="P137" s="273">
        <v>-130.381</v>
      </c>
      <c r="Q137" s="581">
        <v>2713.8960000000002</v>
      </c>
      <c r="R137" s="273">
        <v>2437.886</v>
      </c>
      <c r="AJ137" s="700"/>
      <c r="AK137" s="700"/>
      <c r="AL137" s="700"/>
      <c r="AM137" s="700"/>
      <c r="AN137" s="700"/>
      <c r="AO137" s="700"/>
      <c r="AP137" s="700"/>
      <c r="AQ137" s="700"/>
      <c r="AR137" s="700"/>
      <c r="AS137" s="700"/>
      <c r="AT137" s="700"/>
      <c r="AU137" s="700"/>
      <c r="AV137" s="700"/>
      <c r="AW137" s="700"/>
      <c r="AX137" s="700"/>
      <c r="AY137" s="700"/>
      <c r="AZ137" s="700"/>
      <c r="BA137" s="700"/>
      <c r="BB137" s="700"/>
      <c r="BC137" s="700"/>
      <c r="BD137" s="700"/>
      <c r="BE137" s="700"/>
      <c r="BF137" s="700"/>
      <c r="BG137" s="700"/>
      <c r="BH137" s="700"/>
      <c r="BI137" s="700"/>
      <c r="BJ137" s="700"/>
      <c r="BK137" s="700"/>
      <c r="BL137" s="700"/>
      <c r="BM137" s="700"/>
      <c r="BN137" s="700"/>
      <c r="BO137" s="700"/>
      <c r="BP137" s="700"/>
      <c r="BQ137" s="700"/>
      <c r="BR137" s="700"/>
      <c r="BS137" s="700"/>
      <c r="BT137" s="700"/>
      <c r="BU137" s="700"/>
      <c r="BV137" s="700"/>
      <c r="BW137" s="700"/>
      <c r="BX137" s="700"/>
      <c r="BY137" s="700"/>
      <c r="BZ137" s="700"/>
      <c r="CA137" s="700"/>
      <c r="CB137" s="700"/>
      <c r="CC137" s="700"/>
    </row>
    <row r="138" spans="1:81">
      <c r="A138" s="158"/>
      <c r="B138" s="171" t="s">
        <v>408</v>
      </c>
      <c r="C138" s="581">
        <v>0</v>
      </c>
      <c r="D138" s="273">
        <v>0</v>
      </c>
      <c r="E138" s="581">
        <v>-96.602000000000004</v>
      </c>
      <c r="F138" s="273">
        <v>-158.65199999999999</v>
      </c>
      <c r="G138" s="581">
        <v>-1322.866</v>
      </c>
      <c r="H138" s="273">
        <v>-1200.759</v>
      </c>
      <c r="I138" s="581">
        <v>-729.79300000000001</v>
      </c>
      <c r="J138" s="273">
        <v>-470.46499999999997</v>
      </c>
      <c r="K138" s="581">
        <v>0</v>
      </c>
      <c r="L138" s="273">
        <v>0</v>
      </c>
      <c r="M138" s="581">
        <v>-43.228999999999999</v>
      </c>
      <c r="N138" s="273">
        <v>-32.881</v>
      </c>
      <c r="O138" s="581">
        <v>-29.388999999999999</v>
      </c>
      <c r="P138" s="273">
        <v>4219.2389999999996</v>
      </c>
      <c r="Q138" s="581">
        <v>-2221.8789999999999</v>
      </c>
      <c r="R138" s="273">
        <v>2356.482</v>
      </c>
      <c r="AJ138" s="700"/>
      <c r="AK138" s="700"/>
      <c r="AL138" s="700"/>
      <c r="AM138" s="700"/>
      <c r="AN138" s="700"/>
      <c r="AO138" s="700"/>
      <c r="AP138" s="700"/>
      <c r="AQ138" s="700"/>
      <c r="AR138" s="700"/>
      <c r="AS138" s="700"/>
      <c r="AT138" s="700"/>
      <c r="AU138" s="700"/>
      <c r="AV138" s="700"/>
      <c r="AW138" s="700"/>
      <c r="AX138" s="700"/>
      <c r="AY138" s="700"/>
      <c r="AZ138" s="700"/>
      <c r="BA138" s="700"/>
      <c r="BB138" s="700"/>
      <c r="BC138" s="700"/>
      <c r="BD138" s="700"/>
      <c r="BE138" s="700"/>
      <c r="BF138" s="700"/>
      <c r="BG138" s="700"/>
      <c r="BH138" s="700"/>
      <c r="BI138" s="700"/>
      <c r="BJ138" s="700"/>
      <c r="BK138" s="700"/>
      <c r="BL138" s="700"/>
      <c r="BM138" s="700"/>
      <c r="BN138" s="700"/>
      <c r="BO138" s="700"/>
      <c r="BP138" s="700"/>
      <c r="BQ138" s="700"/>
      <c r="BR138" s="700"/>
      <c r="BS138" s="700"/>
      <c r="BT138" s="700"/>
      <c r="BU138" s="700"/>
      <c r="BV138" s="700"/>
      <c r="BW138" s="700"/>
      <c r="BX138" s="700"/>
      <c r="BY138" s="700"/>
      <c r="BZ138" s="700"/>
      <c r="CA138" s="700"/>
      <c r="CB138" s="700"/>
      <c r="CC138" s="700"/>
    </row>
    <row r="139" spans="1:81">
      <c r="A139" s="158"/>
      <c r="B139" s="171" t="s">
        <v>409</v>
      </c>
      <c r="C139" s="581">
        <v>0</v>
      </c>
      <c r="D139" s="273">
        <v>0</v>
      </c>
      <c r="E139" s="581">
        <v>66.515000000000001</v>
      </c>
      <c r="F139" s="273">
        <v>-5.3940000000000001</v>
      </c>
      <c r="G139" s="581">
        <v>-178.91399999999999</v>
      </c>
      <c r="H139" s="273">
        <v>-375.017</v>
      </c>
      <c r="I139" s="581">
        <v>-812.26800000000003</v>
      </c>
      <c r="J139" s="273">
        <v>-507.32100000000003</v>
      </c>
      <c r="K139" s="581">
        <v>0</v>
      </c>
      <c r="L139" s="273">
        <v>0</v>
      </c>
      <c r="M139" s="581">
        <v>-70.742000000000004</v>
      </c>
      <c r="N139" s="273">
        <v>-65.977999999999994</v>
      </c>
      <c r="O139" s="581">
        <v>-823.447</v>
      </c>
      <c r="P139" s="273">
        <v>-2087.5520000000001</v>
      </c>
      <c r="Q139" s="581">
        <v>-1818.856</v>
      </c>
      <c r="R139" s="273">
        <v>-3041.2620000000002</v>
      </c>
      <c r="AJ139" s="700"/>
      <c r="AK139" s="700"/>
      <c r="AL139" s="700"/>
      <c r="AM139" s="700"/>
      <c r="AN139" s="700"/>
      <c r="AO139" s="700"/>
      <c r="AP139" s="700"/>
      <c r="AQ139" s="700"/>
      <c r="AR139" s="700"/>
      <c r="AS139" s="700"/>
      <c r="AT139" s="700"/>
      <c r="AU139" s="700"/>
      <c r="AV139" s="700"/>
      <c r="AW139" s="700"/>
      <c r="AX139" s="700"/>
      <c r="AY139" s="700"/>
      <c r="AZ139" s="700"/>
      <c r="BA139" s="700"/>
      <c r="BB139" s="700"/>
      <c r="BC139" s="700"/>
      <c r="BD139" s="700"/>
      <c r="BE139" s="700"/>
      <c r="BF139" s="700"/>
      <c r="BG139" s="700"/>
      <c r="BH139" s="700"/>
      <c r="BI139" s="700"/>
      <c r="BJ139" s="700"/>
      <c r="BK139" s="700"/>
      <c r="BL139" s="700"/>
      <c r="BM139" s="700"/>
      <c r="BN139" s="700"/>
      <c r="BO139" s="700"/>
      <c r="BP139" s="700"/>
      <c r="BQ139" s="700"/>
      <c r="BR139" s="700"/>
      <c r="BS139" s="700"/>
      <c r="BT139" s="700"/>
      <c r="BU139" s="700"/>
      <c r="BV139" s="700"/>
      <c r="BW139" s="700"/>
      <c r="BX139" s="700"/>
      <c r="BY139" s="700"/>
      <c r="BZ139" s="700"/>
      <c r="CA139" s="700"/>
      <c r="CB139" s="700"/>
      <c r="CC139" s="700"/>
    </row>
    <row r="140" spans="1:81">
      <c r="A140" s="85"/>
      <c r="B140" s="85"/>
      <c r="C140" s="85"/>
      <c r="D140" s="85"/>
      <c r="E140" s="85"/>
      <c r="F140" s="85"/>
      <c r="G140" s="85"/>
      <c r="H140" s="85"/>
      <c r="I140" s="85"/>
      <c r="J140" s="85"/>
      <c r="K140" s="85"/>
      <c r="L140" s="85"/>
      <c r="M140" s="85"/>
      <c r="N140" s="85"/>
      <c r="O140" s="85"/>
      <c r="P140" s="85"/>
      <c r="AJ140" s="700"/>
      <c r="AK140" s="700"/>
      <c r="AL140" s="700"/>
      <c r="AM140" s="700"/>
      <c r="AN140" s="700"/>
      <c r="AO140" s="700"/>
      <c r="AP140" s="700"/>
      <c r="AQ140" s="700"/>
      <c r="AR140" s="700"/>
      <c r="AS140" s="700"/>
      <c r="AT140" s="700"/>
      <c r="AU140" s="700"/>
      <c r="AV140" s="700"/>
      <c r="AW140" s="700"/>
      <c r="AX140" s="700"/>
      <c r="AY140" s="700"/>
      <c r="AZ140" s="700"/>
      <c r="BA140" s="700"/>
      <c r="BB140" s="700"/>
      <c r="BC140" s="700"/>
      <c r="BD140" s="700"/>
      <c r="BE140" s="700"/>
      <c r="BF140" s="700"/>
      <c r="BG140" s="700"/>
      <c r="BH140" s="700"/>
      <c r="BI140" s="700"/>
      <c r="BJ140" s="700"/>
      <c r="BK140" s="700"/>
      <c r="BL140" s="700"/>
      <c r="BM140" s="700"/>
      <c r="BN140" s="700"/>
      <c r="BO140" s="700"/>
      <c r="BP140" s="700"/>
      <c r="BQ140" s="700"/>
      <c r="BR140" s="700"/>
      <c r="BS140" s="700"/>
      <c r="BT140" s="700"/>
      <c r="BU140" s="700"/>
      <c r="BV140" s="700"/>
      <c r="BW140" s="700"/>
      <c r="BX140" s="700"/>
      <c r="BY140" s="700"/>
      <c r="BZ140" s="700"/>
      <c r="CA140" s="700"/>
      <c r="CB140" s="700"/>
      <c r="CC140" s="700"/>
    </row>
    <row r="141" spans="1:81">
      <c r="A141" s="85"/>
      <c r="B141" s="85"/>
      <c r="C141" s="85"/>
      <c r="D141" s="85"/>
      <c r="E141" s="85"/>
      <c r="F141" s="85"/>
      <c r="G141" s="85"/>
      <c r="H141" s="85"/>
      <c r="I141" s="85"/>
      <c r="J141" s="85"/>
      <c r="K141" s="85"/>
      <c r="L141" s="85"/>
      <c r="M141" s="85"/>
      <c r="N141" s="85"/>
      <c r="O141" s="85"/>
      <c r="P141" s="85"/>
      <c r="AJ141" s="700"/>
      <c r="AK141" s="700"/>
      <c r="AL141" s="700"/>
      <c r="AM141" s="700"/>
      <c r="AN141" s="700"/>
      <c r="AO141" s="700"/>
      <c r="AP141" s="700"/>
      <c r="AQ141" s="700"/>
      <c r="AR141" s="700"/>
      <c r="AS141" s="700"/>
      <c r="AT141" s="700"/>
      <c r="AU141" s="700"/>
      <c r="AV141" s="700"/>
      <c r="AW141" s="700"/>
      <c r="AX141" s="700"/>
      <c r="AY141" s="700"/>
      <c r="AZ141" s="700"/>
      <c r="BA141" s="700"/>
      <c r="BB141" s="700"/>
      <c r="BC141" s="700"/>
      <c r="BD141" s="700"/>
      <c r="BE141" s="700"/>
      <c r="BF141" s="700"/>
      <c r="BG141" s="700"/>
      <c r="BH141" s="700"/>
      <c r="BI141" s="700"/>
      <c r="BJ141" s="700"/>
      <c r="BK141" s="700"/>
      <c r="BL141" s="700"/>
      <c r="BM141" s="700"/>
      <c r="BN141" s="700"/>
      <c r="BO141" s="700"/>
      <c r="BP141" s="700"/>
      <c r="BQ141" s="700"/>
      <c r="BR141" s="700"/>
      <c r="BS141" s="700"/>
      <c r="BT141" s="700"/>
      <c r="BU141" s="700"/>
      <c r="BV141" s="700"/>
      <c r="BW141" s="700"/>
      <c r="BX141" s="700"/>
      <c r="BY141" s="700"/>
      <c r="BZ141" s="700"/>
      <c r="CA141" s="700"/>
      <c r="CB141" s="700"/>
      <c r="CC141" s="700"/>
    </row>
    <row r="142" spans="1:81">
      <c r="A142" s="85"/>
      <c r="B142" s="85"/>
      <c r="C142" s="85"/>
      <c r="D142" s="85"/>
      <c r="E142" s="85"/>
      <c r="F142" s="85"/>
      <c r="G142" s="85"/>
      <c r="H142" s="85"/>
      <c r="I142" s="85"/>
      <c r="J142" s="85"/>
      <c r="K142" s="85"/>
      <c r="L142" s="85"/>
      <c r="M142" s="85"/>
      <c r="N142" s="85"/>
      <c r="O142" s="85"/>
      <c r="P142" s="85"/>
      <c r="AJ142" s="700"/>
      <c r="AK142" s="700"/>
      <c r="AL142" s="700"/>
      <c r="AM142" s="700"/>
      <c r="AN142" s="700"/>
      <c r="AO142" s="700"/>
      <c r="AP142" s="700"/>
      <c r="AQ142" s="700"/>
      <c r="AR142" s="700"/>
      <c r="AS142" s="700"/>
      <c r="AT142" s="700"/>
      <c r="AU142" s="700"/>
      <c r="AV142" s="700"/>
      <c r="AW142" s="700"/>
      <c r="AX142" s="700"/>
      <c r="AY142" s="700"/>
      <c r="AZ142" s="700"/>
      <c r="BA142" s="700"/>
      <c r="BB142" s="700"/>
      <c r="BC142" s="700"/>
      <c r="BD142" s="700"/>
      <c r="BE142" s="700"/>
      <c r="BF142" s="700"/>
      <c r="BG142" s="700"/>
      <c r="BH142" s="700"/>
      <c r="BI142" s="700"/>
      <c r="BJ142" s="700"/>
      <c r="BK142" s="700"/>
      <c r="BL142" s="700"/>
      <c r="BM142" s="700"/>
      <c r="BN142" s="700"/>
      <c r="BO142" s="700"/>
      <c r="BP142" s="700"/>
      <c r="BQ142" s="700"/>
      <c r="BR142" s="700"/>
      <c r="BS142" s="700"/>
      <c r="BT142" s="700"/>
      <c r="BU142" s="700"/>
      <c r="BV142" s="700"/>
      <c r="BW142" s="700"/>
      <c r="BX142" s="700"/>
      <c r="BY142" s="700"/>
      <c r="BZ142" s="700"/>
      <c r="CA142" s="700"/>
      <c r="CB142" s="700"/>
      <c r="CC142" s="700"/>
    </row>
    <row r="143" spans="1:81">
      <c r="A143" s="85"/>
      <c r="B143" s="85"/>
      <c r="C143" s="85"/>
      <c r="D143" s="85"/>
      <c r="E143" s="85"/>
      <c r="F143" s="85"/>
      <c r="G143" s="85"/>
      <c r="H143" s="85"/>
      <c r="I143" s="85"/>
      <c r="J143" s="85"/>
      <c r="K143" s="85"/>
      <c r="L143" s="85"/>
      <c r="M143" s="85"/>
      <c r="N143" s="85"/>
      <c r="O143" s="85"/>
      <c r="P143" s="85"/>
      <c r="AJ143" s="700"/>
      <c r="AK143" s="700"/>
      <c r="AL143" s="700"/>
      <c r="AM143" s="700"/>
      <c r="AN143" s="700"/>
      <c r="AO143" s="700"/>
      <c r="AP143" s="700"/>
      <c r="AQ143" s="700"/>
      <c r="AR143" s="700"/>
      <c r="AS143" s="700"/>
      <c r="AT143" s="700"/>
      <c r="AU143" s="700"/>
      <c r="AV143" s="700"/>
      <c r="AW143" s="700"/>
      <c r="AX143" s="700"/>
      <c r="AY143" s="700"/>
      <c r="AZ143" s="700"/>
      <c r="BA143" s="700"/>
      <c r="BB143" s="700"/>
      <c r="BC143" s="700"/>
      <c r="BD143" s="700"/>
      <c r="BE143" s="700"/>
      <c r="BF143" s="700"/>
      <c r="BG143" s="700"/>
      <c r="BH143" s="700"/>
      <c r="BI143" s="700"/>
      <c r="BJ143" s="700"/>
      <c r="BK143" s="700"/>
      <c r="BL143" s="700"/>
      <c r="BM143" s="700"/>
      <c r="BN143" s="700"/>
      <c r="BO143" s="700"/>
      <c r="BP143" s="700"/>
      <c r="BQ143" s="700"/>
      <c r="BR143" s="700"/>
      <c r="BS143" s="700"/>
      <c r="BT143" s="700"/>
      <c r="BU143" s="700"/>
      <c r="BV143" s="700"/>
      <c r="BW143" s="700"/>
      <c r="BX143" s="700"/>
      <c r="BY143" s="700"/>
      <c r="BZ143" s="700"/>
      <c r="CA143" s="700"/>
      <c r="CB143" s="700"/>
      <c r="CC143" s="700"/>
    </row>
    <row r="144" spans="1:81">
      <c r="A144" s="85"/>
      <c r="B144" s="85"/>
      <c r="C144" s="85"/>
      <c r="D144" s="85"/>
      <c r="E144" s="85"/>
      <c r="F144" s="85"/>
      <c r="G144" s="85"/>
      <c r="H144" s="85"/>
      <c r="I144" s="85"/>
      <c r="J144" s="85"/>
      <c r="K144" s="85"/>
      <c r="L144" s="85"/>
      <c r="M144" s="85"/>
      <c r="N144" s="85"/>
      <c r="O144" s="85"/>
      <c r="P144" s="85"/>
      <c r="AJ144" s="700"/>
      <c r="AK144" s="700"/>
      <c r="AL144" s="700"/>
      <c r="AM144" s="700"/>
      <c r="AN144" s="700"/>
      <c r="AO144" s="700"/>
      <c r="AP144" s="700"/>
      <c r="AQ144" s="700"/>
      <c r="AR144" s="700"/>
      <c r="AS144" s="700"/>
      <c r="AT144" s="700"/>
      <c r="AU144" s="700"/>
      <c r="AV144" s="700"/>
      <c r="AW144" s="700"/>
      <c r="AX144" s="700"/>
      <c r="AY144" s="700"/>
      <c r="AZ144" s="700"/>
      <c r="BA144" s="700"/>
      <c r="BB144" s="700"/>
      <c r="BC144" s="700"/>
      <c r="BD144" s="700"/>
      <c r="BE144" s="700"/>
      <c r="BF144" s="700"/>
      <c r="BG144" s="700"/>
      <c r="BH144" s="700"/>
      <c r="BI144" s="700"/>
      <c r="BJ144" s="700"/>
      <c r="BK144" s="700"/>
      <c r="BL144" s="700"/>
      <c r="BM144" s="700"/>
      <c r="BN144" s="700"/>
      <c r="BO144" s="700"/>
      <c r="BP144" s="700"/>
      <c r="BQ144" s="700"/>
      <c r="BR144" s="700"/>
      <c r="BS144" s="700"/>
      <c r="BT144" s="700"/>
      <c r="BU144" s="700"/>
      <c r="BV144" s="700"/>
      <c r="BW144" s="700"/>
      <c r="BX144" s="700"/>
      <c r="BY144" s="700"/>
      <c r="BZ144" s="700"/>
      <c r="CA144" s="700"/>
      <c r="CB144" s="700"/>
      <c r="CC144" s="700"/>
    </row>
    <row r="145" spans="1:81">
      <c r="A145" s="85"/>
      <c r="B145" s="85"/>
      <c r="C145" s="85"/>
      <c r="D145" s="85"/>
      <c r="E145" s="85"/>
      <c r="F145" s="85"/>
      <c r="G145" s="85"/>
      <c r="H145" s="85"/>
      <c r="I145" s="85"/>
      <c r="J145" s="85"/>
      <c r="K145" s="85"/>
      <c r="L145" s="85"/>
      <c r="M145" s="85"/>
      <c r="N145" s="85"/>
      <c r="O145" s="85"/>
      <c r="P145" s="85"/>
      <c r="AJ145" s="700"/>
      <c r="AK145" s="700"/>
      <c r="AL145" s="700"/>
      <c r="AM145" s="700"/>
      <c r="AN145" s="700"/>
      <c r="AO145" s="700"/>
      <c r="AP145" s="700"/>
      <c r="AQ145" s="700"/>
      <c r="AR145" s="700"/>
      <c r="AS145" s="700"/>
      <c r="AT145" s="700"/>
      <c r="AU145" s="700"/>
      <c r="AV145" s="700"/>
      <c r="AW145" s="700"/>
      <c r="AX145" s="700"/>
      <c r="AY145" s="700"/>
      <c r="AZ145" s="700"/>
      <c r="BA145" s="700"/>
      <c r="BB145" s="700"/>
      <c r="BC145" s="700"/>
      <c r="BD145" s="700"/>
      <c r="BE145" s="700"/>
      <c r="BF145" s="700"/>
      <c r="BG145" s="700"/>
      <c r="BH145" s="700"/>
      <c r="BI145" s="700"/>
      <c r="BJ145" s="700"/>
      <c r="BK145" s="700"/>
      <c r="BL145" s="700"/>
      <c r="BM145" s="700"/>
      <c r="BN145" s="700"/>
      <c r="BO145" s="700"/>
      <c r="BP145" s="700"/>
      <c r="BQ145" s="700"/>
      <c r="BR145" s="700"/>
      <c r="BS145" s="700"/>
      <c r="BT145" s="700"/>
      <c r="BU145" s="700"/>
      <c r="BV145" s="700"/>
      <c r="BW145" s="700"/>
      <c r="BX145" s="700"/>
      <c r="BY145" s="700"/>
      <c r="BZ145" s="700"/>
      <c r="CA145" s="700"/>
      <c r="CB145" s="700"/>
      <c r="CC145" s="700"/>
    </row>
    <row r="146" spans="1:81">
      <c r="A146" s="85"/>
      <c r="B146" s="85"/>
      <c r="C146" s="85"/>
      <c r="D146" s="85"/>
      <c r="E146" s="85"/>
      <c r="F146" s="85"/>
      <c r="G146" s="85"/>
      <c r="H146" s="85"/>
      <c r="I146" s="85"/>
      <c r="J146" s="85"/>
      <c r="K146" s="85"/>
      <c r="L146" s="85"/>
      <c r="M146" s="85"/>
      <c r="N146" s="85"/>
      <c r="O146" s="85"/>
      <c r="P146" s="85"/>
      <c r="AJ146" s="700"/>
      <c r="AK146" s="700"/>
      <c r="AL146" s="700"/>
      <c r="AM146" s="700"/>
      <c r="AN146" s="700"/>
      <c r="AO146" s="700"/>
      <c r="AP146" s="700"/>
      <c r="AQ146" s="700"/>
      <c r="AR146" s="700"/>
      <c r="AS146" s="700"/>
      <c r="AT146" s="700"/>
      <c r="AU146" s="700"/>
      <c r="AV146" s="700"/>
      <c r="AW146" s="700"/>
      <c r="AX146" s="700"/>
      <c r="AY146" s="700"/>
      <c r="AZ146" s="700"/>
      <c r="BA146" s="700"/>
      <c r="BB146" s="700"/>
      <c r="BC146" s="700"/>
      <c r="BD146" s="700"/>
      <c r="BE146" s="700"/>
      <c r="BF146" s="700"/>
      <c r="BG146" s="700"/>
      <c r="BH146" s="700"/>
      <c r="BI146" s="700"/>
      <c r="BJ146" s="700"/>
    </row>
    <row r="147" spans="1:81">
      <c r="A147" s="85"/>
      <c r="B147" s="85"/>
      <c r="C147" s="85"/>
      <c r="D147" s="85"/>
      <c r="E147" s="85"/>
      <c r="F147" s="85"/>
      <c r="G147" s="85"/>
      <c r="H147" s="85"/>
      <c r="I147" s="85"/>
      <c r="J147" s="85"/>
      <c r="K147" s="85"/>
      <c r="L147" s="85"/>
      <c r="M147" s="85"/>
      <c r="N147" s="85"/>
      <c r="O147" s="85"/>
      <c r="P147" s="85"/>
      <c r="AJ147" s="700"/>
      <c r="AK147" s="700"/>
      <c r="AL147" s="700"/>
      <c r="AM147" s="700"/>
      <c r="AN147" s="700"/>
      <c r="AO147" s="700"/>
      <c r="AP147" s="700"/>
      <c r="AQ147" s="700"/>
      <c r="AR147" s="700"/>
      <c r="AS147" s="700"/>
      <c r="AT147" s="700"/>
      <c r="AU147" s="700"/>
      <c r="AV147" s="700"/>
      <c r="AW147" s="700"/>
      <c r="AX147" s="700"/>
      <c r="AY147" s="700"/>
      <c r="AZ147" s="700"/>
      <c r="BA147" s="700"/>
      <c r="BB147" s="700"/>
      <c r="BC147" s="700"/>
      <c r="BD147" s="700"/>
      <c r="BE147" s="700"/>
      <c r="BF147" s="700"/>
      <c r="BG147" s="700"/>
      <c r="BH147" s="700"/>
      <c r="BI147" s="700"/>
      <c r="BJ147" s="700"/>
    </row>
    <row r="148" spans="1:81">
      <c r="A148" s="85"/>
      <c r="B148" s="85"/>
      <c r="C148" s="85"/>
      <c r="D148" s="85"/>
      <c r="E148" s="85"/>
      <c r="F148" s="85"/>
      <c r="G148" s="85"/>
      <c r="H148" s="85"/>
      <c r="I148" s="85"/>
      <c r="J148" s="85"/>
      <c r="K148" s="85"/>
      <c r="L148" s="85"/>
      <c r="M148" s="85"/>
      <c r="N148" s="85"/>
      <c r="O148" s="85"/>
      <c r="P148" s="85"/>
      <c r="AJ148" s="700"/>
      <c r="AK148" s="700"/>
      <c r="AL148" s="700"/>
      <c r="AM148" s="700"/>
      <c r="AN148" s="700"/>
      <c r="AO148" s="700"/>
      <c r="AP148" s="700"/>
      <c r="AQ148" s="700"/>
      <c r="AR148" s="700"/>
      <c r="AS148" s="700"/>
      <c r="AT148" s="700"/>
      <c r="AU148" s="700"/>
      <c r="AV148" s="700"/>
      <c r="AW148" s="700"/>
      <c r="AX148" s="700"/>
      <c r="AY148" s="700"/>
      <c r="AZ148" s="700"/>
      <c r="BA148" s="700"/>
      <c r="BB148" s="700"/>
      <c r="BC148" s="700"/>
      <c r="BD148" s="700"/>
      <c r="BE148" s="700"/>
      <c r="BF148" s="700"/>
      <c r="BG148" s="700"/>
      <c r="BH148" s="700"/>
      <c r="BI148" s="700"/>
      <c r="BJ148" s="700"/>
    </row>
    <row r="149" spans="1:81">
      <c r="A149" s="85"/>
      <c r="B149" s="85"/>
      <c r="C149" s="85"/>
      <c r="D149" s="85"/>
      <c r="E149" s="85"/>
      <c r="F149" s="85"/>
      <c r="G149" s="85"/>
      <c r="H149" s="85"/>
      <c r="I149" s="85"/>
      <c r="J149" s="85"/>
      <c r="K149" s="85"/>
      <c r="L149" s="85"/>
      <c r="M149" s="85"/>
      <c r="N149" s="85"/>
      <c r="O149" s="85"/>
      <c r="P149" s="85"/>
      <c r="AJ149" s="700"/>
      <c r="AK149" s="700"/>
      <c r="AL149" s="700"/>
      <c r="AM149" s="700"/>
      <c r="AN149" s="700"/>
      <c r="AO149" s="700"/>
      <c r="AP149" s="700"/>
      <c r="AQ149" s="700"/>
      <c r="AR149" s="700"/>
      <c r="AS149" s="700"/>
      <c r="AT149" s="700"/>
      <c r="AU149" s="700"/>
      <c r="AV149" s="700"/>
      <c r="AW149" s="700"/>
      <c r="AX149" s="700"/>
      <c r="AY149" s="700"/>
      <c r="AZ149" s="700"/>
      <c r="BA149" s="700"/>
      <c r="BB149" s="700"/>
      <c r="BC149" s="700"/>
      <c r="BD149" s="700"/>
      <c r="BE149" s="700"/>
      <c r="BF149" s="700"/>
      <c r="BG149" s="700"/>
      <c r="BH149" s="700"/>
      <c r="BI149" s="700"/>
      <c r="BJ149" s="700"/>
    </row>
    <row r="150" spans="1:81">
      <c r="A150" s="85"/>
      <c r="B150" s="85"/>
      <c r="C150" s="85"/>
      <c r="D150" s="85"/>
      <c r="E150" s="85"/>
      <c r="F150" s="85"/>
      <c r="G150" s="85"/>
      <c r="H150" s="85"/>
      <c r="I150" s="85"/>
      <c r="J150" s="85"/>
      <c r="K150" s="85"/>
      <c r="L150" s="85"/>
      <c r="M150" s="85"/>
      <c r="N150" s="85"/>
      <c r="O150" s="85"/>
      <c r="P150" s="85"/>
      <c r="AJ150" s="700"/>
      <c r="AK150" s="700"/>
      <c r="AL150" s="700"/>
      <c r="AM150" s="700"/>
      <c r="AN150" s="700"/>
      <c r="AO150" s="700"/>
      <c r="AP150" s="700"/>
      <c r="AQ150" s="700"/>
      <c r="AR150" s="700"/>
      <c r="AS150" s="700"/>
      <c r="AT150" s="700"/>
      <c r="AU150" s="700"/>
      <c r="AV150" s="700"/>
      <c r="AW150" s="700"/>
      <c r="AX150" s="700"/>
      <c r="AY150" s="700"/>
      <c r="AZ150" s="700"/>
      <c r="BA150" s="700"/>
      <c r="BB150" s="700"/>
      <c r="BC150" s="700"/>
      <c r="BD150" s="700"/>
      <c r="BE150" s="700"/>
      <c r="BF150" s="700"/>
      <c r="BG150" s="700"/>
      <c r="BH150" s="700"/>
      <c r="BI150" s="700"/>
      <c r="BJ150" s="700"/>
    </row>
    <row r="151" spans="1:81">
      <c r="A151" s="85"/>
      <c r="B151" s="85"/>
      <c r="C151" s="85"/>
      <c r="D151" s="85"/>
      <c r="E151" s="85"/>
      <c r="F151" s="85"/>
      <c r="G151" s="85"/>
      <c r="H151" s="85"/>
      <c r="I151" s="85"/>
      <c r="J151" s="85"/>
      <c r="K151" s="85"/>
      <c r="L151" s="85"/>
      <c r="M151" s="85"/>
      <c r="N151" s="85"/>
      <c r="O151" s="85"/>
      <c r="P151" s="85"/>
      <c r="AJ151" s="700"/>
      <c r="AK151" s="700"/>
      <c r="AL151" s="700"/>
      <c r="AM151" s="700"/>
      <c r="AN151" s="700"/>
      <c r="AO151" s="700"/>
      <c r="AP151" s="700"/>
      <c r="AQ151" s="700"/>
      <c r="AR151" s="700"/>
      <c r="AS151" s="700"/>
      <c r="AT151" s="700"/>
      <c r="AU151" s="700"/>
      <c r="AV151" s="700"/>
      <c r="AW151" s="700"/>
      <c r="AX151" s="700"/>
      <c r="AY151" s="700"/>
      <c r="AZ151" s="700"/>
      <c r="BA151" s="700"/>
      <c r="BB151" s="700"/>
      <c r="BC151" s="700"/>
      <c r="BD151" s="700"/>
      <c r="BE151" s="700"/>
      <c r="BF151" s="700"/>
      <c r="BG151" s="700"/>
      <c r="BH151" s="700"/>
      <c r="BI151" s="700"/>
      <c r="BJ151" s="700"/>
    </row>
    <row r="152" spans="1:81">
      <c r="A152" s="85"/>
      <c r="B152" s="85"/>
      <c r="C152" s="85"/>
      <c r="D152" s="85"/>
      <c r="E152" s="85"/>
      <c r="F152" s="85"/>
      <c r="G152" s="85"/>
      <c r="H152" s="85"/>
      <c r="I152" s="85"/>
      <c r="J152" s="85"/>
      <c r="K152" s="85"/>
      <c r="L152" s="85"/>
      <c r="M152" s="85"/>
      <c r="N152" s="85"/>
      <c r="O152" s="85"/>
      <c r="P152" s="85"/>
      <c r="AJ152" s="700"/>
      <c r="AK152" s="700"/>
      <c r="AL152" s="700"/>
      <c r="AM152" s="700"/>
      <c r="AN152" s="700"/>
      <c r="AO152" s="700"/>
      <c r="AP152" s="700"/>
      <c r="AQ152" s="700"/>
      <c r="AR152" s="700"/>
      <c r="AS152" s="700"/>
      <c r="AT152" s="700"/>
      <c r="AU152" s="700"/>
      <c r="AV152" s="700"/>
      <c r="AW152" s="700"/>
      <c r="AX152" s="700"/>
      <c r="AY152" s="700"/>
      <c r="AZ152" s="700"/>
      <c r="BA152" s="700"/>
      <c r="BB152" s="700"/>
      <c r="BC152" s="700"/>
      <c r="BD152" s="700"/>
      <c r="BE152" s="700"/>
      <c r="BF152" s="700"/>
      <c r="BG152" s="700"/>
      <c r="BH152" s="700"/>
      <c r="BI152" s="700"/>
      <c r="BJ152" s="700"/>
    </row>
    <row r="153" spans="1:81">
      <c r="A153" s="85"/>
      <c r="B153" s="85"/>
      <c r="C153" s="85"/>
      <c r="D153" s="85"/>
      <c r="E153" s="85"/>
      <c r="F153" s="85"/>
      <c r="G153" s="85"/>
      <c r="H153" s="85"/>
      <c r="I153" s="85"/>
      <c r="J153" s="85"/>
      <c r="K153" s="85"/>
      <c r="L153" s="85"/>
      <c r="M153" s="85"/>
      <c r="N153" s="85"/>
      <c r="O153" s="85"/>
      <c r="P153" s="85"/>
      <c r="AJ153" s="700"/>
      <c r="AK153" s="700"/>
      <c r="AL153" s="700"/>
      <c r="AM153" s="700"/>
      <c r="AN153" s="700"/>
      <c r="AO153" s="700"/>
      <c r="AP153" s="700"/>
      <c r="AQ153" s="700"/>
      <c r="AR153" s="700"/>
      <c r="AS153" s="700"/>
      <c r="AT153" s="700"/>
      <c r="AU153" s="700"/>
      <c r="AV153" s="700"/>
      <c r="AW153" s="700"/>
      <c r="AX153" s="700"/>
      <c r="AY153" s="700"/>
      <c r="AZ153" s="700"/>
      <c r="BA153" s="700"/>
      <c r="BB153" s="700"/>
      <c r="BC153" s="700"/>
      <c r="BD153" s="700"/>
      <c r="BE153" s="700"/>
      <c r="BF153" s="700"/>
      <c r="BG153" s="700"/>
      <c r="BH153" s="700"/>
      <c r="BI153" s="700"/>
      <c r="BJ153" s="700"/>
    </row>
    <row r="154" spans="1:81">
      <c r="A154" s="85"/>
      <c r="B154" s="85"/>
      <c r="C154" s="85"/>
      <c r="D154" s="85"/>
      <c r="E154" s="85"/>
      <c r="F154" s="85"/>
      <c r="G154" s="85"/>
      <c r="H154" s="85"/>
      <c r="I154" s="85"/>
      <c r="J154" s="85"/>
      <c r="K154" s="85"/>
      <c r="L154" s="85"/>
      <c r="M154" s="85"/>
      <c r="N154" s="85"/>
      <c r="O154" s="85"/>
      <c r="P154" s="85"/>
      <c r="AJ154" s="700"/>
      <c r="AK154" s="700"/>
      <c r="AL154" s="700"/>
      <c r="AM154" s="700"/>
      <c r="AN154" s="700"/>
      <c r="AO154" s="700"/>
      <c r="AP154" s="700"/>
      <c r="AQ154" s="700"/>
      <c r="AR154" s="700"/>
      <c r="AS154" s="700"/>
      <c r="AT154" s="700"/>
      <c r="AU154" s="700"/>
      <c r="AV154" s="700"/>
      <c r="AW154" s="700"/>
      <c r="AX154" s="700"/>
      <c r="AY154" s="700"/>
      <c r="AZ154" s="700"/>
      <c r="BA154" s="700"/>
      <c r="BB154" s="700"/>
      <c r="BC154" s="700"/>
      <c r="BD154" s="700"/>
      <c r="BE154" s="700"/>
      <c r="BF154" s="700"/>
      <c r="BG154" s="700"/>
      <c r="BH154" s="700"/>
      <c r="BI154" s="700"/>
      <c r="BJ154" s="700"/>
    </row>
    <row r="155" spans="1:81">
      <c r="A155" s="85"/>
      <c r="B155" s="85"/>
      <c r="C155" s="85"/>
      <c r="D155" s="85"/>
      <c r="E155" s="85"/>
      <c r="F155" s="85"/>
      <c r="G155" s="85"/>
      <c r="H155" s="85"/>
      <c r="I155" s="85"/>
      <c r="J155" s="85"/>
      <c r="K155" s="85"/>
      <c r="L155" s="85"/>
      <c r="M155" s="85"/>
      <c r="N155" s="85"/>
      <c r="O155" s="85"/>
      <c r="P155" s="85"/>
      <c r="AJ155" s="700"/>
      <c r="AK155" s="700"/>
      <c r="AL155" s="700"/>
      <c r="AM155" s="700"/>
      <c r="AN155" s="700"/>
      <c r="AO155" s="700"/>
      <c r="AP155" s="700"/>
      <c r="AQ155" s="700"/>
      <c r="AR155" s="700"/>
      <c r="AS155" s="700"/>
      <c r="AT155" s="700"/>
      <c r="AU155" s="700"/>
      <c r="AV155" s="700"/>
      <c r="AW155" s="700"/>
      <c r="AX155" s="700"/>
      <c r="AY155" s="700"/>
      <c r="AZ155" s="700"/>
      <c r="BA155" s="700"/>
      <c r="BB155" s="700"/>
      <c r="BC155" s="700"/>
      <c r="BD155" s="700"/>
      <c r="BE155" s="700"/>
      <c r="BF155" s="700"/>
      <c r="BG155" s="700"/>
      <c r="BH155" s="700"/>
      <c r="BI155" s="700"/>
      <c r="BJ155" s="700"/>
    </row>
    <row r="156" spans="1:81">
      <c r="A156" s="85"/>
      <c r="B156" s="85"/>
      <c r="C156" s="85"/>
      <c r="D156" s="85"/>
      <c r="E156" s="85"/>
      <c r="F156" s="85"/>
      <c r="G156" s="85"/>
      <c r="H156" s="85"/>
      <c r="I156" s="85"/>
      <c r="J156" s="85"/>
      <c r="K156" s="85"/>
      <c r="L156" s="85"/>
      <c r="M156" s="85"/>
      <c r="N156" s="85"/>
      <c r="O156" s="85"/>
      <c r="P156" s="85"/>
      <c r="AJ156" s="700"/>
      <c r="AK156" s="700"/>
      <c r="AL156" s="700"/>
      <c r="AM156" s="700"/>
      <c r="AN156" s="700"/>
      <c r="AO156" s="700"/>
      <c r="AP156" s="700"/>
      <c r="AQ156" s="700"/>
      <c r="AR156" s="700"/>
      <c r="AS156" s="700"/>
      <c r="AT156" s="700"/>
      <c r="AU156" s="700"/>
      <c r="AV156" s="700"/>
      <c r="AW156" s="700"/>
      <c r="AX156" s="700"/>
      <c r="AY156" s="700"/>
      <c r="AZ156" s="700"/>
      <c r="BA156" s="700"/>
      <c r="BB156" s="700"/>
      <c r="BC156" s="700"/>
      <c r="BD156" s="700"/>
      <c r="BE156" s="700"/>
      <c r="BF156" s="700"/>
      <c r="BG156" s="700"/>
      <c r="BH156" s="700"/>
      <c r="BI156" s="700"/>
      <c r="BJ156" s="700"/>
    </row>
    <row r="157" spans="1:81">
      <c r="A157" s="85"/>
      <c r="B157" s="85"/>
      <c r="C157" s="85"/>
      <c r="D157" s="85"/>
      <c r="E157" s="85"/>
      <c r="F157" s="85"/>
      <c r="G157" s="85"/>
      <c r="H157" s="85"/>
      <c r="I157" s="85"/>
      <c r="J157" s="85"/>
      <c r="K157" s="85"/>
      <c r="L157" s="85"/>
      <c r="M157" s="85"/>
      <c r="N157" s="85"/>
      <c r="O157" s="85"/>
      <c r="P157" s="85"/>
      <c r="AJ157" s="700"/>
      <c r="AK157" s="700"/>
      <c r="AL157" s="700"/>
      <c r="AM157" s="700"/>
      <c r="AN157" s="700"/>
      <c r="AO157" s="700"/>
      <c r="AP157" s="700"/>
      <c r="AQ157" s="700"/>
      <c r="AR157" s="700"/>
      <c r="AS157" s="700"/>
      <c r="AT157" s="700"/>
      <c r="AU157" s="700"/>
      <c r="AV157" s="700"/>
      <c r="AW157" s="700"/>
      <c r="AX157" s="700"/>
      <c r="AY157" s="700"/>
      <c r="AZ157" s="700"/>
      <c r="BA157" s="700"/>
      <c r="BB157" s="700"/>
      <c r="BC157" s="700"/>
      <c r="BD157" s="700"/>
      <c r="BE157" s="700"/>
      <c r="BF157" s="700"/>
      <c r="BG157" s="700"/>
      <c r="BH157" s="700"/>
      <c r="BI157" s="700"/>
      <c r="BJ157" s="700"/>
    </row>
    <row r="158" spans="1:81">
      <c r="A158" s="85"/>
      <c r="B158" s="85"/>
      <c r="C158" s="85"/>
      <c r="D158" s="85"/>
      <c r="E158" s="85"/>
      <c r="F158" s="85"/>
      <c r="G158" s="85"/>
      <c r="H158" s="85"/>
      <c r="I158" s="85"/>
      <c r="J158" s="85"/>
      <c r="K158" s="85"/>
      <c r="L158" s="85"/>
      <c r="M158" s="85"/>
      <c r="N158" s="85"/>
      <c r="O158" s="85"/>
      <c r="P158" s="85"/>
      <c r="AJ158" s="700"/>
      <c r="AK158" s="700"/>
      <c r="AL158" s="700"/>
      <c r="AM158" s="700"/>
      <c r="AN158" s="700"/>
      <c r="AO158" s="700"/>
      <c r="AP158" s="700"/>
      <c r="AQ158" s="700"/>
      <c r="AR158" s="700"/>
      <c r="AS158" s="700"/>
      <c r="AT158" s="700"/>
      <c r="AU158" s="700"/>
      <c r="AV158" s="700"/>
      <c r="AW158" s="700"/>
      <c r="AX158" s="700"/>
      <c r="AY158" s="700"/>
      <c r="AZ158" s="700"/>
      <c r="BA158" s="700"/>
      <c r="BB158" s="700"/>
      <c r="BC158" s="700"/>
      <c r="BD158" s="700"/>
      <c r="BE158" s="700"/>
      <c r="BF158" s="700"/>
      <c r="BG158" s="700"/>
      <c r="BH158" s="700"/>
      <c r="BI158" s="700"/>
      <c r="BJ158" s="700"/>
    </row>
    <row r="159" spans="1:81">
      <c r="A159" s="85"/>
      <c r="B159" s="85"/>
      <c r="C159" s="85"/>
      <c r="D159" s="85"/>
      <c r="E159" s="85"/>
      <c r="F159" s="85"/>
      <c r="G159" s="85"/>
      <c r="H159" s="85"/>
      <c r="I159" s="85"/>
      <c r="J159" s="85"/>
      <c r="K159" s="85"/>
      <c r="L159" s="85"/>
      <c r="M159" s="85"/>
      <c r="N159" s="85"/>
      <c r="O159" s="85"/>
      <c r="P159" s="85"/>
      <c r="AJ159" s="700"/>
      <c r="AK159" s="700"/>
      <c r="AL159" s="700"/>
      <c r="AM159" s="700"/>
      <c r="AN159" s="700"/>
      <c r="AO159" s="700"/>
      <c r="AP159" s="700"/>
      <c r="AQ159" s="700"/>
      <c r="AR159" s="700"/>
      <c r="AS159" s="700"/>
      <c r="AT159" s="700"/>
      <c r="AU159" s="700"/>
      <c r="AV159" s="700"/>
      <c r="AW159" s="700"/>
      <c r="AX159" s="700"/>
      <c r="AY159" s="700"/>
      <c r="AZ159" s="700"/>
      <c r="BA159" s="700"/>
      <c r="BB159" s="700"/>
      <c r="BC159" s="700"/>
      <c r="BD159" s="700"/>
      <c r="BE159" s="700"/>
      <c r="BF159" s="700"/>
      <c r="BG159" s="700"/>
      <c r="BH159" s="700"/>
      <c r="BI159" s="700"/>
      <c r="BJ159" s="700"/>
    </row>
    <row r="160" spans="1:81">
      <c r="A160" s="85"/>
      <c r="B160" s="85"/>
      <c r="C160" s="85"/>
      <c r="D160" s="85"/>
      <c r="E160" s="85"/>
      <c r="F160" s="85"/>
      <c r="G160" s="85"/>
      <c r="H160" s="85"/>
      <c r="I160" s="85"/>
      <c r="J160" s="85"/>
      <c r="K160" s="85"/>
      <c r="L160" s="85"/>
      <c r="M160" s="85"/>
      <c r="N160" s="85"/>
      <c r="O160" s="85"/>
      <c r="P160" s="85"/>
      <c r="AJ160" s="700"/>
      <c r="AK160" s="700"/>
      <c r="AL160" s="700"/>
      <c r="AM160" s="700"/>
      <c r="AN160" s="700"/>
      <c r="AO160" s="700"/>
      <c r="AP160" s="700"/>
      <c r="AQ160" s="700"/>
      <c r="AR160" s="700"/>
      <c r="AS160" s="700"/>
      <c r="AT160" s="700"/>
      <c r="AU160" s="700"/>
      <c r="AV160" s="700"/>
      <c r="AW160" s="700"/>
      <c r="AX160" s="700"/>
      <c r="AY160" s="700"/>
      <c r="AZ160" s="700"/>
      <c r="BA160" s="700"/>
      <c r="BB160" s="700"/>
      <c r="BC160" s="700"/>
      <c r="BD160" s="700"/>
      <c r="BE160" s="700"/>
      <c r="BF160" s="700"/>
      <c r="BG160" s="700"/>
      <c r="BH160" s="700"/>
      <c r="BI160" s="700"/>
      <c r="BJ160" s="700"/>
    </row>
    <row r="161" spans="1:62">
      <c r="A161" s="85"/>
      <c r="B161" s="85"/>
      <c r="C161" s="85"/>
      <c r="D161" s="85"/>
      <c r="E161" s="85"/>
      <c r="F161" s="85"/>
      <c r="G161" s="85"/>
      <c r="H161" s="85"/>
      <c r="I161" s="85"/>
      <c r="J161" s="85"/>
      <c r="K161" s="85"/>
      <c r="L161" s="85"/>
      <c r="M161" s="85"/>
      <c r="N161" s="85"/>
      <c r="O161" s="85"/>
      <c r="P161" s="85"/>
      <c r="AJ161" s="700"/>
      <c r="AK161" s="700"/>
      <c r="AL161" s="700"/>
      <c r="AM161" s="700"/>
      <c r="AN161" s="700"/>
      <c r="AO161" s="700"/>
      <c r="AP161" s="700"/>
      <c r="AQ161" s="700"/>
      <c r="AR161" s="700"/>
      <c r="AS161" s="700"/>
      <c r="AT161" s="700"/>
      <c r="AU161" s="700"/>
      <c r="AV161" s="700"/>
      <c r="AW161" s="700"/>
      <c r="AX161" s="700"/>
      <c r="AY161" s="700"/>
      <c r="AZ161" s="700"/>
      <c r="BA161" s="700"/>
      <c r="BB161" s="700"/>
      <c r="BC161" s="700"/>
      <c r="BD161" s="700"/>
      <c r="BE161" s="700"/>
      <c r="BF161" s="700"/>
      <c r="BG161" s="700"/>
      <c r="BH161" s="700"/>
      <c r="BI161" s="700"/>
      <c r="BJ161" s="700"/>
    </row>
    <row r="162" spans="1:62">
      <c r="A162" s="85"/>
      <c r="B162" s="85"/>
      <c r="C162" s="85"/>
      <c r="D162" s="85"/>
      <c r="E162" s="85"/>
      <c r="F162" s="85"/>
      <c r="G162" s="85"/>
      <c r="H162" s="85"/>
      <c r="I162" s="85"/>
      <c r="J162" s="85"/>
      <c r="K162" s="85"/>
      <c r="L162" s="85"/>
      <c r="M162" s="85"/>
      <c r="N162" s="85"/>
      <c r="O162" s="85"/>
      <c r="P162" s="85"/>
      <c r="AJ162" s="700"/>
      <c r="AK162" s="700"/>
      <c r="AL162" s="700"/>
      <c r="AM162" s="700"/>
      <c r="AN162" s="700"/>
      <c r="AO162" s="700"/>
      <c r="AP162" s="700"/>
      <c r="AQ162" s="700"/>
      <c r="AR162" s="700"/>
      <c r="AS162" s="700"/>
      <c r="AT162" s="700"/>
      <c r="AU162" s="700"/>
      <c r="AV162" s="700"/>
      <c r="AW162" s="700"/>
      <c r="AX162" s="700"/>
      <c r="AY162" s="700"/>
      <c r="AZ162" s="700"/>
      <c r="BA162" s="700"/>
      <c r="BB162" s="700"/>
      <c r="BC162" s="700"/>
      <c r="BD162" s="700"/>
      <c r="BE162" s="700"/>
      <c r="BF162" s="700"/>
      <c r="BG162" s="700"/>
      <c r="BH162" s="700"/>
      <c r="BI162" s="700"/>
      <c r="BJ162" s="700"/>
    </row>
    <row r="163" spans="1:62">
      <c r="A163" s="85"/>
      <c r="B163" s="85"/>
      <c r="C163" s="85"/>
      <c r="D163" s="85"/>
      <c r="E163" s="85"/>
      <c r="F163" s="85"/>
      <c r="G163" s="85"/>
      <c r="H163" s="85"/>
      <c r="I163" s="85"/>
      <c r="J163" s="85"/>
      <c r="K163" s="85"/>
      <c r="L163" s="85"/>
      <c r="M163" s="85"/>
      <c r="N163" s="85"/>
      <c r="O163" s="85"/>
      <c r="P163" s="85"/>
      <c r="AJ163" s="700"/>
      <c r="AK163" s="700"/>
      <c r="AL163" s="700"/>
      <c r="AM163" s="700"/>
      <c r="AN163" s="700"/>
      <c r="AO163" s="700"/>
      <c r="AP163" s="700"/>
      <c r="AQ163" s="700"/>
      <c r="AR163" s="700"/>
      <c r="AS163" s="700"/>
      <c r="AT163" s="700"/>
      <c r="AU163" s="700"/>
      <c r="AV163" s="700"/>
      <c r="AW163" s="700"/>
      <c r="AX163" s="700"/>
      <c r="AY163" s="700"/>
      <c r="AZ163" s="700"/>
      <c r="BA163" s="700"/>
      <c r="BB163" s="700"/>
      <c r="BC163" s="700"/>
      <c r="BD163" s="700"/>
      <c r="BE163" s="700"/>
      <c r="BF163" s="700"/>
      <c r="BG163" s="700"/>
      <c r="BH163" s="700"/>
      <c r="BI163" s="700"/>
      <c r="BJ163" s="700"/>
    </row>
    <row r="164" spans="1:62">
      <c r="A164" s="85"/>
      <c r="B164" s="85"/>
      <c r="C164" s="85"/>
      <c r="D164" s="85"/>
      <c r="E164" s="85"/>
      <c r="F164" s="85"/>
      <c r="G164" s="85"/>
      <c r="H164" s="85"/>
      <c r="I164" s="85"/>
      <c r="J164" s="85"/>
      <c r="K164" s="85"/>
      <c r="L164" s="85"/>
      <c r="M164" s="85"/>
      <c r="N164" s="85"/>
      <c r="O164" s="85"/>
      <c r="P164" s="85"/>
      <c r="AJ164" s="700"/>
      <c r="AK164" s="700"/>
      <c r="AL164" s="700"/>
      <c r="AM164" s="700"/>
      <c r="AN164" s="700"/>
      <c r="AO164" s="700"/>
      <c r="AP164" s="700"/>
      <c r="AQ164" s="700"/>
      <c r="AR164" s="700"/>
      <c r="AS164" s="700"/>
      <c r="AT164" s="700"/>
      <c r="AU164" s="700"/>
      <c r="AV164" s="700"/>
      <c r="AW164" s="700"/>
      <c r="AX164" s="700"/>
      <c r="AY164" s="700"/>
      <c r="AZ164" s="700"/>
      <c r="BA164" s="700"/>
      <c r="BB164" s="700"/>
      <c r="BC164" s="700"/>
      <c r="BD164" s="700"/>
      <c r="BE164" s="700"/>
      <c r="BF164" s="700"/>
      <c r="BG164" s="700"/>
      <c r="BH164" s="700"/>
      <c r="BI164" s="700"/>
      <c r="BJ164" s="700"/>
    </row>
    <row r="165" spans="1:62">
      <c r="A165" s="85"/>
      <c r="B165" s="85"/>
      <c r="C165" s="85"/>
      <c r="D165" s="85"/>
      <c r="E165" s="85"/>
      <c r="F165" s="85"/>
      <c r="G165" s="85"/>
      <c r="H165" s="85"/>
      <c r="I165" s="85"/>
      <c r="J165" s="85"/>
      <c r="K165" s="85"/>
      <c r="L165" s="85"/>
      <c r="M165" s="85"/>
      <c r="N165" s="85"/>
      <c r="O165" s="85"/>
      <c r="P165" s="85"/>
      <c r="AJ165" s="700"/>
      <c r="AK165" s="700"/>
      <c r="AL165" s="700"/>
      <c r="AM165" s="700"/>
      <c r="AN165" s="700"/>
      <c r="AO165" s="700"/>
      <c r="AP165" s="700"/>
      <c r="AQ165" s="700"/>
      <c r="AR165" s="700"/>
      <c r="AS165" s="700"/>
      <c r="AT165" s="700"/>
      <c r="AU165" s="700"/>
      <c r="AV165" s="700"/>
      <c r="AW165" s="700"/>
      <c r="AX165" s="700"/>
      <c r="AY165" s="700"/>
      <c r="AZ165" s="700"/>
      <c r="BA165" s="700"/>
      <c r="BB165" s="700"/>
      <c r="BC165" s="700"/>
      <c r="BD165" s="700"/>
      <c r="BE165" s="700"/>
      <c r="BF165" s="700"/>
      <c r="BG165" s="700"/>
      <c r="BH165" s="700"/>
      <c r="BI165" s="700"/>
      <c r="BJ165" s="700"/>
    </row>
    <row r="166" spans="1:62">
      <c r="A166" s="85"/>
      <c r="B166" s="85"/>
      <c r="C166" s="85"/>
      <c r="D166" s="85"/>
      <c r="E166" s="85"/>
      <c r="F166" s="85"/>
      <c r="G166" s="85"/>
      <c r="H166" s="85"/>
      <c r="I166" s="85"/>
      <c r="J166" s="85"/>
      <c r="K166" s="85"/>
      <c r="L166" s="85"/>
      <c r="M166" s="85"/>
      <c r="N166" s="85"/>
      <c r="O166" s="85"/>
      <c r="P166" s="85"/>
      <c r="AJ166" s="700"/>
      <c r="AK166" s="700"/>
      <c r="AL166" s="700"/>
      <c r="AM166" s="700"/>
      <c r="AN166" s="700"/>
      <c r="AO166" s="700"/>
      <c r="AP166" s="700"/>
      <c r="AQ166" s="700"/>
      <c r="AR166" s="700"/>
      <c r="AS166" s="700"/>
      <c r="AT166" s="700"/>
      <c r="AU166" s="700"/>
      <c r="AV166" s="700"/>
      <c r="AW166" s="700"/>
      <c r="AX166" s="700"/>
      <c r="AY166" s="700"/>
      <c r="AZ166" s="700"/>
      <c r="BA166" s="700"/>
      <c r="BB166" s="700"/>
      <c r="BC166" s="700"/>
      <c r="BD166" s="700"/>
      <c r="BE166" s="700"/>
      <c r="BF166" s="700"/>
      <c r="BG166" s="700"/>
      <c r="BH166" s="700"/>
      <c r="BI166" s="700"/>
      <c r="BJ166" s="700"/>
    </row>
    <row r="167" spans="1:62">
      <c r="A167" s="85"/>
      <c r="B167" s="85"/>
      <c r="C167" s="85"/>
      <c r="D167" s="85"/>
      <c r="E167" s="85"/>
      <c r="F167" s="85"/>
      <c r="G167" s="85"/>
      <c r="H167" s="85"/>
      <c r="I167" s="85"/>
      <c r="J167" s="85"/>
      <c r="K167" s="85"/>
      <c r="L167" s="85"/>
      <c r="M167" s="85"/>
      <c r="N167" s="85"/>
      <c r="O167" s="85"/>
      <c r="P167" s="85"/>
      <c r="AJ167" s="700"/>
      <c r="AK167" s="700"/>
      <c r="AL167" s="700"/>
      <c r="AM167" s="700"/>
      <c r="AN167" s="700"/>
      <c r="AO167" s="700"/>
      <c r="AP167" s="700"/>
      <c r="AQ167" s="700"/>
      <c r="AR167" s="700"/>
      <c r="AS167" s="700"/>
      <c r="AT167" s="700"/>
      <c r="AU167" s="700"/>
      <c r="AV167" s="700"/>
      <c r="AW167" s="700"/>
      <c r="AX167" s="700"/>
      <c r="AY167" s="700"/>
      <c r="AZ167" s="700"/>
      <c r="BA167" s="700"/>
      <c r="BB167" s="700"/>
      <c r="BC167" s="700"/>
      <c r="BD167" s="700"/>
      <c r="BE167" s="700"/>
      <c r="BF167" s="700"/>
      <c r="BG167" s="700"/>
      <c r="BH167" s="700"/>
      <c r="BI167" s="700"/>
      <c r="BJ167" s="700"/>
    </row>
    <row r="168" spans="1:62">
      <c r="A168" s="85"/>
      <c r="B168" s="85"/>
      <c r="C168" s="85"/>
      <c r="D168" s="85"/>
      <c r="E168" s="85"/>
      <c r="F168" s="85"/>
      <c r="G168" s="85"/>
      <c r="H168" s="85"/>
      <c r="I168" s="85"/>
      <c r="J168" s="85"/>
      <c r="K168" s="85"/>
      <c r="L168" s="85"/>
      <c r="M168" s="85"/>
      <c r="N168" s="85"/>
      <c r="O168" s="85"/>
      <c r="P168" s="85"/>
      <c r="AJ168" s="700"/>
      <c r="AK168" s="700"/>
      <c r="AL168" s="700"/>
      <c r="AM168" s="700"/>
      <c r="AN168" s="700"/>
      <c r="AO168" s="700"/>
      <c r="AP168" s="700"/>
      <c r="AQ168" s="700"/>
      <c r="AR168" s="700"/>
      <c r="AS168" s="700"/>
      <c r="AT168" s="700"/>
      <c r="AU168" s="700"/>
      <c r="AV168" s="700"/>
      <c r="AW168" s="700"/>
      <c r="AX168" s="700"/>
      <c r="AY168" s="700"/>
      <c r="AZ168" s="700"/>
      <c r="BA168" s="700"/>
      <c r="BB168" s="700"/>
      <c r="BC168" s="700"/>
      <c r="BD168" s="700"/>
      <c r="BE168" s="700"/>
      <c r="BF168" s="700"/>
      <c r="BG168" s="700"/>
      <c r="BH168" s="700"/>
      <c r="BI168" s="700"/>
      <c r="BJ168" s="700"/>
    </row>
    <row r="169" spans="1:62">
      <c r="A169" s="85"/>
      <c r="B169" s="85"/>
      <c r="C169" s="85"/>
      <c r="D169" s="85"/>
      <c r="E169" s="85"/>
      <c r="F169" s="85"/>
      <c r="G169" s="85"/>
      <c r="H169" s="85"/>
      <c r="I169" s="85"/>
      <c r="J169" s="85"/>
      <c r="K169" s="85"/>
      <c r="L169" s="85"/>
      <c r="M169" s="85"/>
      <c r="N169" s="85"/>
      <c r="O169" s="85"/>
      <c r="P169" s="85"/>
      <c r="AJ169" s="700"/>
      <c r="AK169" s="700"/>
      <c r="AL169" s="700"/>
      <c r="AM169" s="700"/>
      <c r="AN169" s="700"/>
      <c r="AO169" s="700"/>
      <c r="AP169" s="700"/>
      <c r="AQ169" s="700"/>
      <c r="AR169" s="700"/>
      <c r="AS169" s="700"/>
      <c r="AT169" s="700"/>
      <c r="AU169" s="700"/>
      <c r="AV169" s="700"/>
      <c r="AW169" s="700"/>
      <c r="AX169" s="700"/>
      <c r="AY169" s="700"/>
      <c r="AZ169" s="700"/>
      <c r="BA169" s="700"/>
      <c r="BB169" s="700"/>
      <c r="BC169" s="700"/>
      <c r="BD169" s="700"/>
      <c r="BE169" s="700"/>
      <c r="BF169" s="700"/>
      <c r="BG169" s="700"/>
      <c r="BH169" s="700"/>
      <c r="BI169" s="700"/>
      <c r="BJ169" s="700"/>
    </row>
    <row r="170" spans="1:62">
      <c r="A170" s="85"/>
      <c r="B170" s="85"/>
      <c r="C170" s="85"/>
      <c r="D170" s="85"/>
      <c r="E170" s="85"/>
      <c r="F170" s="85"/>
      <c r="G170" s="85"/>
      <c r="H170" s="85"/>
      <c r="I170" s="85"/>
      <c r="J170" s="85"/>
      <c r="K170" s="85"/>
      <c r="L170" s="85"/>
      <c r="M170" s="85"/>
      <c r="N170" s="85"/>
      <c r="O170" s="85"/>
      <c r="P170" s="85"/>
      <c r="AJ170" s="700"/>
      <c r="AK170" s="700"/>
      <c r="AL170" s="700"/>
      <c r="AM170" s="700"/>
      <c r="AN170" s="700"/>
      <c r="AO170" s="700"/>
      <c r="AP170" s="700"/>
      <c r="AQ170" s="700"/>
      <c r="AR170" s="700"/>
      <c r="AS170" s="700"/>
      <c r="AT170" s="700"/>
      <c r="AU170" s="700"/>
      <c r="AV170" s="700"/>
      <c r="AW170" s="700"/>
      <c r="AX170" s="700"/>
      <c r="AY170" s="700"/>
      <c r="AZ170" s="700"/>
      <c r="BA170" s="700"/>
      <c r="BB170" s="700"/>
      <c r="BC170" s="700"/>
      <c r="BD170" s="700"/>
      <c r="BE170" s="700"/>
      <c r="BF170" s="700"/>
      <c r="BG170" s="700"/>
      <c r="BH170" s="700"/>
      <c r="BI170" s="700"/>
      <c r="BJ170" s="700"/>
    </row>
    <row r="171" spans="1:62">
      <c r="A171" s="85"/>
      <c r="B171" s="85"/>
      <c r="C171" s="85"/>
      <c r="D171" s="85"/>
      <c r="E171" s="85"/>
      <c r="F171" s="85"/>
      <c r="G171" s="85"/>
      <c r="H171" s="85"/>
      <c r="I171" s="85"/>
      <c r="J171" s="85"/>
      <c r="K171" s="85"/>
      <c r="L171" s="85"/>
      <c r="M171" s="85"/>
      <c r="N171" s="85"/>
      <c r="O171" s="85"/>
      <c r="P171" s="85"/>
      <c r="AJ171" s="700"/>
      <c r="AK171" s="700"/>
      <c r="AL171" s="700"/>
      <c r="AM171" s="700"/>
      <c r="AN171" s="700"/>
      <c r="AO171" s="700"/>
      <c r="AP171" s="700"/>
      <c r="AQ171" s="700"/>
      <c r="AR171" s="700"/>
      <c r="AS171" s="700"/>
      <c r="AT171" s="700"/>
      <c r="AU171" s="700"/>
      <c r="AV171" s="700"/>
      <c r="AW171" s="700"/>
      <c r="AX171" s="700"/>
      <c r="AY171" s="700"/>
      <c r="AZ171" s="700"/>
      <c r="BA171" s="700"/>
      <c r="BB171" s="700"/>
      <c r="BC171" s="700"/>
      <c r="BD171" s="700"/>
      <c r="BE171" s="700"/>
      <c r="BF171" s="700"/>
      <c r="BG171" s="700"/>
      <c r="BH171" s="700"/>
      <c r="BI171" s="700"/>
      <c r="BJ171" s="700"/>
    </row>
    <row r="172" spans="1:62">
      <c r="A172" s="85"/>
      <c r="B172" s="85"/>
      <c r="C172" s="85"/>
      <c r="D172" s="85"/>
      <c r="E172" s="85"/>
      <c r="F172" s="85"/>
      <c r="G172" s="85"/>
      <c r="H172" s="85"/>
      <c r="I172" s="85"/>
      <c r="J172" s="85"/>
      <c r="K172" s="85"/>
      <c r="L172" s="85"/>
      <c r="M172" s="85"/>
      <c r="N172" s="85"/>
      <c r="O172" s="85"/>
      <c r="P172" s="85"/>
      <c r="AJ172" s="700"/>
      <c r="AK172" s="700"/>
      <c r="AL172" s="700"/>
      <c r="AM172" s="700"/>
      <c r="AN172" s="700"/>
      <c r="AO172" s="700"/>
      <c r="AP172" s="700"/>
      <c r="AQ172" s="700"/>
      <c r="AR172" s="700"/>
      <c r="AS172" s="700"/>
      <c r="AT172" s="700"/>
      <c r="AU172" s="700"/>
      <c r="AV172" s="700"/>
      <c r="AW172" s="700"/>
      <c r="AX172" s="700"/>
      <c r="AY172" s="700"/>
      <c r="AZ172" s="700"/>
      <c r="BA172" s="700"/>
      <c r="BB172" s="700"/>
      <c r="BC172" s="700"/>
      <c r="BD172" s="700"/>
      <c r="BE172" s="700"/>
      <c r="BF172" s="700"/>
      <c r="BG172" s="700"/>
      <c r="BH172" s="700"/>
      <c r="BI172" s="700"/>
      <c r="BJ172" s="700"/>
    </row>
    <row r="173" spans="1:62">
      <c r="A173" s="85"/>
      <c r="B173" s="85"/>
      <c r="C173" s="85"/>
      <c r="D173" s="85"/>
      <c r="E173" s="85"/>
      <c r="F173" s="85"/>
      <c r="G173" s="85"/>
      <c r="H173" s="85"/>
      <c r="I173" s="85"/>
      <c r="J173" s="85"/>
      <c r="K173" s="85"/>
      <c r="L173" s="85"/>
      <c r="M173" s="85"/>
      <c r="N173" s="85"/>
      <c r="O173" s="85"/>
      <c r="P173" s="85"/>
      <c r="AJ173" s="700"/>
      <c r="AK173" s="700"/>
      <c r="AL173" s="700"/>
      <c r="AM173" s="700"/>
      <c r="AN173" s="700"/>
      <c r="AO173" s="700"/>
      <c r="AP173" s="700"/>
      <c r="AQ173" s="700"/>
      <c r="AR173" s="700"/>
      <c r="AS173" s="700"/>
      <c r="AT173" s="700"/>
      <c r="AU173" s="700"/>
      <c r="AV173" s="700"/>
      <c r="AW173" s="700"/>
      <c r="AX173" s="700"/>
      <c r="AY173" s="700"/>
      <c r="AZ173" s="700"/>
      <c r="BA173" s="700"/>
      <c r="BB173" s="700"/>
      <c r="BC173" s="700"/>
      <c r="BD173" s="700"/>
      <c r="BE173" s="700"/>
      <c r="BF173" s="700"/>
      <c r="BG173" s="700"/>
      <c r="BH173" s="700"/>
      <c r="BI173" s="700"/>
      <c r="BJ173" s="700"/>
    </row>
    <row r="174" spans="1:62">
      <c r="A174" s="85"/>
      <c r="B174" s="85"/>
      <c r="C174" s="85"/>
      <c r="D174" s="85"/>
      <c r="E174" s="85"/>
      <c r="F174" s="85"/>
      <c r="G174" s="85"/>
      <c r="H174" s="85"/>
      <c r="I174" s="85"/>
      <c r="J174" s="85"/>
      <c r="K174" s="85"/>
      <c r="L174" s="85"/>
      <c r="M174" s="85"/>
      <c r="N174" s="85"/>
      <c r="O174" s="85"/>
      <c r="P174" s="85"/>
      <c r="AJ174" s="700"/>
      <c r="AK174" s="700"/>
      <c r="AL174" s="700"/>
      <c r="AM174" s="700"/>
      <c r="AN174" s="700"/>
      <c r="AO174" s="700"/>
      <c r="AP174" s="700"/>
      <c r="AQ174" s="700"/>
      <c r="AR174" s="700"/>
      <c r="AS174" s="700"/>
      <c r="AT174" s="700"/>
      <c r="AU174" s="700"/>
      <c r="AV174" s="700"/>
      <c r="AW174" s="700"/>
      <c r="AX174" s="700"/>
      <c r="AY174" s="700"/>
      <c r="AZ174" s="700"/>
      <c r="BA174" s="700"/>
      <c r="BB174" s="700"/>
      <c r="BC174" s="700"/>
      <c r="BD174" s="700"/>
      <c r="BE174" s="700"/>
      <c r="BF174" s="700"/>
      <c r="BG174" s="700"/>
      <c r="BH174" s="700"/>
      <c r="BI174" s="700"/>
      <c r="BJ174" s="700"/>
    </row>
    <row r="175" spans="1:62">
      <c r="A175" s="85"/>
      <c r="B175" s="85"/>
      <c r="C175" s="85"/>
      <c r="D175" s="85"/>
      <c r="E175" s="85"/>
      <c r="F175" s="85"/>
      <c r="G175" s="85"/>
      <c r="H175" s="85"/>
      <c r="I175" s="85"/>
      <c r="J175" s="85"/>
      <c r="K175" s="85"/>
      <c r="L175" s="85"/>
      <c r="M175" s="85"/>
      <c r="N175" s="85"/>
      <c r="O175" s="85"/>
      <c r="P175" s="85"/>
      <c r="AJ175" s="700"/>
      <c r="AK175" s="700"/>
      <c r="AL175" s="700"/>
      <c r="AM175" s="700"/>
      <c r="AN175" s="700"/>
      <c r="AO175" s="700"/>
      <c r="AP175" s="700"/>
      <c r="AQ175" s="700"/>
      <c r="AR175" s="700"/>
      <c r="AS175" s="700"/>
      <c r="AT175" s="700"/>
      <c r="AU175" s="700"/>
      <c r="AV175" s="700"/>
      <c r="AW175" s="700"/>
      <c r="AX175" s="700"/>
      <c r="AY175" s="700"/>
      <c r="AZ175" s="700"/>
      <c r="BA175" s="700"/>
      <c r="BB175" s="700"/>
      <c r="BC175" s="700"/>
      <c r="BD175" s="700"/>
      <c r="BE175" s="700"/>
      <c r="BF175" s="700"/>
      <c r="BG175" s="700"/>
      <c r="BH175" s="700"/>
      <c r="BI175" s="700"/>
      <c r="BJ175" s="700"/>
    </row>
    <row r="176" spans="1:62">
      <c r="A176" s="85"/>
      <c r="B176" s="85"/>
      <c r="C176" s="85"/>
      <c r="D176" s="85"/>
      <c r="E176" s="85"/>
      <c r="F176" s="85"/>
      <c r="G176" s="85"/>
      <c r="H176" s="85"/>
      <c r="I176" s="85"/>
      <c r="J176" s="85"/>
      <c r="K176" s="85"/>
      <c r="L176" s="85"/>
      <c r="M176" s="85"/>
      <c r="N176" s="85"/>
      <c r="O176" s="85"/>
      <c r="P176" s="85"/>
      <c r="AJ176" s="700"/>
      <c r="AK176" s="700"/>
      <c r="AL176" s="700"/>
      <c r="AM176" s="700"/>
      <c r="AN176" s="700"/>
      <c r="AO176" s="700"/>
      <c r="AP176" s="700"/>
      <c r="AQ176" s="700"/>
      <c r="AR176" s="700"/>
      <c r="AS176" s="700"/>
      <c r="AT176" s="700"/>
      <c r="AU176" s="700"/>
      <c r="AV176" s="700"/>
      <c r="AW176" s="700"/>
      <c r="AX176" s="700"/>
      <c r="AY176" s="700"/>
      <c r="AZ176" s="700"/>
      <c r="BA176" s="700"/>
      <c r="BB176" s="700"/>
      <c r="BC176" s="700"/>
      <c r="BD176" s="700"/>
      <c r="BE176" s="700"/>
      <c r="BF176" s="700"/>
      <c r="BG176" s="700"/>
      <c r="BH176" s="700"/>
      <c r="BI176" s="700"/>
      <c r="BJ176" s="700"/>
    </row>
    <row r="177" spans="1:62">
      <c r="A177" s="85"/>
      <c r="B177" s="85"/>
      <c r="C177" s="85"/>
      <c r="D177" s="85"/>
      <c r="E177" s="85"/>
      <c r="F177" s="85"/>
      <c r="G177" s="85"/>
      <c r="H177" s="85"/>
      <c r="I177" s="85"/>
      <c r="J177" s="85"/>
      <c r="K177" s="85"/>
      <c r="L177" s="85"/>
      <c r="M177" s="85"/>
      <c r="N177" s="85"/>
      <c r="O177" s="85"/>
      <c r="P177" s="85"/>
      <c r="AJ177" s="700"/>
      <c r="AK177" s="700"/>
      <c r="AL177" s="700"/>
      <c r="AM177" s="700"/>
      <c r="AN177" s="700"/>
      <c r="AO177" s="700"/>
      <c r="AP177" s="700"/>
      <c r="AQ177" s="700"/>
      <c r="AR177" s="700"/>
      <c r="AS177" s="700"/>
      <c r="AT177" s="700"/>
      <c r="AU177" s="700"/>
      <c r="AV177" s="700"/>
      <c r="AW177" s="700"/>
      <c r="AX177" s="700"/>
      <c r="AY177" s="700"/>
      <c r="AZ177" s="700"/>
      <c r="BA177" s="700"/>
      <c r="BB177" s="700"/>
      <c r="BC177" s="700"/>
      <c r="BD177" s="700"/>
      <c r="BE177" s="700"/>
      <c r="BF177" s="700"/>
      <c r="BG177" s="700"/>
      <c r="BH177" s="700"/>
      <c r="BI177" s="700"/>
      <c r="BJ177" s="700"/>
    </row>
    <row r="178" spans="1:62">
      <c r="A178" s="85"/>
      <c r="B178" s="85"/>
      <c r="C178" s="85"/>
      <c r="D178" s="85"/>
      <c r="E178" s="85"/>
      <c r="F178" s="85"/>
      <c r="G178" s="85"/>
      <c r="H178" s="85"/>
      <c r="I178" s="85"/>
      <c r="J178" s="85"/>
      <c r="K178" s="85"/>
      <c r="L178" s="85"/>
      <c r="M178" s="85"/>
      <c r="N178" s="85"/>
      <c r="O178" s="85"/>
      <c r="P178" s="85"/>
      <c r="AJ178" s="700"/>
      <c r="AK178" s="700"/>
      <c r="AL178" s="700"/>
      <c r="AM178" s="700"/>
      <c r="AN178" s="700"/>
      <c r="AO178" s="700"/>
      <c r="AP178" s="700"/>
      <c r="AQ178" s="700"/>
      <c r="AR178" s="700"/>
      <c r="AS178" s="700"/>
      <c r="AT178" s="700"/>
      <c r="AU178" s="700"/>
      <c r="AV178" s="700"/>
      <c r="AW178" s="700"/>
      <c r="AX178" s="700"/>
      <c r="AY178" s="700"/>
      <c r="AZ178" s="700"/>
      <c r="BA178" s="700"/>
      <c r="BB178" s="700"/>
      <c r="BC178" s="700"/>
      <c r="BD178" s="700"/>
      <c r="BE178" s="700"/>
      <c r="BF178" s="700"/>
      <c r="BG178" s="700"/>
      <c r="BH178" s="700"/>
      <c r="BI178" s="700"/>
      <c r="BJ178" s="700"/>
    </row>
    <row r="179" spans="1:62">
      <c r="A179" s="85"/>
      <c r="B179" s="85"/>
      <c r="C179" s="85"/>
      <c r="D179" s="85"/>
      <c r="E179" s="85"/>
      <c r="F179" s="85"/>
      <c r="G179" s="85"/>
      <c r="H179" s="85"/>
      <c r="I179" s="85"/>
      <c r="J179" s="85"/>
      <c r="K179" s="85"/>
      <c r="L179" s="85"/>
      <c r="M179" s="85"/>
      <c r="N179" s="85"/>
      <c r="O179" s="85"/>
      <c r="P179" s="85"/>
    </row>
    <row r="180" spans="1:62">
      <c r="A180" s="85"/>
      <c r="B180" s="85"/>
      <c r="C180" s="85"/>
      <c r="D180" s="85"/>
      <c r="E180" s="85"/>
      <c r="F180" s="85"/>
      <c r="G180" s="85"/>
      <c r="H180" s="85"/>
      <c r="I180" s="85"/>
      <c r="J180" s="85"/>
      <c r="K180" s="85"/>
      <c r="L180" s="85"/>
      <c r="M180" s="85"/>
      <c r="N180" s="85"/>
      <c r="O180" s="85"/>
      <c r="P180" s="85"/>
    </row>
    <row r="181" spans="1:62">
      <c r="A181" s="85"/>
      <c r="B181" s="85"/>
      <c r="C181" s="85"/>
      <c r="D181" s="85"/>
      <c r="E181" s="85"/>
      <c r="F181" s="85"/>
      <c r="G181" s="85"/>
      <c r="H181" s="85"/>
      <c r="I181" s="85"/>
      <c r="J181" s="85"/>
      <c r="K181" s="85"/>
      <c r="L181" s="85"/>
      <c r="M181" s="85"/>
      <c r="N181" s="85"/>
      <c r="O181" s="85"/>
      <c r="P181" s="85"/>
    </row>
    <row r="182" spans="1:62">
      <c r="A182" s="85"/>
      <c r="B182" s="85"/>
      <c r="C182" s="85"/>
      <c r="D182" s="85"/>
      <c r="E182" s="85"/>
      <c r="F182" s="85"/>
      <c r="G182" s="85"/>
      <c r="H182" s="85"/>
      <c r="I182" s="85"/>
      <c r="J182" s="85"/>
      <c r="K182" s="85"/>
      <c r="L182" s="85"/>
      <c r="M182" s="85"/>
      <c r="N182" s="85"/>
      <c r="O182" s="85"/>
      <c r="P182" s="85"/>
    </row>
    <row r="183" spans="1:62">
      <c r="A183" s="85"/>
      <c r="B183" s="85"/>
      <c r="C183" s="85"/>
      <c r="D183" s="85"/>
      <c r="E183" s="85"/>
      <c r="F183" s="85"/>
      <c r="G183" s="85"/>
      <c r="H183" s="85"/>
      <c r="I183" s="85"/>
      <c r="J183" s="85"/>
      <c r="K183" s="85"/>
      <c r="L183" s="85"/>
      <c r="M183" s="85"/>
      <c r="N183" s="85"/>
      <c r="O183" s="85"/>
      <c r="P183" s="85"/>
    </row>
    <row r="184" spans="1:62">
      <c r="A184" s="85"/>
      <c r="B184" s="85"/>
      <c r="C184" s="85"/>
      <c r="D184" s="85"/>
      <c r="E184" s="85"/>
      <c r="F184" s="85"/>
      <c r="G184" s="85"/>
      <c r="H184" s="85"/>
      <c r="I184" s="85"/>
      <c r="J184" s="85"/>
      <c r="K184" s="85"/>
      <c r="L184" s="85"/>
      <c r="M184" s="85"/>
      <c r="N184" s="85"/>
      <c r="O184" s="85"/>
      <c r="P184" s="85"/>
    </row>
    <row r="185" spans="1:62">
      <c r="A185" s="85"/>
      <c r="B185" s="85"/>
      <c r="C185" s="85"/>
      <c r="D185" s="85"/>
      <c r="E185" s="85"/>
      <c r="F185" s="85"/>
      <c r="G185" s="85"/>
      <c r="H185" s="85"/>
      <c r="I185" s="85"/>
      <c r="J185" s="85"/>
      <c r="K185" s="85"/>
      <c r="L185" s="85"/>
      <c r="M185" s="85"/>
      <c r="N185" s="85"/>
      <c r="O185" s="85"/>
      <c r="P185" s="85"/>
    </row>
    <row r="186" spans="1:62">
      <c r="A186" s="85"/>
      <c r="B186" s="85"/>
      <c r="C186" s="85"/>
      <c r="D186" s="85"/>
      <c r="E186" s="85"/>
      <c r="F186" s="85"/>
      <c r="G186" s="85"/>
      <c r="H186" s="85"/>
      <c r="I186" s="85"/>
      <c r="J186" s="85"/>
      <c r="K186" s="85"/>
      <c r="L186" s="85"/>
      <c r="M186" s="85"/>
      <c r="N186" s="85"/>
      <c r="O186" s="85"/>
      <c r="P186" s="85"/>
    </row>
    <row r="187" spans="1:62">
      <c r="A187" s="85"/>
      <c r="B187" s="85"/>
      <c r="C187" s="85"/>
      <c r="D187" s="85"/>
      <c r="E187" s="85"/>
      <c r="F187" s="85"/>
      <c r="G187" s="85"/>
      <c r="H187" s="85"/>
      <c r="I187" s="85"/>
      <c r="J187" s="85"/>
      <c r="K187" s="85"/>
      <c r="L187" s="85"/>
      <c r="M187" s="85"/>
      <c r="N187" s="85"/>
      <c r="O187" s="85"/>
      <c r="P187" s="85"/>
    </row>
    <row r="188" spans="1:62">
      <c r="A188" s="85"/>
      <c r="B188" s="85"/>
      <c r="C188" s="85"/>
      <c r="D188" s="85"/>
      <c r="E188" s="85"/>
      <c r="F188" s="85"/>
      <c r="G188" s="85"/>
      <c r="H188" s="85"/>
      <c r="I188" s="85"/>
      <c r="J188" s="85"/>
      <c r="K188" s="85"/>
      <c r="L188" s="85"/>
      <c r="M188" s="85"/>
      <c r="N188" s="85"/>
      <c r="O188" s="85"/>
      <c r="P188" s="85"/>
    </row>
    <row r="189" spans="1:62">
      <c r="A189" s="85"/>
      <c r="B189" s="85"/>
      <c r="C189" s="85"/>
      <c r="D189" s="85"/>
      <c r="E189" s="85"/>
      <c r="F189" s="85"/>
      <c r="G189" s="85"/>
      <c r="H189" s="85"/>
      <c r="I189" s="85"/>
      <c r="J189" s="85"/>
      <c r="K189" s="85"/>
      <c r="L189" s="85"/>
      <c r="M189" s="85"/>
      <c r="N189" s="85"/>
      <c r="O189" s="85"/>
      <c r="P189" s="85"/>
    </row>
    <row r="190" spans="1:62">
      <c r="A190" s="85"/>
      <c r="B190" s="85"/>
      <c r="C190" s="85"/>
      <c r="D190" s="85"/>
      <c r="E190" s="85"/>
      <c r="F190" s="85"/>
      <c r="G190" s="85"/>
      <c r="H190" s="85"/>
      <c r="I190" s="85"/>
      <c r="J190" s="85"/>
      <c r="K190" s="85"/>
      <c r="L190" s="85"/>
      <c r="M190" s="85"/>
      <c r="N190" s="85"/>
      <c r="O190" s="85"/>
      <c r="P190" s="85"/>
    </row>
    <row r="191" spans="1:62">
      <c r="A191" s="85"/>
      <c r="B191" s="85"/>
      <c r="C191" s="85"/>
      <c r="D191" s="85"/>
      <c r="E191" s="85"/>
      <c r="F191" s="85"/>
      <c r="G191" s="85"/>
      <c r="H191" s="85"/>
      <c r="I191" s="85"/>
      <c r="J191" s="85"/>
      <c r="K191" s="85"/>
      <c r="L191" s="85"/>
      <c r="M191" s="85"/>
      <c r="N191" s="85"/>
      <c r="O191" s="85"/>
      <c r="P191" s="85"/>
    </row>
    <row r="192" spans="1:62">
      <c r="A192" s="85"/>
      <c r="B192" s="85"/>
      <c r="C192" s="85"/>
      <c r="D192" s="85"/>
      <c r="E192" s="85"/>
      <c r="F192" s="85"/>
      <c r="G192" s="85"/>
      <c r="H192" s="85"/>
      <c r="I192" s="85"/>
      <c r="J192" s="85"/>
      <c r="K192" s="85"/>
      <c r="L192" s="85"/>
      <c r="M192" s="85"/>
      <c r="N192" s="85"/>
      <c r="O192" s="85"/>
      <c r="P192" s="85"/>
    </row>
    <row r="193" s="85" customFormat="1"/>
    <row r="194" s="85" customFormat="1"/>
    <row r="195" s="85" customFormat="1"/>
    <row r="196" s="85" customFormat="1"/>
    <row r="197" s="85" customFormat="1"/>
    <row r="198" s="85" customFormat="1"/>
    <row r="199" s="85" customFormat="1"/>
    <row r="200" s="85" customFormat="1"/>
    <row r="201" s="85" customFormat="1"/>
    <row r="202" s="85" customFormat="1"/>
    <row r="203" s="85" customFormat="1"/>
  </sheetData>
  <mergeCells count="56">
    <mergeCell ref="S73:V73"/>
    <mergeCell ref="S74:T74"/>
    <mergeCell ref="U74:V74"/>
    <mergeCell ref="AE74:AF74"/>
    <mergeCell ref="AG74:AH74"/>
    <mergeCell ref="AE73:AH73"/>
    <mergeCell ref="W73:Z73"/>
    <mergeCell ref="W74:X74"/>
    <mergeCell ref="Y74:Z74"/>
    <mergeCell ref="AA73:AD73"/>
    <mergeCell ref="AA74:AB74"/>
    <mergeCell ref="AC74:AD74"/>
    <mergeCell ref="O73:R73"/>
    <mergeCell ref="O74:P74"/>
    <mergeCell ref="Q74:R74"/>
    <mergeCell ref="A134:B135"/>
    <mergeCell ref="A75:B76"/>
    <mergeCell ref="A133:B133"/>
    <mergeCell ref="C74:D74"/>
    <mergeCell ref="E74:F74"/>
    <mergeCell ref="G73:J73"/>
    <mergeCell ref="G74:H74"/>
    <mergeCell ref="I74:J74"/>
    <mergeCell ref="G133:H133"/>
    <mergeCell ref="E133:F133"/>
    <mergeCell ref="C133:D133"/>
    <mergeCell ref="Q133:R133"/>
    <mergeCell ref="O133:P133"/>
    <mergeCell ref="K2:L2"/>
    <mergeCell ref="Q34:R34"/>
    <mergeCell ref="M2:N2"/>
    <mergeCell ref="Q2:R2"/>
    <mergeCell ref="O2:P2"/>
    <mergeCell ref="M34:N34"/>
    <mergeCell ref="O34:P34"/>
    <mergeCell ref="I34:J34"/>
    <mergeCell ref="K34:L34"/>
    <mergeCell ref="A35:B36"/>
    <mergeCell ref="A73:B73"/>
    <mergeCell ref="C73:F73"/>
    <mergeCell ref="K73:N73"/>
    <mergeCell ref="A3:B4"/>
    <mergeCell ref="A34:B34"/>
    <mergeCell ref="C34:D34"/>
    <mergeCell ref="E34:F34"/>
    <mergeCell ref="G34:H34"/>
    <mergeCell ref="A2:B2"/>
    <mergeCell ref="C2:D2"/>
    <mergeCell ref="E2:F2"/>
    <mergeCell ref="G2:H2"/>
    <mergeCell ref="I2:J2"/>
    <mergeCell ref="K133:L133"/>
    <mergeCell ref="I133:J133"/>
    <mergeCell ref="K74:L74"/>
    <mergeCell ref="M74:N74"/>
    <mergeCell ref="M133:N133"/>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O149"/>
  <sheetViews>
    <sheetView workbookViewId="0"/>
  </sheetViews>
  <sheetFormatPr baseColWidth="10" defaultColWidth="11.42578125" defaultRowHeight="12.75"/>
  <cols>
    <col min="1" max="1" width="7" style="169" customWidth="1"/>
    <col min="2" max="2" width="58.7109375" style="169" customWidth="1"/>
    <col min="3" max="3" width="18.140625" style="169" customWidth="1"/>
    <col min="4" max="4" width="19" style="169" customWidth="1"/>
    <col min="5" max="5" width="18.42578125" style="169" customWidth="1"/>
    <col min="6" max="6" width="19.5703125" style="169" customWidth="1"/>
    <col min="7" max="7" width="17.5703125" style="169" customWidth="1"/>
    <col min="8" max="8" width="19.28515625" style="169" customWidth="1"/>
    <col min="9" max="9" width="18.140625" style="169" customWidth="1"/>
    <col min="10" max="10" width="20" style="169" customWidth="1"/>
    <col min="11" max="11" width="16.85546875" style="85" customWidth="1"/>
    <col min="12" max="12" width="15.85546875" style="85" customWidth="1"/>
    <col min="13" max="13" width="16.85546875" style="85" customWidth="1"/>
    <col min="14" max="15" width="15.5703125" style="85" customWidth="1"/>
    <col min="16" max="16" width="16.7109375" style="85" customWidth="1"/>
    <col min="17" max="17" width="15.85546875" style="85" customWidth="1"/>
    <col min="18" max="18" width="16" style="85" customWidth="1"/>
    <col min="19" max="20" width="11.42578125" style="85"/>
    <col min="21" max="21" width="50.28515625" style="85" bestFit="1" customWidth="1"/>
    <col min="22" max="29" width="11.42578125" style="85"/>
    <col min="30" max="41" width="11.42578125" style="700"/>
    <col min="42" max="16384" width="11.42578125" style="85"/>
  </cols>
  <sheetData>
    <row r="1" spans="1:41">
      <c r="A1" s="86"/>
      <c r="B1" s="85"/>
    </row>
    <row r="3" spans="1:41">
      <c r="A3" s="903" t="s">
        <v>410</v>
      </c>
      <c r="B3" s="904"/>
      <c r="C3" s="901" t="s">
        <v>48</v>
      </c>
      <c r="D3" s="902"/>
      <c r="E3" s="901" t="s">
        <v>53</v>
      </c>
      <c r="F3" s="902"/>
      <c r="G3" s="901" t="s">
        <v>411</v>
      </c>
      <c r="H3" s="902"/>
      <c r="I3" s="901" t="s">
        <v>47</v>
      </c>
      <c r="J3" s="902"/>
    </row>
    <row r="4" spans="1:41">
      <c r="A4" s="905" t="s">
        <v>318</v>
      </c>
      <c r="B4" s="924"/>
      <c r="C4" s="576" t="s">
        <v>490</v>
      </c>
      <c r="D4" s="578" t="s">
        <v>491</v>
      </c>
      <c r="E4" s="576" t="s">
        <v>490</v>
      </c>
      <c r="F4" s="578" t="s">
        <v>491</v>
      </c>
      <c r="G4" s="576" t="s">
        <v>490</v>
      </c>
      <c r="H4" s="578" t="s">
        <v>491</v>
      </c>
      <c r="I4" s="576" t="s">
        <v>490</v>
      </c>
      <c r="J4" s="578" t="s">
        <v>491</v>
      </c>
    </row>
    <row r="5" spans="1:41">
      <c r="A5" s="925"/>
      <c r="B5" s="926"/>
      <c r="C5" s="577" t="s">
        <v>222</v>
      </c>
      <c r="D5" s="268" t="s">
        <v>222</v>
      </c>
      <c r="E5" s="577" t="s">
        <v>222</v>
      </c>
      <c r="F5" s="268" t="s">
        <v>222</v>
      </c>
      <c r="G5" s="577" t="s">
        <v>222</v>
      </c>
      <c r="H5" s="268" t="s">
        <v>222</v>
      </c>
      <c r="I5" s="577" t="s">
        <v>222</v>
      </c>
      <c r="J5" s="268" t="s">
        <v>222</v>
      </c>
    </row>
    <row r="6" spans="1:41" s="144" customFormat="1">
      <c r="A6" s="172" t="s">
        <v>319</v>
      </c>
      <c r="B6" s="159"/>
      <c r="C6" s="574">
        <v>1357.7349999999999</v>
      </c>
      <c r="D6" s="269">
        <v>1323.8810000000001</v>
      </c>
      <c r="E6" s="574">
        <v>4205.8419999999996</v>
      </c>
      <c r="F6" s="269">
        <v>3549.1469999999999</v>
      </c>
      <c r="G6" s="574">
        <v>1132.2470000000001</v>
      </c>
      <c r="H6" s="269">
        <v>2546.3229999999999</v>
      </c>
      <c r="I6" s="574">
        <v>6695.8239999999996</v>
      </c>
      <c r="J6" s="269">
        <v>7419.3509999999997</v>
      </c>
      <c r="AD6" s="700"/>
      <c r="AE6" s="700"/>
      <c r="AF6" s="700"/>
      <c r="AG6" s="700"/>
      <c r="AH6" s="700"/>
      <c r="AI6" s="700"/>
      <c r="AJ6" s="700"/>
      <c r="AK6" s="700"/>
      <c r="AL6" s="700"/>
      <c r="AM6" s="700"/>
      <c r="AN6" s="700"/>
      <c r="AO6" s="700"/>
    </row>
    <row r="7" spans="1:41">
      <c r="A7" s="160"/>
      <c r="B7" s="161" t="s">
        <v>320</v>
      </c>
      <c r="C7" s="575">
        <v>588.90300000000002</v>
      </c>
      <c r="D7" s="270">
        <v>372.18</v>
      </c>
      <c r="E7" s="575">
        <v>321.58100000000002</v>
      </c>
      <c r="F7" s="270">
        <v>448.404</v>
      </c>
      <c r="G7" s="575">
        <v>993.91899999999998</v>
      </c>
      <c r="H7" s="270">
        <v>2255.5010000000002</v>
      </c>
      <c r="I7" s="575">
        <v>1904.403</v>
      </c>
      <c r="J7" s="270">
        <v>3076.085</v>
      </c>
    </row>
    <row r="8" spans="1:41">
      <c r="A8" s="160"/>
      <c r="B8" s="161" t="s">
        <v>321</v>
      </c>
      <c r="C8" s="575">
        <v>85.582999999999998</v>
      </c>
      <c r="D8" s="270">
        <v>206.64099999999999</v>
      </c>
      <c r="E8" s="575">
        <v>65.884</v>
      </c>
      <c r="F8" s="270">
        <v>46.33</v>
      </c>
      <c r="G8" s="575">
        <v>7.4909999999999997</v>
      </c>
      <c r="H8" s="270">
        <v>11.997</v>
      </c>
      <c r="I8" s="575">
        <v>158.958</v>
      </c>
      <c r="J8" s="270">
        <v>264.96800000000002</v>
      </c>
    </row>
    <row r="9" spans="1:41">
      <c r="A9" s="160"/>
      <c r="B9" s="161" t="s">
        <v>322</v>
      </c>
      <c r="C9" s="575">
        <v>61.55</v>
      </c>
      <c r="D9" s="270">
        <v>52.706000000000003</v>
      </c>
      <c r="E9" s="575">
        <v>347.36099999999999</v>
      </c>
      <c r="F9" s="270">
        <v>282.084</v>
      </c>
      <c r="G9" s="575">
        <v>79.531999999999996</v>
      </c>
      <c r="H9" s="270">
        <v>82.356999999999999</v>
      </c>
      <c r="I9" s="575">
        <v>488.44299999999998</v>
      </c>
      <c r="J9" s="270">
        <v>417.14699999999999</v>
      </c>
    </row>
    <row r="10" spans="1:41">
      <c r="A10" s="160"/>
      <c r="B10" s="161" t="s">
        <v>323</v>
      </c>
      <c r="C10" s="575">
        <v>402.23399999999998</v>
      </c>
      <c r="D10" s="270">
        <v>320.76900000000001</v>
      </c>
      <c r="E10" s="575">
        <v>2879.0210000000002</v>
      </c>
      <c r="F10" s="270">
        <v>2319.1170000000002</v>
      </c>
      <c r="G10" s="575">
        <v>71.599000000000004</v>
      </c>
      <c r="H10" s="270">
        <v>36.08</v>
      </c>
      <c r="I10" s="575">
        <v>3352.8539999999998</v>
      </c>
      <c r="J10" s="270">
        <v>2675.9659999999999</v>
      </c>
    </row>
    <row r="11" spans="1:41">
      <c r="A11" s="160"/>
      <c r="B11" s="161" t="s">
        <v>324</v>
      </c>
      <c r="C11" s="575">
        <v>79.292000000000002</v>
      </c>
      <c r="D11" s="270">
        <v>169.66399999999999</v>
      </c>
      <c r="E11" s="575">
        <v>14.063000000000001</v>
      </c>
      <c r="F11" s="270">
        <v>12.387</v>
      </c>
      <c r="G11" s="575">
        <v>-75.796999999999997</v>
      </c>
      <c r="H11" s="270">
        <v>-167.07599999999999</v>
      </c>
      <c r="I11" s="575">
        <v>17.558</v>
      </c>
      <c r="J11" s="270">
        <v>14.975</v>
      </c>
    </row>
    <row r="12" spans="1:41">
      <c r="A12" s="160"/>
      <c r="B12" s="165" t="s">
        <v>325</v>
      </c>
      <c r="C12" s="575">
        <v>91.963999999999999</v>
      </c>
      <c r="D12" s="270">
        <v>88.403000000000006</v>
      </c>
      <c r="E12" s="575">
        <v>424.48599999999999</v>
      </c>
      <c r="F12" s="270">
        <v>355.18799999999999</v>
      </c>
      <c r="G12" s="575">
        <v>20.033000000000001</v>
      </c>
      <c r="H12" s="270">
        <v>1.5840000000000001</v>
      </c>
      <c r="I12" s="575">
        <v>536.48299999999995</v>
      </c>
      <c r="J12" s="270">
        <v>445.17500000000001</v>
      </c>
    </row>
    <row r="13" spans="1:41">
      <c r="A13" s="160"/>
      <c r="B13" s="165" t="s">
        <v>326</v>
      </c>
      <c r="C13" s="575">
        <v>48.033999999999999</v>
      </c>
      <c r="D13" s="270">
        <v>62.792999999999999</v>
      </c>
      <c r="E13" s="575">
        <v>150.96199999999999</v>
      </c>
      <c r="F13" s="270">
        <v>85.578000000000003</v>
      </c>
      <c r="G13" s="575">
        <v>35.47</v>
      </c>
      <c r="H13" s="270">
        <v>130.66800000000001</v>
      </c>
      <c r="I13" s="575">
        <v>234.46600000000001</v>
      </c>
      <c r="J13" s="270">
        <v>279.03899999999999</v>
      </c>
    </row>
    <row r="14" spans="1:41">
      <c r="K14" s="169"/>
      <c r="L14" s="169"/>
      <c r="M14" s="169"/>
      <c r="N14" s="169"/>
      <c r="O14" s="169"/>
      <c r="P14" s="169"/>
      <c r="Q14" s="169"/>
    </row>
    <row r="15" spans="1:41" ht="25.5">
      <c r="A15" s="160"/>
      <c r="B15" s="165" t="s">
        <v>327</v>
      </c>
      <c r="C15" s="575">
        <v>0.17499999999999999</v>
      </c>
      <c r="D15" s="271">
        <v>50.725000000000001</v>
      </c>
      <c r="E15" s="575">
        <v>2.484</v>
      </c>
      <c r="F15" s="271">
        <v>5.8999999999999997E-2</v>
      </c>
      <c r="G15" s="575">
        <v>0</v>
      </c>
      <c r="H15" s="271">
        <v>195.21199999999999</v>
      </c>
      <c r="I15" s="575">
        <v>2.6589999999999998</v>
      </c>
      <c r="J15" s="271">
        <v>245.99600000000001</v>
      </c>
    </row>
    <row r="16" spans="1:41">
      <c r="K16" s="169"/>
      <c r="L16" s="169"/>
      <c r="M16" s="169"/>
      <c r="N16" s="169"/>
      <c r="O16" s="169"/>
      <c r="P16" s="169"/>
      <c r="Q16" s="169"/>
    </row>
    <row r="17" spans="1:41" s="144" customFormat="1">
      <c r="A17" s="172" t="s">
        <v>328</v>
      </c>
      <c r="B17" s="159"/>
      <c r="C17" s="574">
        <v>11860.433999999999</v>
      </c>
      <c r="D17" s="272">
        <v>10118.146000000001</v>
      </c>
      <c r="E17" s="574">
        <v>15678.075000000001</v>
      </c>
      <c r="F17" s="272">
        <v>13317.456</v>
      </c>
      <c r="G17" s="574">
        <v>636.74800000000005</v>
      </c>
      <c r="H17" s="272">
        <v>629.38400000000001</v>
      </c>
      <c r="I17" s="574">
        <v>28175.257000000001</v>
      </c>
      <c r="J17" s="272">
        <v>24064.986000000001</v>
      </c>
      <c r="AD17" s="700"/>
      <c r="AE17" s="700"/>
      <c r="AF17" s="700"/>
      <c r="AG17" s="700"/>
      <c r="AH17" s="700"/>
      <c r="AI17" s="700"/>
      <c r="AJ17" s="700"/>
      <c r="AK17" s="700"/>
      <c r="AL17" s="700"/>
      <c r="AM17" s="700"/>
      <c r="AN17" s="700"/>
      <c r="AO17" s="700"/>
    </row>
    <row r="18" spans="1:41">
      <c r="A18" s="160"/>
      <c r="B18" s="161" t="s">
        <v>329</v>
      </c>
      <c r="C18" s="575">
        <v>446.012</v>
      </c>
      <c r="D18" s="271">
        <v>415.82</v>
      </c>
      <c r="E18" s="575">
        <v>5414.4359999999997</v>
      </c>
      <c r="F18" s="271">
        <v>4123.2060000000001</v>
      </c>
      <c r="G18" s="575">
        <v>40.408999999999999</v>
      </c>
      <c r="H18" s="271">
        <v>50.119</v>
      </c>
      <c r="I18" s="575">
        <v>5900.857</v>
      </c>
      <c r="J18" s="271">
        <v>4589.1450000000004</v>
      </c>
    </row>
    <row r="19" spans="1:41">
      <c r="A19" s="160"/>
      <c r="B19" s="161" t="s">
        <v>330</v>
      </c>
      <c r="C19" s="575">
        <v>76.103999999999999</v>
      </c>
      <c r="D19" s="271">
        <v>69.834000000000003</v>
      </c>
      <c r="E19" s="575">
        <v>1832.961</v>
      </c>
      <c r="F19" s="271">
        <v>1524.182</v>
      </c>
      <c r="G19" s="575">
        <v>59.994999999999997</v>
      </c>
      <c r="H19" s="271">
        <v>43.295999999999999</v>
      </c>
      <c r="I19" s="575">
        <v>1969.06</v>
      </c>
      <c r="J19" s="271">
        <v>1637.3119999999999</v>
      </c>
    </row>
    <row r="20" spans="1:41">
      <c r="A20" s="160"/>
      <c r="B20" s="161" t="s">
        <v>331</v>
      </c>
      <c r="C20" s="575">
        <v>129.869</v>
      </c>
      <c r="D20" s="271">
        <v>79.143000000000001</v>
      </c>
      <c r="E20" s="575">
        <v>217.35499999999999</v>
      </c>
      <c r="F20" s="271">
        <v>108.986</v>
      </c>
      <c r="G20" s="575">
        <v>31.37</v>
      </c>
      <c r="H20" s="271">
        <v>28.318000000000001</v>
      </c>
      <c r="I20" s="575">
        <v>378.59399999999999</v>
      </c>
      <c r="J20" s="271">
        <v>216.447</v>
      </c>
    </row>
    <row r="21" spans="1:41">
      <c r="A21" s="160"/>
      <c r="B21" s="161" t="s">
        <v>332</v>
      </c>
      <c r="C21" s="575">
        <v>145.81200000000001</v>
      </c>
      <c r="D21" s="271">
        <v>0</v>
      </c>
      <c r="E21" s="575">
        <v>0.55800000000000005</v>
      </c>
      <c r="F21" s="271">
        <v>3.0000000000000001E-3</v>
      </c>
      <c r="G21" s="575">
        <v>-146.36799999999999</v>
      </c>
      <c r="H21" s="271">
        <v>0</v>
      </c>
      <c r="I21" s="575">
        <v>2E-3</v>
      </c>
      <c r="J21" s="271">
        <v>3.0000000000000001E-3</v>
      </c>
    </row>
    <row r="22" spans="1:41">
      <c r="A22" s="160"/>
      <c r="B22" s="161" t="s">
        <v>333</v>
      </c>
      <c r="C22" s="575">
        <v>1073.9949999999999</v>
      </c>
      <c r="D22" s="271">
        <v>973.70299999999997</v>
      </c>
      <c r="E22" s="575">
        <v>7.6</v>
      </c>
      <c r="F22" s="271">
        <v>12.920999999999999</v>
      </c>
      <c r="G22" s="575">
        <v>-1076.393</v>
      </c>
      <c r="H22" s="271">
        <v>-973.10900000000004</v>
      </c>
      <c r="I22" s="575">
        <v>5.202</v>
      </c>
      <c r="J22" s="271">
        <v>13.515000000000001</v>
      </c>
    </row>
    <row r="23" spans="1:41">
      <c r="A23" s="160"/>
      <c r="B23" s="161" t="s">
        <v>334</v>
      </c>
      <c r="C23" s="575">
        <v>387.928</v>
      </c>
      <c r="D23" s="271">
        <v>387.60700000000003</v>
      </c>
      <c r="E23" s="575">
        <v>2607.5430000000001</v>
      </c>
      <c r="F23" s="271">
        <v>2420.989</v>
      </c>
      <c r="G23" s="575">
        <v>100.042</v>
      </c>
      <c r="H23" s="271">
        <v>126.7</v>
      </c>
      <c r="I23" s="575">
        <v>3095.5129999999999</v>
      </c>
      <c r="J23" s="271">
        <v>2935.2959999999998</v>
      </c>
    </row>
    <row r="24" spans="1:41">
      <c r="A24" s="160"/>
      <c r="B24" s="161" t="s">
        <v>335</v>
      </c>
      <c r="C24" s="575">
        <v>1.1579999999999999</v>
      </c>
      <c r="D24" s="271">
        <v>1.1579999999999999</v>
      </c>
      <c r="E24" s="575">
        <v>0</v>
      </c>
      <c r="F24" s="271">
        <v>0</v>
      </c>
      <c r="G24" s="575">
        <v>1224.2819999999999</v>
      </c>
      <c r="H24" s="271">
        <v>1086.8869999999999</v>
      </c>
      <c r="I24" s="575">
        <v>1225.44</v>
      </c>
      <c r="J24" s="271">
        <v>1088.0450000000001</v>
      </c>
    </row>
    <row r="25" spans="1:41">
      <c r="A25" s="160"/>
      <c r="B25" s="161" t="s">
        <v>336</v>
      </c>
      <c r="C25" s="575">
        <v>9394.3919999999998</v>
      </c>
      <c r="D25" s="271">
        <v>8051.15</v>
      </c>
      <c r="E25" s="575">
        <v>4990.634</v>
      </c>
      <c r="F25" s="271">
        <v>4549.0559999999996</v>
      </c>
      <c r="G25" s="575">
        <v>229.22</v>
      </c>
      <c r="H25" s="271">
        <v>103.315</v>
      </c>
      <c r="I25" s="575">
        <v>14614.245999999999</v>
      </c>
      <c r="J25" s="271">
        <v>12703.521000000001</v>
      </c>
    </row>
    <row r="26" spans="1:41">
      <c r="A26" s="160"/>
      <c r="B26" s="161" t="s">
        <v>337</v>
      </c>
      <c r="C26" s="575">
        <v>0</v>
      </c>
      <c r="D26" s="271">
        <v>0</v>
      </c>
      <c r="E26" s="575">
        <v>7.069</v>
      </c>
      <c r="F26" s="271">
        <v>6.2240000000000002</v>
      </c>
      <c r="G26" s="575">
        <v>0</v>
      </c>
      <c r="H26" s="271">
        <v>0</v>
      </c>
      <c r="I26" s="575">
        <v>7.069</v>
      </c>
      <c r="J26" s="271">
        <v>6.2240000000000002</v>
      </c>
    </row>
    <row r="27" spans="1:41">
      <c r="A27" s="160"/>
      <c r="B27" s="85" t="s">
        <v>338</v>
      </c>
      <c r="C27" s="575">
        <v>160.63800000000001</v>
      </c>
      <c r="D27" s="271">
        <v>121.321</v>
      </c>
      <c r="E27" s="575">
        <v>165.42400000000001</v>
      </c>
      <c r="F27" s="271">
        <v>73.908000000000001</v>
      </c>
      <c r="G27" s="575">
        <v>18.196999999999999</v>
      </c>
      <c r="H27" s="271">
        <v>11.044</v>
      </c>
      <c r="I27" s="575">
        <v>344.25900000000001</v>
      </c>
      <c r="J27" s="271">
        <v>206.273</v>
      </c>
    </row>
    <row r="28" spans="1:41">
      <c r="A28" s="160"/>
      <c r="B28" s="161" t="s">
        <v>339</v>
      </c>
      <c r="C28" s="575">
        <v>44.526000000000003</v>
      </c>
      <c r="D28" s="271">
        <v>18.41</v>
      </c>
      <c r="E28" s="575">
        <v>434.495</v>
      </c>
      <c r="F28" s="271">
        <v>497.98099999999999</v>
      </c>
      <c r="G28" s="575">
        <v>155.994</v>
      </c>
      <c r="H28" s="271">
        <v>152.81399999999999</v>
      </c>
      <c r="I28" s="575">
        <v>635.01499999999999</v>
      </c>
      <c r="J28" s="271">
        <v>669.20500000000004</v>
      </c>
    </row>
    <row r="29" spans="1:41">
      <c r="C29" s="169">
        <v>0</v>
      </c>
      <c r="D29" s="169">
        <v>0</v>
      </c>
      <c r="E29" s="169">
        <v>0</v>
      </c>
      <c r="F29" s="169">
        <v>0</v>
      </c>
      <c r="G29" s="169">
        <v>0</v>
      </c>
      <c r="H29" s="169">
        <v>0</v>
      </c>
      <c r="I29" s="169">
        <v>0</v>
      </c>
      <c r="J29" s="169">
        <v>0</v>
      </c>
      <c r="K29" s="169"/>
      <c r="L29" s="169"/>
      <c r="M29" s="169"/>
    </row>
    <row r="30" spans="1:41">
      <c r="A30" s="172" t="s">
        <v>340</v>
      </c>
      <c r="B30" s="161"/>
      <c r="C30" s="574">
        <v>13218.169</v>
      </c>
      <c r="D30" s="272">
        <v>11442.027</v>
      </c>
      <c r="E30" s="574">
        <v>19883.917000000001</v>
      </c>
      <c r="F30" s="272">
        <v>16866.602999999999</v>
      </c>
      <c r="G30" s="574">
        <v>1768.9949999999999</v>
      </c>
      <c r="H30" s="272">
        <v>3175.7069999999999</v>
      </c>
      <c r="I30" s="574">
        <v>34871.080999999998</v>
      </c>
      <c r="J30" s="272">
        <v>31484.337</v>
      </c>
    </row>
    <row r="33" spans="1:41">
      <c r="C33" s="157"/>
      <c r="D33" s="157"/>
      <c r="E33" s="157"/>
      <c r="F33" s="157"/>
      <c r="G33" s="157"/>
      <c r="H33" s="157"/>
      <c r="I33" s="157"/>
      <c r="J33" s="157"/>
    </row>
    <row r="35" spans="1:41">
      <c r="A35" s="903" t="s">
        <v>410</v>
      </c>
      <c r="B35" s="904"/>
      <c r="C35" s="901" t="s">
        <v>48</v>
      </c>
      <c r="D35" s="902"/>
      <c r="E35" s="901" t="s">
        <v>53</v>
      </c>
      <c r="F35" s="902"/>
      <c r="G35" s="901" t="s">
        <v>411</v>
      </c>
      <c r="H35" s="902"/>
      <c r="I35" s="901" t="s">
        <v>47</v>
      </c>
      <c r="J35" s="902"/>
    </row>
    <row r="36" spans="1:41">
      <c r="A36" s="909" t="s">
        <v>341</v>
      </c>
      <c r="B36" s="921"/>
      <c r="C36" s="576" t="s">
        <v>490</v>
      </c>
      <c r="D36" s="578" t="s">
        <v>490</v>
      </c>
      <c r="E36" s="576" t="s">
        <v>490</v>
      </c>
      <c r="F36" s="578" t="s">
        <v>490</v>
      </c>
      <c r="G36" s="576" t="s">
        <v>490</v>
      </c>
      <c r="H36" s="578" t="s">
        <v>490</v>
      </c>
      <c r="I36" s="576" t="s">
        <v>490</v>
      </c>
      <c r="J36" s="578" t="s">
        <v>490</v>
      </c>
    </row>
    <row r="37" spans="1:41">
      <c r="A37" s="922"/>
      <c r="B37" s="923"/>
      <c r="C37" s="577" t="s">
        <v>222</v>
      </c>
      <c r="D37" s="268" t="s">
        <v>222</v>
      </c>
      <c r="E37" s="577" t="s">
        <v>222</v>
      </c>
      <c r="F37" s="268" t="s">
        <v>222</v>
      </c>
      <c r="G37" s="577" t="s">
        <v>222</v>
      </c>
      <c r="H37" s="268" t="s">
        <v>222</v>
      </c>
      <c r="I37" s="577" t="s">
        <v>222</v>
      </c>
      <c r="J37" s="268" t="s">
        <v>222</v>
      </c>
    </row>
    <row r="38" spans="1:41" s="144" customFormat="1">
      <c r="A38" s="172" t="s">
        <v>342</v>
      </c>
      <c r="B38" s="159"/>
      <c r="C38" s="589">
        <v>2124.9349999999999</v>
      </c>
      <c r="D38" s="272">
        <v>1764.81</v>
      </c>
      <c r="E38" s="589">
        <v>5622.73</v>
      </c>
      <c r="F38" s="272">
        <v>4839.07</v>
      </c>
      <c r="G38" s="589">
        <v>-10.631</v>
      </c>
      <c r="H38" s="272">
        <v>511.096</v>
      </c>
      <c r="I38" s="589">
        <v>7737.0339999999997</v>
      </c>
      <c r="J38" s="272">
        <v>7114.9759999999997</v>
      </c>
      <c r="AD38" s="700"/>
      <c r="AE38" s="700"/>
      <c r="AF38" s="700"/>
      <c r="AG38" s="700"/>
      <c r="AH38" s="700"/>
      <c r="AI38" s="700"/>
      <c r="AJ38" s="700"/>
      <c r="AK38" s="700"/>
      <c r="AL38" s="700"/>
      <c r="AM38" s="700"/>
      <c r="AN38" s="700"/>
      <c r="AO38" s="700"/>
    </row>
    <row r="39" spans="1:41">
      <c r="A39" s="160"/>
      <c r="B39" s="161" t="s">
        <v>343</v>
      </c>
      <c r="C39" s="575">
        <v>341.65300000000002</v>
      </c>
      <c r="D39" s="271">
        <v>367.89499999999998</v>
      </c>
      <c r="E39" s="575">
        <v>1209.0519999999999</v>
      </c>
      <c r="F39" s="271">
        <v>571.06700000000001</v>
      </c>
      <c r="G39" s="575">
        <v>696.505</v>
      </c>
      <c r="H39" s="271">
        <v>35.43</v>
      </c>
      <c r="I39" s="575">
        <v>2247.21</v>
      </c>
      <c r="J39" s="271">
        <v>974.39200000000005</v>
      </c>
    </row>
    <row r="40" spans="1:41">
      <c r="A40" s="160"/>
      <c r="B40" s="161" t="s">
        <v>344</v>
      </c>
      <c r="C40" s="575">
        <v>12.016999999999999</v>
      </c>
      <c r="D40" s="271">
        <v>7.9020000000000001</v>
      </c>
      <c r="E40" s="575">
        <v>55.311999999999998</v>
      </c>
      <c r="F40" s="271">
        <v>22.268999999999998</v>
      </c>
      <c r="G40" s="575">
        <v>5.67</v>
      </c>
      <c r="H40" s="271">
        <v>1.4390000000000001</v>
      </c>
      <c r="I40" s="575">
        <v>72.998999999999995</v>
      </c>
      <c r="J40" s="271">
        <v>31.61</v>
      </c>
    </row>
    <row r="41" spans="1:41">
      <c r="A41" s="160"/>
      <c r="B41" s="161" t="s">
        <v>345</v>
      </c>
      <c r="C41" s="575">
        <v>790.41800000000001</v>
      </c>
      <c r="D41" s="271">
        <v>755.15599999999995</v>
      </c>
      <c r="E41" s="575">
        <v>3069.1860000000001</v>
      </c>
      <c r="F41" s="271">
        <v>2679.2339999999999</v>
      </c>
      <c r="G41" s="575">
        <v>202.34800000000001</v>
      </c>
      <c r="H41" s="271">
        <v>260.303</v>
      </c>
      <c r="I41" s="575">
        <v>4061.9520000000002</v>
      </c>
      <c r="J41" s="271">
        <v>3694.6930000000002</v>
      </c>
    </row>
    <row r="42" spans="1:41">
      <c r="A42" s="160"/>
      <c r="B42" s="161" t="s">
        <v>346</v>
      </c>
      <c r="C42" s="580">
        <v>651.51300000000003</v>
      </c>
      <c r="D42" s="271">
        <v>497.82799999999997</v>
      </c>
      <c r="E42" s="580">
        <v>1024.29</v>
      </c>
      <c r="F42" s="271">
        <v>1361.192</v>
      </c>
      <c r="G42" s="580">
        <v>-999.88699999999994</v>
      </c>
      <c r="H42" s="271">
        <v>-593.29499999999996</v>
      </c>
      <c r="I42" s="580">
        <v>675.91600000000005</v>
      </c>
      <c r="J42" s="271">
        <v>1265.7249999999999</v>
      </c>
    </row>
    <row r="43" spans="1:41">
      <c r="A43" s="160"/>
      <c r="B43" s="161" t="s">
        <v>347</v>
      </c>
      <c r="C43" s="575">
        <v>78.59</v>
      </c>
      <c r="D43" s="271">
        <v>46.746000000000002</v>
      </c>
      <c r="E43" s="575">
        <v>122.346</v>
      </c>
      <c r="F43" s="271">
        <v>107.47</v>
      </c>
      <c r="G43" s="575">
        <v>13.585000000000001</v>
      </c>
      <c r="H43" s="271">
        <v>3.262</v>
      </c>
      <c r="I43" s="575">
        <v>214.52099999999999</v>
      </c>
      <c r="J43" s="271">
        <v>157.47800000000001</v>
      </c>
    </row>
    <row r="44" spans="1:41">
      <c r="A44" s="160"/>
      <c r="B44" s="161" t="s">
        <v>348</v>
      </c>
      <c r="C44" s="575">
        <v>85.787999999999997</v>
      </c>
      <c r="D44" s="271">
        <v>44.953000000000003</v>
      </c>
      <c r="E44" s="575">
        <v>46.933999999999997</v>
      </c>
      <c r="F44" s="271">
        <v>0</v>
      </c>
      <c r="G44" s="575">
        <v>4.609</v>
      </c>
      <c r="H44" s="271">
        <v>644.24400000000003</v>
      </c>
      <c r="I44" s="575">
        <v>137.33099999999999</v>
      </c>
      <c r="J44" s="271">
        <v>689.197</v>
      </c>
    </row>
    <row r="45" spans="1:41">
      <c r="A45" s="160"/>
      <c r="B45" s="161" t="s">
        <v>349</v>
      </c>
      <c r="C45" s="575">
        <v>0</v>
      </c>
      <c r="D45" s="271">
        <v>0</v>
      </c>
      <c r="E45" s="575">
        <v>0</v>
      </c>
      <c r="F45" s="271">
        <v>0</v>
      </c>
      <c r="G45" s="575">
        <v>0</v>
      </c>
      <c r="H45" s="271">
        <v>0</v>
      </c>
      <c r="I45" s="575">
        <v>0</v>
      </c>
      <c r="J45" s="271">
        <v>0</v>
      </c>
    </row>
    <row r="46" spans="1:41">
      <c r="A46" s="160"/>
      <c r="B46" s="161" t="s">
        <v>350</v>
      </c>
      <c r="C46" s="575">
        <v>164.95599999999999</v>
      </c>
      <c r="D46" s="271">
        <v>44.33</v>
      </c>
      <c r="E46" s="575">
        <v>95.61</v>
      </c>
      <c r="F46" s="271">
        <v>97.837999999999994</v>
      </c>
      <c r="G46" s="575">
        <v>66.539000000000001</v>
      </c>
      <c r="H46" s="271">
        <v>46.277000000000001</v>
      </c>
      <c r="I46" s="575">
        <v>327.10500000000002</v>
      </c>
      <c r="J46" s="271">
        <v>188.44499999999999</v>
      </c>
    </row>
    <row r="47" spans="1:41">
      <c r="K47" s="169"/>
      <c r="L47" s="169"/>
      <c r="M47" s="169"/>
      <c r="N47" s="169"/>
      <c r="O47" s="169"/>
    </row>
    <row r="48" spans="1:41">
      <c r="A48" s="160"/>
      <c r="B48" s="165" t="s">
        <v>351</v>
      </c>
      <c r="C48" s="580">
        <v>0</v>
      </c>
      <c r="D48" s="271">
        <v>0</v>
      </c>
      <c r="E48" s="580">
        <v>0</v>
      </c>
      <c r="F48" s="271">
        <v>0</v>
      </c>
      <c r="G48" s="580">
        <v>0</v>
      </c>
      <c r="H48" s="271">
        <v>113.43600000000001</v>
      </c>
      <c r="I48" s="580">
        <v>0</v>
      </c>
      <c r="J48" s="271">
        <v>113.43600000000001</v>
      </c>
    </row>
    <row r="49" spans="1:41">
      <c r="K49" s="169"/>
      <c r="L49" s="169"/>
      <c r="M49" s="169"/>
      <c r="N49" s="169"/>
      <c r="O49" s="169"/>
    </row>
    <row r="50" spans="1:41" s="144" customFormat="1">
      <c r="A50" s="172" t="s">
        <v>352</v>
      </c>
      <c r="B50" s="159"/>
      <c r="C50" s="589">
        <v>3195.48</v>
      </c>
      <c r="D50" s="272">
        <v>2244.86</v>
      </c>
      <c r="E50" s="589">
        <v>6004.7110000000002</v>
      </c>
      <c r="F50" s="272">
        <v>5637.424</v>
      </c>
      <c r="G50" s="589">
        <v>-642.85799999999995</v>
      </c>
      <c r="H50" s="272">
        <v>80.045000000000002</v>
      </c>
      <c r="I50" s="589">
        <v>8557.3330000000005</v>
      </c>
      <c r="J50" s="272">
        <v>7962.3289999999997</v>
      </c>
      <c r="AD50" s="700"/>
      <c r="AE50" s="700"/>
      <c r="AF50" s="700"/>
      <c r="AG50" s="700"/>
      <c r="AH50" s="700"/>
      <c r="AI50" s="700"/>
      <c r="AJ50" s="700"/>
      <c r="AK50" s="700"/>
      <c r="AL50" s="700"/>
      <c r="AM50" s="700"/>
      <c r="AN50" s="700"/>
      <c r="AO50" s="700"/>
    </row>
    <row r="51" spans="1:41">
      <c r="A51" s="160"/>
      <c r="B51" s="161" t="s">
        <v>353</v>
      </c>
      <c r="C51" s="575">
        <v>2131.6619999999998</v>
      </c>
      <c r="D51" s="271">
        <v>1298.278</v>
      </c>
      <c r="E51" s="575">
        <v>2333.4450000000002</v>
      </c>
      <c r="F51" s="271">
        <v>2163.788</v>
      </c>
      <c r="G51" s="575">
        <v>110.45399999999999</v>
      </c>
      <c r="H51" s="271">
        <v>720.24199999999996</v>
      </c>
      <c r="I51" s="575">
        <v>4575.5609999999997</v>
      </c>
      <c r="J51" s="271">
        <v>4182.308</v>
      </c>
    </row>
    <row r="52" spans="1:41">
      <c r="A52" s="160"/>
      <c r="B52" s="161" t="s">
        <v>354</v>
      </c>
      <c r="C52" s="575">
        <v>147.43100000000001</v>
      </c>
      <c r="D52" s="271">
        <v>114.76300000000001</v>
      </c>
      <c r="E52" s="575">
        <v>126.01600000000001</v>
      </c>
      <c r="F52" s="271">
        <v>58.521000000000001</v>
      </c>
      <c r="G52" s="575">
        <v>16.326000000000001</v>
      </c>
      <c r="H52" s="271">
        <v>9.9619999999999997</v>
      </c>
      <c r="I52" s="575">
        <v>289.77300000000002</v>
      </c>
      <c r="J52" s="271">
        <v>183.24600000000001</v>
      </c>
    </row>
    <row r="53" spans="1:41">
      <c r="A53" s="160"/>
      <c r="B53" s="161" t="s">
        <v>355</v>
      </c>
      <c r="C53" s="575">
        <v>48.646000000000001</v>
      </c>
      <c r="D53" s="271">
        <v>47.670999999999999</v>
      </c>
      <c r="E53" s="575">
        <v>1475.4280000000001</v>
      </c>
      <c r="F53" s="271">
        <v>1243.9090000000001</v>
      </c>
      <c r="G53" s="575">
        <v>1.6E-2</v>
      </c>
      <c r="H53" s="271">
        <v>7.0000000000000001E-3</v>
      </c>
      <c r="I53" s="575">
        <v>1524.09</v>
      </c>
      <c r="J53" s="271">
        <v>1291.587</v>
      </c>
    </row>
    <row r="54" spans="1:41">
      <c r="A54" s="160"/>
      <c r="B54" s="161" t="s">
        <v>356</v>
      </c>
      <c r="C54" s="580">
        <v>87.626999999999995</v>
      </c>
      <c r="D54" s="271">
        <v>346.71100000000001</v>
      </c>
      <c r="E54" s="580">
        <v>743.98</v>
      </c>
      <c r="F54" s="271">
        <v>360.69299999999998</v>
      </c>
      <c r="G54" s="580">
        <v>-807.86199999999997</v>
      </c>
      <c r="H54" s="271">
        <v>-656.12699999999995</v>
      </c>
      <c r="I54" s="580">
        <v>23.745000000000001</v>
      </c>
      <c r="J54" s="271">
        <v>51.277000000000001</v>
      </c>
    </row>
    <row r="55" spans="1:41">
      <c r="A55" s="160"/>
      <c r="B55" s="161" t="s">
        <v>357</v>
      </c>
      <c r="C55" s="575">
        <v>241.81</v>
      </c>
      <c r="D55" s="271">
        <v>175.267</v>
      </c>
      <c r="E55" s="575">
        <v>519.42100000000005</v>
      </c>
      <c r="F55" s="271">
        <v>424.54700000000003</v>
      </c>
      <c r="G55" s="575">
        <v>3.9830000000000001</v>
      </c>
      <c r="H55" s="271">
        <v>1.73</v>
      </c>
      <c r="I55" s="575">
        <v>765.21400000000006</v>
      </c>
      <c r="J55" s="271">
        <v>601.54399999999998</v>
      </c>
    </row>
    <row r="56" spans="1:41">
      <c r="A56" s="160"/>
      <c r="B56" s="161" t="s">
        <v>358</v>
      </c>
      <c r="C56" s="575">
        <v>290.47800000000001</v>
      </c>
      <c r="D56" s="271">
        <v>215.893</v>
      </c>
      <c r="E56" s="575">
        <v>431.839</v>
      </c>
      <c r="F56" s="271">
        <v>535.12199999999996</v>
      </c>
      <c r="G56" s="575">
        <v>32.966000000000001</v>
      </c>
      <c r="H56" s="271">
        <v>3.1139999999999999</v>
      </c>
      <c r="I56" s="575">
        <v>755.28300000000002</v>
      </c>
      <c r="J56" s="271">
        <v>754.12900000000002</v>
      </c>
    </row>
    <row r="57" spans="1:41">
      <c r="A57" s="160"/>
      <c r="B57" s="161" t="s">
        <v>359</v>
      </c>
      <c r="C57" s="575">
        <v>24.666</v>
      </c>
      <c r="D57" s="271">
        <v>21.645</v>
      </c>
      <c r="E57" s="575">
        <v>370.07799999999997</v>
      </c>
      <c r="F57" s="271">
        <v>844.48800000000006</v>
      </c>
      <c r="G57" s="575">
        <v>1.181</v>
      </c>
      <c r="H57" s="271">
        <v>1.0069999999999999</v>
      </c>
      <c r="I57" s="575">
        <v>395.92500000000001</v>
      </c>
      <c r="J57" s="271">
        <v>867.14</v>
      </c>
    </row>
    <row r="58" spans="1:41">
      <c r="A58" s="160"/>
      <c r="B58" s="161" t="s">
        <v>360</v>
      </c>
      <c r="C58" s="575">
        <v>223.16</v>
      </c>
      <c r="D58" s="271">
        <v>24.632000000000001</v>
      </c>
      <c r="E58" s="575">
        <v>4.5039999999999996</v>
      </c>
      <c r="F58" s="271">
        <v>6.3559999999999999</v>
      </c>
      <c r="G58" s="575">
        <v>7.8E-2</v>
      </c>
      <c r="H58" s="271">
        <v>0.11</v>
      </c>
      <c r="I58" s="575">
        <v>227.74199999999999</v>
      </c>
      <c r="J58" s="271">
        <v>31.097999999999999</v>
      </c>
    </row>
    <row r="59" spans="1:41">
      <c r="K59" s="169"/>
      <c r="L59" s="169"/>
      <c r="M59" s="169"/>
    </row>
    <row r="60" spans="1:41" s="144" customFormat="1">
      <c r="A60" s="158" t="s">
        <v>361</v>
      </c>
      <c r="B60" s="159"/>
      <c r="C60" s="589">
        <v>7897.7539999999999</v>
      </c>
      <c r="D60" s="272">
        <v>7432.357</v>
      </c>
      <c r="E60" s="589">
        <v>8256.4760000000006</v>
      </c>
      <c r="F60" s="272">
        <v>6390.1090000000004</v>
      </c>
      <c r="G60" s="589">
        <v>2422.4839999999999</v>
      </c>
      <c r="H60" s="272">
        <v>2584.5659999999998</v>
      </c>
      <c r="I60" s="589">
        <v>18576.714</v>
      </c>
      <c r="J60" s="272">
        <v>16407.031999999999</v>
      </c>
      <c r="AD60" s="700"/>
      <c r="AE60" s="700"/>
      <c r="AF60" s="700"/>
      <c r="AG60" s="700"/>
      <c r="AH60" s="700"/>
      <c r="AI60" s="700"/>
      <c r="AJ60" s="700"/>
      <c r="AK60" s="700"/>
      <c r="AL60" s="700"/>
      <c r="AM60" s="700"/>
      <c r="AN60" s="700"/>
      <c r="AO60" s="700"/>
    </row>
    <row r="61" spans="1:41" s="144" customFormat="1">
      <c r="A61" s="227" t="s">
        <v>362</v>
      </c>
      <c r="B61" s="159"/>
      <c r="C61" s="589">
        <v>7897.7539999999999</v>
      </c>
      <c r="D61" s="272">
        <v>7432.357</v>
      </c>
      <c r="E61" s="589">
        <v>8256.4760000000006</v>
      </c>
      <c r="F61" s="272">
        <v>6390.1090000000004</v>
      </c>
      <c r="G61" s="589">
        <v>2422.4839999999999</v>
      </c>
      <c r="H61" s="272">
        <v>2584.5659999999998</v>
      </c>
      <c r="I61" s="589">
        <v>16023.472</v>
      </c>
      <c r="J61" s="272">
        <v>14130.192999999999</v>
      </c>
      <c r="AD61" s="700"/>
      <c r="AE61" s="700"/>
      <c r="AF61" s="700"/>
      <c r="AG61" s="700"/>
      <c r="AH61" s="700"/>
      <c r="AI61" s="700"/>
      <c r="AJ61" s="700"/>
      <c r="AK61" s="700"/>
      <c r="AL61" s="700"/>
      <c r="AM61" s="700"/>
      <c r="AN61" s="700"/>
      <c r="AO61" s="700"/>
    </row>
    <row r="62" spans="1:41">
      <c r="A62" s="160"/>
      <c r="B62" s="161" t="s">
        <v>363</v>
      </c>
      <c r="C62" s="580">
        <v>5802.2449999999999</v>
      </c>
      <c r="D62" s="271">
        <v>5295.0929999999998</v>
      </c>
      <c r="E62" s="580">
        <v>3580.0279999999998</v>
      </c>
      <c r="F62" s="271">
        <v>2942.511</v>
      </c>
      <c r="G62" s="580">
        <v>6416.9539999999997</v>
      </c>
      <c r="H62" s="271">
        <v>7561.6229999999996</v>
      </c>
      <c r="I62" s="580">
        <v>15799.227000000001</v>
      </c>
      <c r="J62" s="271">
        <v>15799.227000000001</v>
      </c>
    </row>
    <row r="63" spans="1:41">
      <c r="A63" s="160"/>
      <c r="B63" s="161" t="s">
        <v>364</v>
      </c>
      <c r="C63" s="580">
        <v>-204.00700000000001</v>
      </c>
      <c r="D63" s="271">
        <v>133.096</v>
      </c>
      <c r="E63" s="580">
        <v>2417.877</v>
      </c>
      <c r="F63" s="271">
        <v>1111.7829999999999</v>
      </c>
      <c r="G63" s="580">
        <v>6678.1120000000001</v>
      </c>
      <c r="H63" s="271">
        <v>6839.7510000000002</v>
      </c>
      <c r="I63" s="580">
        <v>8891.982</v>
      </c>
      <c r="J63" s="271">
        <v>8084.63</v>
      </c>
    </row>
    <row r="64" spans="1:41">
      <c r="A64" s="160"/>
      <c r="B64" s="161" t="s">
        <v>365</v>
      </c>
      <c r="C64" s="580">
        <v>31.254000000000001</v>
      </c>
      <c r="D64" s="271">
        <v>26.8</v>
      </c>
      <c r="E64" s="580">
        <v>0</v>
      </c>
      <c r="F64" s="271">
        <v>0</v>
      </c>
      <c r="G64" s="580">
        <v>-31.254000000000001</v>
      </c>
      <c r="H64" s="271">
        <v>-26.8</v>
      </c>
      <c r="I64" s="580">
        <v>0</v>
      </c>
      <c r="J64" s="271">
        <v>0</v>
      </c>
    </row>
    <row r="65" spans="1:41">
      <c r="A65" s="160"/>
      <c r="B65" s="161" t="s">
        <v>366</v>
      </c>
      <c r="C65" s="580">
        <v>-5.0999999999999997E-2</v>
      </c>
      <c r="D65" s="271">
        <v>-4.4999999999999998E-2</v>
      </c>
      <c r="E65" s="580">
        <v>0</v>
      </c>
      <c r="F65" s="271">
        <v>0</v>
      </c>
      <c r="G65" s="580">
        <v>-471.89299999999997</v>
      </c>
      <c r="H65" s="271">
        <v>4.4999999999999998E-2</v>
      </c>
      <c r="I65" s="580">
        <v>-471.94400000000002</v>
      </c>
      <c r="J65" s="271">
        <v>0</v>
      </c>
    </row>
    <row r="66" spans="1:41">
      <c r="A66" s="160"/>
      <c r="B66" s="161" t="s">
        <v>367</v>
      </c>
      <c r="C66" s="575">
        <v>0</v>
      </c>
      <c r="D66" s="271">
        <v>0</v>
      </c>
      <c r="E66" s="575">
        <v>0</v>
      </c>
      <c r="F66" s="271">
        <v>0</v>
      </c>
      <c r="G66" s="575">
        <v>0</v>
      </c>
      <c r="H66" s="271">
        <v>0</v>
      </c>
      <c r="I66" s="575">
        <v>0</v>
      </c>
      <c r="J66" s="271">
        <v>0</v>
      </c>
    </row>
    <row r="67" spans="1:41">
      <c r="A67" s="160"/>
      <c r="B67" s="161" t="s">
        <v>368</v>
      </c>
      <c r="C67" s="581">
        <v>2268.3130000000001</v>
      </c>
      <c r="D67" s="271">
        <v>1977.413</v>
      </c>
      <c r="E67" s="581">
        <v>2258.5709999999999</v>
      </c>
      <c r="F67" s="271">
        <v>2335.8150000000001</v>
      </c>
      <c r="G67" s="581">
        <v>-10169.434999999999</v>
      </c>
      <c r="H67" s="271">
        <v>-11790.053</v>
      </c>
      <c r="I67" s="581">
        <v>-8195.7929999999997</v>
      </c>
      <c r="J67" s="271">
        <v>-9753.6640000000007</v>
      </c>
    </row>
    <row r="68" spans="1:41">
      <c r="K68" s="169"/>
      <c r="L68" s="169"/>
      <c r="M68" s="169"/>
      <c r="N68" s="169"/>
    </row>
    <row r="69" spans="1:41">
      <c r="A69" s="172" t="s">
        <v>369</v>
      </c>
      <c r="B69" s="161"/>
      <c r="C69" s="582">
        <v>0</v>
      </c>
      <c r="D69" s="272">
        <v>0</v>
      </c>
      <c r="E69" s="582">
        <v>0</v>
      </c>
      <c r="F69" s="272">
        <v>0</v>
      </c>
      <c r="G69" s="582">
        <v>0</v>
      </c>
      <c r="H69" s="272">
        <v>0</v>
      </c>
      <c r="I69" s="582">
        <v>2553.2420000000002</v>
      </c>
      <c r="J69" s="272">
        <v>2276.8389999999999</v>
      </c>
    </row>
    <row r="70" spans="1:41">
      <c r="K70" s="169"/>
      <c r="L70" s="169"/>
      <c r="T70" s="700"/>
      <c r="U70" s="700"/>
      <c r="V70" s="700"/>
      <c r="W70" s="700"/>
      <c r="X70" s="700"/>
      <c r="Y70" s="700"/>
      <c r="Z70" s="700"/>
      <c r="AA70" s="700"/>
      <c r="AB70" s="700"/>
      <c r="AC70" s="700"/>
    </row>
    <row r="71" spans="1:41">
      <c r="A71" s="158" t="s">
        <v>370</v>
      </c>
      <c r="B71" s="161"/>
      <c r="C71" s="589">
        <v>13218.169</v>
      </c>
      <c r="D71" s="272">
        <v>11442.027</v>
      </c>
      <c r="E71" s="589">
        <v>19883.917000000001</v>
      </c>
      <c r="F71" s="272">
        <v>16866.602999999999</v>
      </c>
      <c r="G71" s="589">
        <v>1768.9949999999999</v>
      </c>
      <c r="H71" s="272">
        <v>3175.7069999999999</v>
      </c>
      <c r="I71" s="589">
        <v>34871.080999999998</v>
      </c>
      <c r="J71" s="272">
        <v>31484.337</v>
      </c>
      <c r="T71" s="700"/>
      <c r="U71" s="700"/>
      <c r="V71" s="700"/>
      <c r="W71" s="700"/>
      <c r="X71" s="700"/>
      <c r="Y71" s="700"/>
      <c r="Z71" s="700"/>
      <c r="AA71" s="700"/>
      <c r="AB71" s="700"/>
      <c r="AC71" s="700"/>
    </row>
    <row r="72" spans="1:41">
      <c r="C72" s="157"/>
      <c r="D72" s="157"/>
      <c r="E72" s="157"/>
      <c r="F72" s="157"/>
      <c r="G72" s="157"/>
      <c r="H72" s="157"/>
      <c r="I72" s="157"/>
      <c r="J72" s="157"/>
      <c r="T72" s="700"/>
      <c r="U72" s="700"/>
      <c r="V72" s="700"/>
      <c r="W72" s="700"/>
      <c r="X72" s="700"/>
      <c r="Y72" s="700"/>
      <c r="Z72" s="700"/>
      <c r="AA72" s="700"/>
      <c r="AB72" s="700"/>
      <c r="AC72" s="700"/>
    </row>
    <row r="73" spans="1:41">
      <c r="C73" s="157"/>
      <c r="D73" s="157"/>
      <c r="E73" s="157"/>
      <c r="F73" s="157"/>
      <c r="G73" s="157"/>
      <c r="H73" s="157"/>
      <c r="I73" s="157"/>
      <c r="J73" s="157"/>
      <c r="T73" s="700"/>
      <c r="U73" s="700"/>
      <c r="V73" s="700"/>
      <c r="W73" s="700"/>
      <c r="X73" s="700"/>
      <c r="Y73" s="700"/>
      <c r="Z73" s="700"/>
      <c r="AA73" s="700"/>
      <c r="AB73" s="700"/>
      <c r="AC73" s="700"/>
    </row>
    <row r="74" spans="1:41">
      <c r="C74" s="157"/>
      <c r="D74" s="157"/>
      <c r="E74" s="157"/>
      <c r="F74" s="157"/>
      <c r="G74" s="157"/>
      <c r="H74" s="157"/>
      <c r="I74" s="157"/>
      <c r="J74" s="157"/>
      <c r="T74" s="700"/>
      <c r="U74" s="700"/>
      <c r="V74" s="700"/>
      <c r="W74" s="700"/>
      <c r="X74" s="700"/>
      <c r="Y74" s="700"/>
      <c r="Z74" s="700"/>
      <c r="AA74" s="700"/>
      <c r="AB74" s="700"/>
      <c r="AC74" s="700"/>
    </row>
    <row r="75" spans="1:41">
      <c r="C75" s="157"/>
      <c r="D75" s="157"/>
      <c r="E75" s="157"/>
      <c r="F75" s="157"/>
      <c r="G75" s="157"/>
      <c r="H75" s="157"/>
      <c r="I75" s="157"/>
      <c r="J75" s="157"/>
      <c r="T75" s="700"/>
      <c r="U75" s="700"/>
      <c r="V75" s="700"/>
      <c r="W75" s="700"/>
      <c r="X75" s="700"/>
      <c r="Y75" s="700"/>
      <c r="Z75" s="700"/>
      <c r="AA75" s="700"/>
      <c r="AB75" s="700"/>
      <c r="AC75" s="700"/>
    </row>
    <row r="76" spans="1:41" ht="12.75" customHeight="1">
      <c r="A76" s="903" t="s">
        <v>410</v>
      </c>
      <c r="B76" s="904"/>
      <c r="C76" s="901" t="s">
        <v>48</v>
      </c>
      <c r="D76" s="913"/>
      <c r="E76" s="913"/>
      <c r="F76" s="902"/>
      <c r="G76" s="901" t="s">
        <v>53</v>
      </c>
      <c r="H76" s="913"/>
      <c r="I76" s="913"/>
      <c r="J76" s="902"/>
      <c r="K76" s="901" t="s">
        <v>411</v>
      </c>
      <c r="L76" s="913"/>
      <c r="M76" s="913"/>
      <c r="N76" s="902"/>
      <c r="O76" s="928" t="s">
        <v>47</v>
      </c>
      <c r="P76" s="929"/>
      <c r="Q76" s="929"/>
      <c r="R76" s="929"/>
      <c r="T76" s="700"/>
      <c r="U76" s="700"/>
      <c r="V76" s="700"/>
      <c r="W76" s="700"/>
      <c r="X76" s="700"/>
      <c r="Y76" s="700"/>
      <c r="Z76" s="700"/>
      <c r="AA76" s="700"/>
      <c r="AB76" s="700"/>
      <c r="AC76" s="700"/>
    </row>
    <row r="77" spans="1:41">
      <c r="A77" s="676"/>
      <c r="B77" s="677"/>
      <c r="C77" s="901" t="s">
        <v>11</v>
      </c>
      <c r="D77" s="902"/>
      <c r="E77" s="901" t="s">
        <v>12</v>
      </c>
      <c r="F77" s="902"/>
      <c r="G77" s="901" t="s">
        <v>11</v>
      </c>
      <c r="H77" s="902"/>
      <c r="I77" s="901" t="s">
        <v>12</v>
      </c>
      <c r="J77" s="902"/>
      <c r="K77" s="901" t="s">
        <v>11</v>
      </c>
      <c r="L77" s="902"/>
      <c r="M77" s="901" t="s">
        <v>12</v>
      </c>
      <c r="N77" s="902"/>
      <c r="O77" s="901" t="s">
        <v>11</v>
      </c>
      <c r="P77" s="902"/>
      <c r="Q77" s="901" t="s">
        <v>12</v>
      </c>
      <c r="R77" s="902"/>
      <c r="T77" s="700"/>
      <c r="U77" s="700"/>
      <c r="V77" s="700"/>
      <c r="W77" s="700"/>
      <c r="X77" s="700"/>
      <c r="Y77" s="700"/>
      <c r="Z77" s="700"/>
      <c r="AA77" s="700"/>
      <c r="AB77" s="700"/>
      <c r="AC77" s="700"/>
    </row>
    <row r="78" spans="1:41">
      <c r="A78" s="917"/>
      <c r="B78" s="927"/>
      <c r="C78" s="576" t="s">
        <v>469</v>
      </c>
      <c r="D78" s="267" t="s">
        <v>470</v>
      </c>
      <c r="E78" s="576" t="s">
        <v>464</v>
      </c>
      <c r="F78" s="267" t="s">
        <v>465</v>
      </c>
      <c r="G78" s="576" t="s">
        <v>469</v>
      </c>
      <c r="H78" s="267" t="s">
        <v>470</v>
      </c>
      <c r="I78" s="576" t="s">
        <v>464</v>
      </c>
      <c r="J78" s="267" t="s">
        <v>465</v>
      </c>
      <c r="K78" s="796" t="s">
        <v>469</v>
      </c>
      <c r="L78" s="267" t="s">
        <v>470</v>
      </c>
      <c r="M78" s="576" t="s">
        <v>464</v>
      </c>
      <c r="N78" s="267" t="s">
        <v>465</v>
      </c>
      <c r="O78" s="796" t="s">
        <v>469</v>
      </c>
      <c r="P78" s="267" t="s">
        <v>470</v>
      </c>
      <c r="Q78" s="576" t="s">
        <v>464</v>
      </c>
      <c r="R78" s="267" t="s">
        <v>465</v>
      </c>
      <c r="T78" s="700"/>
      <c r="U78" s="700"/>
      <c r="V78" s="700"/>
      <c r="W78" s="700"/>
      <c r="X78" s="700"/>
      <c r="Y78" s="700"/>
      <c r="Z78" s="700"/>
      <c r="AA78" s="700"/>
      <c r="AB78" s="700"/>
      <c r="AC78" s="700"/>
    </row>
    <row r="79" spans="1:41">
      <c r="A79" s="922"/>
      <c r="B79" s="923"/>
      <c r="C79" s="577" t="s">
        <v>222</v>
      </c>
      <c r="D79" s="268" t="s">
        <v>222</v>
      </c>
      <c r="E79" s="577" t="s">
        <v>222</v>
      </c>
      <c r="F79" s="268" t="s">
        <v>222</v>
      </c>
      <c r="G79" s="577" t="s">
        <v>222</v>
      </c>
      <c r="H79" s="268" t="s">
        <v>222</v>
      </c>
      <c r="I79" s="577" t="s">
        <v>222</v>
      </c>
      <c r="J79" s="268" t="s">
        <v>222</v>
      </c>
      <c r="K79" s="577" t="s">
        <v>222</v>
      </c>
      <c r="L79" s="268" t="s">
        <v>222</v>
      </c>
      <c r="M79" s="577" t="s">
        <v>222</v>
      </c>
      <c r="N79" s="268" t="s">
        <v>222</v>
      </c>
      <c r="O79" s="577" t="s">
        <v>222</v>
      </c>
      <c r="P79" s="268" t="s">
        <v>222</v>
      </c>
      <c r="Q79" s="577" t="s">
        <v>222</v>
      </c>
      <c r="R79" s="268" t="s">
        <v>222</v>
      </c>
      <c r="T79" s="700"/>
      <c r="U79" s="700"/>
      <c r="V79" s="700"/>
      <c r="W79" s="700"/>
      <c r="X79" s="700"/>
      <c r="Y79" s="700"/>
      <c r="Z79" s="700"/>
      <c r="AA79" s="700"/>
      <c r="AB79" s="700"/>
      <c r="AC79" s="700"/>
    </row>
    <row r="80" spans="1:41" s="144" customFormat="1">
      <c r="A80" s="172" t="s">
        <v>371</v>
      </c>
      <c r="B80" s="159"/>
      <c r="C80" s="590">
        <v>3451.0639999999999</v>
      </c>
      <c r="D80" s="583">
        <v>3478.4879999999998</v>
      </c>
      <c r="E80" s="590">
        <v>972.95599999999968</v>
      </c>
      <c r="F80" s="583">
        <v>953.02199999999993</v>
      </c>
      <c r="G80" s="590">
        <v>11182.614</v>
      </c>
      <c r="H80" s="583">
        <v>10614.009</v>
      </c>
      <c r="I80" s="590">
        <v>3105.2829999999994</v>
      </c>
      <c r="J80" s="583">
        <v>2634.7520000000004</v>
      </c>
      <c r="K80" s="590">
        <v>-127.21599999999999</v>
      </c>
      <c r="L80" s="583">
        <v>-188.67500000000001</v>
      </c>
      <c r="M80" s="590">
        <v>-14.406999999999996</v>
      </c>
      <c r="N80" s="583">
        <v>-35.787000000000006</v>
      </c>
      <c r="O80" s="590">
        <v>14506.462</v>
      </c>
      <c r="P80" s="583">
        <v>13903.822</v>
      </c>
      <c r="Q80" s="590">
        <v>4063.8320000000003</v>
      </c>
      <c r="R80" s="583">
        <v>3551.987000000001</v>
      </c>
      <c r="T80" s="700"/>
      <c r="U80" s="700"/>
      <c r="V80" s="700"/>
      <c r="W80" s="700"/>
      <c r="X80" s="700"/>
      <c r="Y80" s="700"/>
      <c r="Z80" s="700"/>
      <c r="AA80" s="700"/>
      <c r="AB80" s="700"/>
      <c r="AC80" s="700"/>
      <c r="AD80" s="700"/>
      <c r="AE80" s="700"/>
      <c r="AF80" s="700"/>
      <c r="AG80" s="700"/>
      <c r="AH80" s="700"/>
      <c r="AI80" s="700"/>
      <c r="AJ80" s="700"/>
      <c r="AK80" s="700"/>
      <c r="AL80" s="700"/>
      <c r="AM80" s="700"/>
      <c r="AN80" s="700"/>
      <c r="AO80" s="700"/>
    </row>
    <row r="81" spans="1:41">
      <c r="A81" s="164"/>
      <c r="B81" s="175" t="s">
        <v>64</v>
      </c>
      <c r="C81" s="591">
        <v>3381.1030000000001</v>
      </c>
      <c r="D81" s="584">
        <v>3424.971</v>
      </c>
      <c r="E81" s="591">
        <v>930.14100000000008</v>
      </c>
      <c r="F81" s="584">
        <v>920.5619999999999</v>
      </c>
      <c r="G81" s="591">
        <v>9600.1460000000006</v>
      </c>
      <c r="H81" s="584">
        <v>9386.8340000000007</v>
      </c>
      <c r="I81" s="591">
        <v>2629.6770000000006</v>
      </c>
      <c r="J81" s="584">
        <v>2232.4540000000006</v>
      </c>
      <c r="K81" s="591">
        <v>-162.364</v>
      </c>
      <c r="L81" s="584">
        <v>-195.893</v>
      </c>
      <c r="M81" s="591">
        <v>-39.326999999999998</v>
      </c>
      <c r="N81" s="584">
        <v>-21.414999999999992</v>
      </c>
      <c r="O81" s="591">
        <v>12818.885</v>
      </c>
      <c r="P81" s="584">
        <v>12615.912</v>
      </c>
      <c r="Q81" s="591">
        <v>3520.491</v>
      </c>
      <c r="R81" s="584">
        <v>3131.6010000000006</v>
      </c>
      <c r="T81" s="700"/>
      <c r="U81" s="700"/>
      <c r="V81" s="700"/>
      <c r="W81" s="700"/>
      <c r="X81" s="700"/>
      <c r="Y81" s="700"/>
      <c r="Z81" s="700"/>
      <c r="AA81" s="700"/>
      <c r="AB81" s="700"/>
      <c r="AC81" s="700"/>
    </row>
    <row r="82" spans="1:41">
      <c r="A82" s="164"/>
      <c r="B82" s="180" t="s">
        <v>372</v>
      </c>
      <c r="C82" s="591">
        <v>3360.1439999999998</v>
      </c>
      <c r="D82" s="584">
        <v>3403.3969999999999</v>
      </c>
      <c r="E82" s="591">
        <v>924.61699999999973</v>
      </c>
      <c r="F82" s="584">
        <v>919.83599999999979</v>
      </c>
      <c r="G82" s="591">
        <v>7388.3059999999996</v>
      </c>
      <c r="H82" s="584">
        <v>7326.92</v>
      </c>
      <c r="I82" s="591">
        <v>1998.0199999999995</v>
      </c>
      <c r="J82" s="584">
        <v>1725.1289999999999</v>
      </c>
      <c r="K82" s="591">
        <v>-144.46100000000001</v>
      </c>
      <c r="L82" s="584">
        <v>-195.25200000000001</v>
      </c>
      <c r="M82" s="591">
        <v>-38.413000000000011</v>
      </c>
      <c r="N82" s="584">
        <v>-45.646000000000015</v>
      </c>
      <c r="O82" s="591">
        <v>10603.989</v>
      </c>
      <c r="P82" s="584">
        <v>10535.065000000001</v>
      </c>
      <c r="Q82" s="591">
        <v>2884.2239999999993</v>
      </c>
      <c r="R82" s="584">
        <v>2599.3190000000004</v>
      </c>
      <c r="T82" s="700"/>
      <c r="U82" s="700"/>
      <c r="V82" s="700"/>
      <c r="W82" s="700"/>
      <c r="X82" s="700"/>
      <c r="Y82" s="700"/>
      <c r="Z82" s="700"/>
      <c r="AA82" s="700"/>
      <c r="AB82" s="700"/>
      <c r="AC82" s="700"/>
    </row>
    <row r="83" spans="1:41">
      <c r="A83" s="164"/>
      <c r="B83" s="180" t="s">
        <v>373</v>
      </c>
      <c r="C83" s="591">
        <v>16.736999999999998</v>
      </c>
      <c r="D83" s="584">
        <v>19.282</v>
      </c>
      <c r="E83" s="591">
        <v>4.2259999999999991</v>
      </c>
      <c r="F83" s="584">
        <v>4.7159999999999993</v>
      </c>
      <c r="G83" s="591">
        <v>1.9850000000000001</v>
      </c>
      <c r="H83" s="584">
        <v>2.399</v>
      </c>
      <c r="I83" s="591">
        <v>0.69600000000000017</v>
      </c>
      <c r="J83" s="584">
        <v>0.69100000000000006</v>
      </c>
      <c r="K83" s="591">
        <v>3.089</v>
      </c>
      <c r="L83" s="584">
        <v>0.193</v>
      </c>
      <c r="M83" s="591">
        <v>0.65799999999999992</v>
      </c>
      <c r="N83" s="584">
        <v>4.300000000000001E-2</v>
      </c>
      <c r="O83" s="591">
        <v>21.811</v>
      </c>
      <c r="P83" s="584">
        <v>21.873999999999999</v>
      </c>
      <c r="Q83" s="591">
        <v>5.5799999999999983</v>
      </c>
      <c r="R83" s="584">
        <v>5.4499999999999993</v>
      </c>
      <c r="T83" s="700"/>
      <c r="U83" s="700"/>
      <c r="V83" s="700"/>
      <c r="W83" s="700"/>
      <c r="X83" s="700"/>
      <c r="Y83" s="700"/>
      <c r="Z83" s="700"/>
      <c r="AA83" s="700"/>
      <c r="AB83" s="700"/>
      <c r="AC83" s="700"/>
    </row>
    <row r="84" spans="1:41">
      <c r="A84" s="164"/>
      <c r="B84" s="180" t="s">
        <v>374</v>
      </c>
      <c r="C84" s="591">
        <v>4.2220000000000004</v>
      </c>
      <c r="D84" s="584">
        <v>2.2919999999999998</v>
      </c>
      <c r="E84" s="591">
        <v>1.2980000000000005</v>
      </c>
      <c r="F84" s="584">
        <v>-3.99</v>
      </c>
      <c r="G84" s="591">
        <v>2209.855</v>
      </c>
      <c r="H84" s="584">
        <v>2057.5149999999999</v>
      </c>
      <c r="I84" s="591">
        <v>630.96100000000001</v>
      </c>
      <c r="J84" s="584">
        <v>506.63399999999979</v>
      </c>
      <c r="K84" s="591">
        <v>-20.992000000000001</v>
      </c>
      <c r="L84" s="584">
        <v>-0.83399999999999996</v>
      </c>
      <c r="M84" s="591">
        <v>-1.5719999999999992</v>
      </c>
      <c r="N84" s="584">
        <v>24.187999999999999</v>
      </c>
      <c r="O84" s="591">
        <v>2193.085</v>
      </c>
      <c r="P84" s="584">
        <v>2058.973</v>
      </c>
      <c r="Q84" s="591">
        <v>630.68700000000013</v>
      </c>
      <c r="R84" s="584">
        <v>526.83199999999988</v>
      </c>
      <c r="T84" s="700"/>
      <c r="U84" s="700"/>
      <c r="V84" s="700"/>
      <c r="W84" s="700"/>
      <c r="X84" s="700"/>
      <c r="Y84" s="700"/>
      <c r="Z84" s="700"/>
      <c r="AA84" s="700"/>
      <c r="AB84" s="700"/>
      <c r="AC84" s="700"/>
    </row>
    <row r="85" spans="1:41">
      <c r="A85" s="164"/>
      <c r="B85" s="175" t="s">
        <v>65</v>
      </c>
      <c r="C85" s="575">
        <v>69.960999999999999</v>
      </c>
      <c r="D85" s="588">
        <v>53.517000000000003</v>
      </c>
      <c r="E85" s="575">
        <v>42.814999999999998</v>
      </c>
      <c r="F85" s="588">
        <v>32.460000000000008</v>
      </c>
      <c r="G85" s="575">
        <v>1582.4680000000001</v>
      </c>
      <c r="H85" s="588">
        <v>1227.175</v>
      </c>
      <c r="I85" s="575">
        <v>475.60599999999999</v>
      </c>
      <c r="J85" s="588">
        <v>402.298</v>
      </c>
      <c r="K85" s="575">
        <v>35.148000000000003</v>
      </c>
      <c r="L85" s="588">
        <v>7.218</v>
      </c>
      <c r="M85" s="575">
        <v>24.92</v>
      </c>
      <c r="N85" s="588">
        <v>-14.372</v>
      </c>
      <c r="O85" s="575">
        <v>1687.577</v>
      </c>
      <c r="P85" s="588">
        <v>1287.9100000000001</v>
      </c>
      <c r="Q85" s="575">
        <v>543.34099999999989</v>
      </c>
      <c r="R85" s="588">
        <v>420.38600000000008</v>
      </c>
      <c r="T85" s="700"/>
      <c r="U85" s="700"/>
      <c r="V85" s="700"/>
      <c r="W85" s="700"/>
      <c r="X85" s="700"/>
      <c r="Y85" s="700"/>
      <c r="Z85" s="700"/>
      <c r="AA85" s="700"/>
      <c r="AB85" s="700"/>
      <c r="AC85" s="700"/>
    </row>
    <row r="86" spans="1:41">
      <c r="E86" s="157"/>
      <c r="F86" s="157"/>
      <c r="I86" s="157"/>
      <c r="J86" s="157"/>
      <c r="K86" s="169"/>
      <c r="L86" s="169"/>
      <c r="M86" s="157"/>
      <c r="N86" s="157"/>
      <c r="O86" s="169"/>
      <c r="P86" s="169"/>
      <c r="Q86" s="157"/>
      <c r="R86" s="157"/>
      <c r="S86" s="169"/>
      <c r="T86" s="700"/>
      <c r="U86" s="700"/>
      <c r="V86" s="700"/>
      <c r="W86" s="700"/>
      <c r="X86" s="700"/>
      <c r="Y86" s="700"/>
      <c r="Z86" s="700"/>
      <c r="AA86" s="700"/>
      <c r="AB86" s="700"/>
      <c r="AC86" s="700"/>
    </row>
    <row r="87" spans="1:41" s="144" customFormat="1">
      <c r="A87" s="158" t="s">
        <v>375</v>
      </c>
      <c r="B87" s="176"/>
      <c r="C87" s="589">
        <v>-1498.183</v>
      </c>
      <c r="D87" s="583">
        <v>-1788.585</v>
      </c>
      <c r="E87" s="589">
        <v>-465.3610000000001</v>
      </c>
      <c r="F87" s="583">
        <v>-635.89900000000011</v>
      </c>
      <c r="G87" s="589">
        <v>-7263.6729999999998</v>
      </c>
      <c r="H87" s="583">
        <v>-6974.4080000000004</v>
      </c>
      <c r="I87" s="589">
        <v>-2031.5770000000002</v>
      </c>
      <c r="J87" s="583">
        <v>-1800.8620000000001</v>
      </c>
      <c r="K87" s="589">
        <v>219.37100000000001</v>
      </c>
      <c r="L87" s="583">
        <v>215.81299999999999</v>
      </c>
      <c r="M87" s="589">
        <v>55.112000000000023</v>
      </c>
      <c r="N87" s="583">
        <v>44.578999999999979</v>
      </c>
      <c r="O87" s="589">
        <v>-8542.4850000000006</v>
      </c>
      <c r="P87" s="583">
        <v>-8547.18</v>
      </c>
      <c r="Q87" s="589">
        <v>-2441.8260000000009</v>
      </c>
      <c r="R87" s="583">
        <v>-2392.1820000000007</v>
      </c>
      <c r="T87" s="700"/>
      <c r="U87" s="700"/>
      <c r="V87" s="700"/>
      <c r="W87" s="700"/>
      <c r="X87" s="700"/>
      <c r="Y87" s="700"/>
      <c r="Z87" s="700"/>
      <c r="AA87" s="700"/>
      <c r="AB87" s="700"/>
      <c r="AC87" s="700"/>
      <c r="AD87" s="700"/>
      <c r="AE87" s="700"/>
      <c r="AF87" s="700"/>
      <c r="AG87" s="700"/>
      <c r="AH87" s="700"/>
      <c r="AI87" s="700"/>
      <c r="AJ87" s="700"/>
      <c r="AK87" s="700"/>
      <c r="AL87" s="700"/>
      <c r="AM87" s="700"/>
      <c r="AN87" s="700"/>
      <c r="AO87" s="700"/>
    </row>
    <row r="88" spans="1:41">
      <c r="A88" s="164"/>
      <c r="B88" s="180" t="s">
        <v>376</v>
      </c>
      <c r="C88" s="580">
        <v>-1141.3789999999999</v>
      </c>
      <c r="D88" s="588">
        <v>-1401.69</v>
      </c>
      <c r="E88" s="580">
        <v>-366.36699999999996</v>
      </c>
      <c r="F88" s="588">
        <v>-548.03000000000009</v>
      </c>
      <c r="G88" s="580">
        <v>-4733.2089999999998</v>
      </c>
      <c r="H88" s="588">
        <v>-4710.549</v>
      </c>
      <c r="I88" s="580">
        <v>-1263.9559999999997</v>
      </c>
      <c r="J88" s="588">
        <v>-1226.627</v>
      </c>
      <c r="K88" s="580">
        <v>214.87</v>
      </c>
      <c r="L88" s="588">
        <v>208.12299999999999</v>
      </c>
      <c r="M88" s="580">
        <v>56.086000000000013</v>
      </c>
      <c r="N88" s="588">
        <v>48.34099999999998</v>
      </c>
      <c r="O88" s="580">
        <v>-5659.7179999999998</v>
      </c>
      <c r="P88" s="588">
        <v>-5904.116</v>
      </c>
      <c r="Q88" s="580">
        <v>-1574.2369999999996</v>
      </c>
      <c r="R88" s="588">
        <v>-1726.3159999999998</v>
      </c>
      <c r="T88" s="700"/>
      <c r="U88" s="700"/>
      <c r="V88" s="700"/>
      <c r="W88" s="700"/>
      <c r="X88" s="700"/>
      <c r="Y88" s="700"/>
      <c r="Z88" s="700"/>
      <c r="AA88" s="700"/>
      <c r="AB88" s="700"/>
      <c r="AC88" s="700"/>
    </row>
    <row r="89" spans="1:41">
      <c r="A89" s="164"/>
      <c r="B89" s="180" t="s">
        <v>377</v>
      </c>
      <c r="C89" s="580">
        <v>-19.873000000000001</v>
      </c>
      <c r="D89" s="588">
        <v>-65.757000000000005</v>
      </c>
      <c r="E89" s="580">
        <v>-3.9030000000000005</v>
      </c>
      <c r="F89" s="588">
        <v>-12.482000000000006</v>
      </c>
      <c r="G89" s="580">
        <v>0</v>
      </c>
      <c r="H89" s="588">
        <v>0</v>
      </c>
      <c r="I89" s="580">
        <v>0</v>
      </c>
      <c r="J89" s="588">
        <v>0</v>
      </c>
      <c r="K89" s="580">
        <v>-15.457000000000001</v>
      </c>
      <c r="L89" s="588">
        <v>-1E-3</v>
      </c>
      <c r="M89" s="580">
        <v>-3.2000000000000011</v>
      </c>
      <c r="N89" s="588">
        <v>0</v>
      </c>
      <c r="O89" s="580">
        <v>-35.33</v>
      </c>
      <c r="P89" s="588">
        <v>-65.757999999999996</v>
      </c>
      <c r="Q89" s="580">
        <v>-7.102999999999998</v>
      </c>
      <c r="R89" s="588">
        <v>-12.481999999999992</v>
      </c>
      <c r="T89" s="700"/>
      <c r="U89" s="700"/>
      <c r="V89" s="700"/>
      <c r="W89" s="700"/>
      <c r="X89" s="700"/>
      <c r="Y89" s="700"/>
      <c r="Z89" s="700"/>
      <c r="AA89" s="700"/>
      <c r="AB89" s="700"/>
      <c r="AC89" s="700"/>
    </row>
    <row r="90" spans="1:41">
      <c r="A90" s="164"/>
      <c r="B90" s="180" t="s">
        <v>69</v>
      </c>
      <c r="C90" s="580">
        <v>-243.57599999999999</v>
      </c>
      <c r="D90" s="588">
        <v>-253.017</v>
      </c>
      <c r="E90" s="580">
        <v>-63.990999999999985</v>
      </c>
      <c r="F90" s="588">
        <v>-59.435000000000002</v>
      </c>
      <c r="G90" s="580">
        <v>-1034.5409999999999</v>
      </c>
      <c r="H90" s="588">
        <v>-1043.252</v>
      </c>
      <c r="I90" s="580">
        <v>-267.84499999999991</v>
      </c>
      <c r="J90" s="588">
        <v>-232.34399999999994</v>
      </c>
      <c r="K90" s="580">
        <v>48.414000000000001</v>
      </c>
      <c r="L90" s="588">
        <v>50.969000000000001</v>
      </c>
      <c r="M90" s="580">
        <v>13.627000000000002</v>
      </c>
      <c r="N90" s="588">
        <v>11.542999999999999</v>
      </c>
      <c r="O90" s="580">
        <v>-1229.703</v>
      </c>
      <c r="P90" s="588">
        <v>-1245.3</v>
      </c>
      <c r="Q90" s="580">
        <v>-318.20899999999995</v>
      </c>
      <c r="R90" s="588">
        <v>-280.23599999999999</v>
      </c>
      <c r="T90" s="700"/>
      <c r="U90" s="700"/>
      <c r="V90" s="700"/>
      <c r="W90" s="700"/>
      <c r="X90" s="700"/>
      <c r="Y90" s="700"/>
      <c r="Z90" s="700"/>
      <c r="AA90" s="700"/>
      <c r="AB90" s="700"/>
      <c r="AC90" s="700"/>
    </row>
    <row r="91" spans="1:41">
      <c r="A91" s="164"/>
      <c r="B91" s="180" t="s">
        <v>378</v>
      </c>
      <c r="C91" s="580">
        <v>-93.355000000000004</v>
      </c>
      <c r="D91" s="588">
        <v>-68.120999999999995</v>
      </c>
      <c r="E91" s="580">
        <v>-31.1</v>
      </c>
      <c r="F91" s="588">
        <v>-15.951999999999998</v>
      </c>
      <c r="G91" s="580">
        <v>-1495.923</v>
      </c>
      <c r="H91" s="588">
        <v>-1220.607</v>
      </c>
      <c r="I91" s="580">
        <v>-499.77599999999995</v>
      </c>
      <c r="J91" s="588">
        <v>-341.89099999999996</v>
      </c>
      <c r="K91" s="580">
        <v>-28.456</v>
      </c>
      <c r="L91" s="588">
        <v>-43.277999999999999</v>
      </c>
      <c r="M91" s="580">
        <v>-11.401</v>
      </c>
      <c r="N91" s="588">
        <v>-15.305</v>
      </c>
      <c r="O91" s="580">
        <v>-1617.7339999999999</v>
      </c>
      <c r="P91" s="588">
        <v>-1332.0060000000001</v>
      </c>
      <c r="Q91" s="580">
        <v>-542.27699999999982</v>
      </c>
      <c r="R91" s="588">
        <v>-373.14800000000014</v>
      </c>
      <c r="T91" s="700"/>
      <c r="U91" s="700"/>
      <c r="V91" s="700"/>
      <c r="W91" s="700"/>
      <c r="X91" s="700"/>
      <c r="Y91" s="700"/>
      <c r="Z91" s="700"/>
      <c r="AA91" s="700"/>
      <c r="AB91" s="700"/>
      <c r="AC91" s="700"/>
    </row>
    <row r="92" spans="1:41">
      <c r="E92" s="157"/>
      <c r="F92" s="157"/>
      <c r="I92" s="157"/>
      <c r="J92" s="157"/>
      <c r="K92" s="169"/>
      <c r="L92" s="169"/>
      <c r="M92" s="157"/>
      <c r="N92" s="157"/>
      <c r="O92" s="169"/>
      <c r="P92" s="169"/>
      <c r="Q92" s="157"/>
      <c r="R92" s="157"/>
      <c r="S92" s="169"/>
      <c r="T92" s="700"/>
      <c r="U92" s="700"/>
      <c r="V92" s="700"/>
      <c r="W92" s="700"/>
      <c r="X92" s="700"/>
      <c r="Y92" s="700"/>
      <c r="Z92" s="700"/>
      <c r="AA92" s="700"/>
      <c r="AB92" s="700"/>
      <c r="AC92" s="700"/>
    </row>
    <row r="93" spans="1:41" s="144" customFormat="1">
      <c r="A93" s="158" t="s">
        <v>379</v>
      </c>
      <c r="B93" s="176"/>
      <c r="C93" s="574">
        <v>1952.8810000000001</v>
      </c>
      <c r="D93" s="592">
        <v>1689.903</v>
      </c>
      <c r="E93" s="574">
        <v>507.59500000000003</v>
      </c>
      <c r="F93" s="592">
        <v>317.12300000000005</v>
      </c>
      <c r="G93" s="574">
        <v>3918.9409999999998</v>
      </c>
      <c r="H93" s="592">
        <v>3639.6010000000001</v>
      </c>
      <c r="I93" s="574">
        <v>1073.7059999999997</v>
      </c>
      <c r="J93" s="592">
        <v>833.89000000000033</v>
      </c>
      <c r="K93" s="574">
        <v>92.155000000000001</v>
      </c>
      <c r="L93" s="592">
        <v>27.138000000000002</v>
      </c>
      <c r="M93" s="574">
        <v>40.704999999999998</v>
      </c>
      <c r="N93" s="592">
        <v>8.7920000000000016</v>
      </c>
      <c r="O93" s="574">
        <v>5963.9769999999999</v>
      </c>
      <c r="P93" s="592">
        <v>5356.6419999999998</v>
      </c>
      <c r="Q93" s="574">
        <v>1622.0060000000003</v>
      </c>
      <c r="R93" s="592">
        <v>1159.8049999999994</v>
      </c>
      <c r="T93" s="700"/>
      <c r="U93" s="700"/>
      <c r="V93" s="700"/>
      <c r="W93" s="700"/>
      <c r="X93" s="700"/>
      <c r="Y93" s="700"/>
      <c r="Z93" s="700"/>
      <c r="AA93" s="700"/>
      <c r="AB93" s="700"/>
      <c r="AC93" s="700"/>
      <c r="AD93" s="700"/>
      <c r="AE93" s="700"/>
      <c r="AF93" s="700"/>
      <c r="AG93" s="700"/>
      <c r="AH93" s="700"/>
      <c r="AI93" s="700"/>
      <c r="AJ93" s="700"/>
      <c r="AK93" s="700"/>
      <c r="AL93" s="700"/>
      <c r="AM93" s="700"/>
      <c r="AN93" s="700"/>
      <c r="AO93" s="700"/>
    </row>
    <row r="94" spans="1:41">
      <c r="E94" s="157"/>
      <c r="F94" s="157"/>
      <c r="I94" s="157"/>
      <c r="J94" s="157"/>
      <c r="K94" s="169"/>
      <c r="L94" s="169"/>
      <c r="M94" s="157"/>
      <c r="N94" s="157"/>
      <c r="O94" s="169"/>
      <c r="P94" s="169"/>
      <c r="Q94" s="157"/>
      <c r="R94" s="157"/>
      <c r="S94" s="169"/>
      <c r="T94" s="700"/>
      <c r="U94" s="700"/>
      <c r="V94" s="700"/>
      <c r="W94" s="700"/>
      <c r="X94" s="700"/>
      <c r="Y94" s="700"/>
      <c r="Z94" s="700"/>
      <c r="AA94" s="700"/>
      <c r="AB94" s="700"/>
      <c r="AC94" s="700"/>
    </row>
    <row r="95" spans="1:41">
      <c r="A95" s="160"/>
      <c r="B95" s="175" t="s">
        <v>380</v>
      </c>
      <c r="C95" s="575">
        <v>5.8540000000000001</v>
      </c>
      <c r="D95" s="588">
        <v>7.99</v>
      </c>
      <c r="E95" s="575">
        <v>2.2010000000000001</v>
      </c>
      <c r="F95" s="588">
        <v>1.4880000000000004</v>
      </c>
      <c r="G95" s="575">
        <v>172.44499999999999</v>
      </c>
      <c r="H95" s="588">
        <v>152.55600000000001</v>
      </c>
      <c r="I95" s="575">
        <v>61.935999999999993</v>
      </c>
      <c r="J95" s="588">
        <v>38.319000000000017</v>
      </c>
      <c r="K95" s="575">
        <v>2.1360000000000001</v>
      </c>
      <c r="L95" s="588">
        <v>7.665</v>
      </c>
      <c r="M95" s="575">
        <v>1.024</v>
      </c>
      <c r="N95" s="588">
        <v>2.1619999999999999</v>
      </c>
      <c r="O95" s="575">
        <v>180.435</v>
      </c>
      <c r="P95" s="588">
        <v>168.21100000000001</v>
      </c>
      <c r="Q95" s="575">
        <v>65.161000000000001</v>
      </c>
      <c r="R95" s="588">
        <v>41.969000000000008</v>
      </c>
      <c r="T95" s="700"/>
      <c r="U95" s="700"/>
      <c r="V95" s="700"/>
      <c r="W95" s="700"/>
      <c r="X95" s="700"/>
      <c r="Y95" s="700"/>
      <c r="Z95" s="700"/>
      <c r="AA95" s="700"/>
      <c r="AB95" s="700"/>
      <c r="AC95" s="700"/>
    </row>
    <row r="96" spans="1:41">
      <c r="A96" s="160"/>
      <c r="B96" s="175" t="s">
        <v>381</v>
      </c>
      <c r="C96" s="580">
        <v>-97.218000000000004</v>
      </c>
      <c r="D96" s="588">
        <v>-91.893000000000001</v>
      </c>
      <c r="E96" s="580">
        <v>-31.984999999999999</v>
      </c>
      <c r="F96" s="588">
        <v>-22.396000000000001</v>
      </c>
      <c r="G96" s="580">
        <v>-597.88699999999994</v>
      </c>
      <c r="H96" s="588">
        <v>-544.10299999999995</v>
      </c>
      <c r="I96" s="580">
        <v>-166.94999999999993</v>
      </c>
      <c r="J96" s="588">
        <v>-147.84499999999997</v>
      </c>
      <c r="K96" s="580">
        <v>-46.584000000000003</v>
      </c>
      <c r="L96" s="588">
        <v>-54.075000000000003</v>
      </c>
      <c r="M96" s="580">
        <v>-12.087000000000003</v>
      </c>
      <c r="N96" s="588">
        <v>-13.030000000000001</v>
      </c>
      <c r="O96" s="580">
        <v>-741.68899999999996</v>
      </c>
      <c r="P96" s="588">
        <v>-690.07100000000003</v>
      </c>
      <c r="Q96" s="580">
        <v>-211.02199999999993</v>
      </c>
      <c r="R96" s="588">
        <v>-183.27100000000002</v>
      </c>
      <c r="T96" s="700"/>
      <c r="U96" s="700"/>
      <c r="V96" s="700"/>
      <c r="W96" s="700"/>
      <c r="X96" s="700"/>
      <c r="Y96" s="700"/>
      <c r="Z96" s="700"/>
      <c r="AA96" s="700"/>
      <c r="AB96" s="700"/>
      <c r="AC96" s="700"/>
    </row>
    <row r="97" spans="1:41">
      <c r="A97" s="160"/>
      <c r="B97" s="175" t="s">
        <v>382</v>
      </c>
      <c r="C97" s="580">
        <v>-233.97900000000001</v>
      </c>
      <c r="D97" s="588">
        <v>-229.423</v>
      </c>
      <c r="E97" s="580">
        <v>-92.619</v>
      </c>
      <c r="F97" s="588">
        <v>-66.698000000000008</v>
      </c>
      <c r="G97" s="580">
        <v>-844.42</v>
      </c>
      <c r="H97" s="588">
        <v>-809.00900000000001</v>
      </c>
      <c r="I97" s="580">
        <v>-228.2059999999999</v>
      </c>
      <c r="J97" s="588">
        <v>-211.57299999999998</v>
      </c>
      <c r="K97" s="580">
        <v>-56.012</v>
      </c>
      <c r="L97" s="588">
        <v>-60.865000000000002</v>
      </c>
      <c r="M97" s="580">
        <v>7.1400000000000006</v>
      </c>
      <c r="N97" s="588">
        <v>-15.744</v>
      </c>
      <c r="O97" s="580">
        <v>-1134.4110000000001</v>
      </c>
      <c r="P97" s="588">
        <v>-1099.297</v>
      </c>
      <c r="Q97" s="580">
        <v>-313.68500000000006</v>
      </c>
      <c r="R97" s="588">
        <v>-294.01499999999999</v>
      </c>
      <c r="T97" s="700"/>
      <c r="U97" s="700"/>
      <c r="V97" s="700"/>
      <c r="W97" s="700"/>
      <c r="X97" s="700"/>
      <c r="Y97" s="700"/>
      <c r="Z97" s="700"/>
      <c r="AA97" s="700"/>
      <c r="AB97" s="700"/>
      <c r="AC97" s="700"/>
    </row>
    <row r="98" spans="1:41">
      <c r="E98" s="157"/>
      <c r="F98" s="157"/>
      <c r="I98" s="157"/>
      <c r="J98" s="157"/>
      <c r="K98" s="169"/>
      <c r="L98" s="169"/>
      <c r="M98" s="157"/>
      <c r="N98" s="157"/>
      <c r="O98" s="169"/>
      <c r="P98" s="169"/>
      <c r="Q98" s="157"/>
      <c r="R98" s="157"/>
      <c r="S98" s="169"/>
      <c r="T98" s="700"/>
      <c r="U98" s="700"/>
      <c r="V98" s="700"/>
      <c r="W98" s="700"/>
      <c r="X98" s="700"/>
      <c r="Y98" s="700"/>
      <c r="Z98" s="700"/>
      <c r="AA98" s="700"/>
      <c r="AB98" s="700"/>
      <c r="AC98" s="700"/>
    </row>
    <row r="99" spans="1:41" s="144" customFormat="1">
      <c r="A99" s="158" t="s">
        <v>383</v>
      </c>
      <c r="B99" s="176"/>
      <c r="C99" s="574">
        <v>1627.538</v>
      </c>
      <c r="D99" s="592">
        <v>1376.577</v>
      </c>
      <c r="E99" s="574">
        <v>385.19200000000001</v>
      </c>
      <c r="F99" s="592">
        <v>229.51700000000005</v>
      </c>
      <c r="G99" s="574">
        <v>2649.0790000000002</v>
      </c>
      <c r="H99" s="592">
        <v>2439.0450000000001</v>
      </c>
      <c r="I99" s="574">
        <v>740.4860000000001</v>
      </c>
      <c r="J99" s="592">
        <v>512.79100000000017</v>
      </c>
      <c r="K99" s="574">
        <v>-8.3049999999999997</v>
      </c>
      <c r="L99" s="592">
        <v>-80.137</v>
      </c>
      <c r="M99" s="574">
        <v>36.782000000000004</v>
      </c>
      <c r="N99" s="592">
        <v>-17.82</v>
      </c>
      <c r="O99" s="574">
        <v>4268.3119999999999</v>
      </c>
      <c r="P99" s="592">
        <v>3735.4850000000001</v>
      </c>
      <c r="Q99" s="574">
        <v>1162.46</v>
      </c>
      <c r="R99" s="592">
        <v>724.48800000000028</v>
      </c>
      <c r="T99" s="700"/>
      <c r="U99" s="700"/>
      <c r="V99" s="700"/>
      <c r="W99" s="700"/>
      <c r="X99" s="700"/>
      <c r="Y99" s="700"/>
      <c r="Z99" s="700"/>
      <c r="AA99" s="700"/>
      <c r="AB99" s="700"/>
      <c r="AC99" s="700"/>
      <c r="AD99" s="700"/>
      <c r="AE99" s="700"/>
      <c r="AF99" s="700"/>
      <c r="AG99" s="700"/>
      <c r="AH99" s="700"/>
      <c r="AI99" s="700"/>
      <c r="AJ99" s="700"/>
      <c r="AK99" s="700"/>
      <c r="AL99" s="700"/>
      <c r="AM99" s="700"/>
      <c r="AN99" s="700"/>
      <c r="AO99" s="700"/>
    </row>
    <row r="100" spans="1:41">
      <c r="E100" s="157"/>
      <c r="F100" s="157"/>
      <c r="I100" s="157"/>
      <c r="J100" s="157"/>
      <c r="K100" s="169"/>
      <c r="L100" s="169"/>
      <c r="M100" s="157"/>
      <c r="N100" s="157"/>
      <c r="O100" s="169"/>
      <c r="P100" s="169"/>
      <c r="Q100" s="157"/>
      <c r="R100" s="157"/>
      <c r="S100" s="169"/>
      <c r="T100" s="700"/>
      <c r="U100" s="700"/>
      <c r="V100" s="700"/>
      <c r="W100" s="700"/>
      <c r="X100" s="700"/>
      <c r="Y100" s="700"/>
      <c r="Z100" s="700"/>
      <c r="AA100" s="700"/>
      <c r="AB100" s="700"/>
      <c r="AC100" s="700"/>
    </row>
    <row r="101" spans="1:41">
      <c r="A101" s="164"/>
      <c r="B101" s="175" t="s">
        <v>384</v>
      </c>
      <c r="C101" s="580">
        <v>-342.17700000000002</v>
      </c>
      <c r="D101" s="584">
        <v>-309.02</v>
      </c>
      <c r="E101" s="580">
        <v>-90.097000000000008</v>
      </c>
      <c r="F101" s="584">
        <v>-73.761999999999972</v>
      </c>
      <c r="G101" s="580">
        <v>-744.40200000000004</v>
      </c>
      <c r="H101" s="584">
        <v>-794.00800000000004</v>
      </c>
      <c r="I101" s="580">
        <v>-110.25200000000007</v>
      </c>
      <c r="J101" s="584">
        <v>-203.99900000000002</v>
      </c>
      <c r="K101" s="580">
        <v>-42.716000000000001</v>
      </c>
      <c r="L101" s="584">
        <v>-27.571000000000002</v>
      </c>
      <c r="M101" s="580">
        <v>-12.701000000000001</v>
      </c>
      <c r="N101" s="584">
        <v>-8.8190000000000026</v>
      </c>
      <c r="O101" s="580">
        <v>-1129.2950000000001</v>
      </c>
      <c r="P101" s="584">
        <v>-1130.5989999999999</v>
      </c>
      <c r="Q101" s="580">
        <v>-213.05000000000007</v>
      </c>
      <c r="R101" s="584">
        <v>-286.57999999999993</v>
      </c>
      <c r="T101" s="700"/>
      <c r="U101" s="700"/>
      <c r="V101" s="700"/>
      <c r="W101" s="700"/>
      <c r="X101" s="700"/>
      <c r="Y101" s="700"/>
      <c r="Z101" s="700"/>
      <c r="AA101" s="700"/>
      <c r="AB101" s="700"/>
      <c r="AC101" s="700"/>
    </row>
    <row r="102" spans="1:41">
      <c r="A102" s="164"/>
      <c r="B102" s="175" t="s">
        <v>385</v>
      </c>
      <c r="C102" s="580">
        <v>-36.695</v>
      </c>
      <c r="D102" s="584">
        <v>-101.90300000000001</v>
      </c>
      <c r="E102" s="580">
        <v>-42.715000000000003</v>
      </c>
      <c r="F102" s="584">
        <v>-96.837000000000003</v>
      </c>
      <c r="G102" s="580">
        <v>-49.308</v>
      </c>
      <c r="H102" s="584">
        <v>0</v>
      </c>
      <c r="I102" s="580">
        <v>-49.308</v>
      </c>
      <c r="J102" s="584">
        <v>0</v>
      </c>
      <c r="K102" s="580">
        <v>-3.32</v>
      </c>
      <c r="L102" s="584">
        <v>-12.81</v>
      </c>
      <c r="M102" s="580">
        <v>-3.32</v>
      </c>
      <c r="N102" s="584">
        <v>-12.81</v>
      </c>
      <c r="O102" s="580">
        <v>-89.322999999999993</v>
      </c>
      <c r="P102" s="584">
        <v>-114.71299999999999</v>
      </c>
      <c r="Q102" s="580">
        <v>-95.342999999999989</v>
      </c>
      <c r="R102" s="584">
        <v>-109.64699999999999</v>
      </c>
      <c r="T102" s="700"/>
      <c r="U102" s="700"/>
      <c r="V102" s="700"/>
      <c r="W102" s="700"/>
      <c r="X102" s="700"/>
      <c r="Y102" s="700"/>
      <c r="Z102" s="700"/>
      <c r="AA102" s="700"/>
      <c r="AB102" s="700"/>
      <c r="AC102" s="700"/>
    </row>
    <row r="103" spans="1:41" ht="25.5">
      <c r="A103" s="164"/>
      <c r="B103" s="177" t="s">
        <v>386</v>
      </c>
      <c r="C103" s="580">
        <v>-8.8239999999999998</v>
      </c>
      <c r="D103" s="584">
        <v>-11.78</v>
      </c>
      <c r="E103" s="580">
        <v>-2.7249999999999996</v>
      </c>
      <c r="F103" s="584">
        <v>-5.9329999999999989</v>
      </c>
      <c r="G103" s="580">
        <v>-345.54500000000002</v>
      </c>
      <c r="H103" s="584">
        <v>-237.84200000000001</v>
      </c>
      <c r="I103" s="580">
        <v>-106.102</v>
      </c>
      <c r="J103" s="584">
        <v>-50.580000000000013</v>
      </c>
      <c r="K103" s="580">
        <v>-7.0389999999999997</v>
      </c>
      <c r="L103" s="584">
        <v>-39.101999999999997</v>
      </c>
      <c r="M103" s="580">
        <v>-7.6419999999999995</v>
      </c>
      <c r="N103" s="584">
        <v>-39.076999999999998</v>
      </c>
      <c r="O103" s="580">
        <v>-361.40800000000002</v>
      </c>
      <c r="P103" s="584">
        <v>-288.72399999999999</v>
      </c>
      <c r="Q103" s="580">
        <v>-116.46900000000002</v>
      </c>
      <c r="R103" s="584">
        <v>-95.59</v>
      </c>
      <c r="T103" s="700"/>
      <c r="U103" s="700"/>
      <c r="V103" s="700"/>
      <c r="W103" s="700"/>
      <c r="X103" s="700"/>
      <c r="Y103" s="700"/>
      <c r="Z103" s="700"/>
      <c r="AA103" s="700"/>
      <c r="AB103" s="700"/>
      <c r="AC103" s="700"/>
    </row>
    <row r="104" spans="1:41">
      <c r="E104" s="157"/>
      <c r="F104" s="157"/>
      <c r="I104" s="157"/>
      <c r="J104" s="157"/>
      <c r="K104" s="169"/>
      <c r="L104" s="169"/>
      <c r="M104" s="157"/>
      <c r="N104" s="157"/>
      <c r="O104" s="169"/>
      <c r="P104" s="169"/>
      <c r="Q104" s="157"/>
      <c r="R104" s="157"/>
      <c r="S104" s="169"/>
      <c r="T104" s="700"/>
      <c r="U104" s="700"/>
      <c r="V104" s="700"/>
      <c r="W104" s="700"/>
      <c r="X104" s="700"/>
      <c r="Y104" s="700"/>
      <c r="Z104" s="700"/>
      <c r="AA104" s="700"/>
      <c r="AB104" s="700"/>
      <c r="AC104" s="700"/>
    </row>
    <row r="105" spans="1:41" s="144" customFormat="1">
      <c r="A105" s="158" t="s">
        <v>387</v>
      </c>
      <c r="B105" s="176"/>
      <c r="C105" s="590">
        <v>1239.8420000000001</v>
      </c>
      <c r="D105" s="583">
        <v>953.87400000000002</v>
      </c>
      <c r="E105" s="590">
        <v>249.65500000000009</v>
      </c>
      <c r="F105" s="583">
        <v>52.985000000000014</v>
      </c>
      <c r="G105" s="590">
        <v>1509.8240000000001</v>
      </c>
      <c r="H105" s="583">
        <v>1407.1949999999999</v>
      </c>
      <c r="I105" s="590">
        <v>474.82400000000007</v>
      </c>
      <c r="J105" s="583">
        <v>258.21199999999999</v>
      </c>
      <c r="K105" s="590">
        <v>-61.38</v>
      </c>
      <c r="L105" s="583">
        <v>-159.62</v>
      </c>
      <c r="M105" s="590">
        <v>13.118999999999993</v>
      </c>
      <c r="N105" s="583">
        <v>-78.52600000000001</v>
      </c>
      <c r="O105" s="590">
        <v>2688.2860000000001</v>
      </c>
      <c r="P105" s="583">
        <v>2201.4490000000001</v>
      </c>
      <c r="Q105" s="590">
        <v>737.59799999999996</v>
      </c>
      <c r="R105" s="583">
        <v>232.67100000000005</v>
      </c>
      <c r="T105" s="700"/>
      <c r="U105" s="700"/>
      <c r="V105" s="700"/>
      <c r="W105" s="700"/>
      <c r="X105" s="700"/>
      <c r="Y105" s="700"/>
      <c r="Z105" s="700"/>
      <c r="AA105" s="700"/>
      <c r="AB105" s="700"/>
      <c r="AC105" s="700"/>
      <c r="AD105" s="700"/>
      <c r="AE105" s="700"/>
      <c r="AF105" s="700"/>
      <c r="AG105" s="700"/>
      <c r="AH105" s="700"/>
      <c r="AI105" s="700"/>
      <c r="AJ105" s="700"/>
      <c r="AK105" s="700"/>
      <c r="AL105" s="700"/>
      <c r="AM105" s="700"/>
      <c r="AN105" s="700"/>
      <c r="AO105" s="700"/>
    </row>
    <row r="106" spans="1:41">
      <c r="E106" s="157"/>
      <c r="F106" s="157"/>
      <c r="I106" s="157"/>
      <c r="J106" s="157"/>
      <c r="K106" s="169"/>
      <c r="L106" s="169"/>
      <c r="M106" s="157"/>
      <c r="N106" s="157"/>
      <c r="O106" s="169"/>
      <c r="P106" s="169"/>
      <c r="Q106" s="157"/>
      <c r="R106" s="157"/>
      <c r="S106" s="169"/>
      <c r="T106" s="700"/>
      <c r="U106" s="700"/>
      <c r="V106" s="700"/>
      <c r="W106" s="700"/>
      <c r="X106" s="700"/>
      <c r="Y106" s="700"/>
      <c r="Z106" s="700"/>
      <c r="AA106" s="700"/>
      <c r="AB106" s="700"/>
      <c r="AC106" s="700"/>
    </row>
    <row r="107" spans="1:41">
      <c r="A107" s="158" t="s">
        <v>388</v>
      </c>
      <c r="B107" s="176"/>
      <c r="C107" s="589">
        <v>-178.63200000000001</v>
      </c>
      <c r="D107" s="583">
        <v>-286.13099999999997</v>
      </c>
      <c r="E107" s="589">
        <v>-52.266000000000005</v>
      </c>
      <c r="F107" s="583">
        <v>-69.044999999999959</v>
      </c>
      <c r="G107" s="589">
        <v>-816.90300000000002</v>
      </c>
      <c r="H107" s="583">
        <v>-664.94100000000003</v>
      </c>
      <c r="I107" s="589">
        <v>-204.14300000000003</v>
      </c>
      <c r="J107" s="583">
        <v>-245.84800000000001</v>
      </c>
      <c r="K107" s="589">
        <v>209.126</v>
      </c>
      <c r="L107" s="583">
        <v>58.844999999999999</v>
      </c>
      <c r="M107" s="589">
        <v>43.632000000000005</v>
      </c>
      <c r="N107" s="583">
        <v>51.655999999999999</v>
      </c>
      <c r="O107" s="589">
        <v>-786.40899999999999</v>
      </c>
      <c r="P107" s="583">
        <v>-892.22699999999998</v>
      </c>
      <c r="Q107" s="589">
        <v>-212.77700000000004</v>
      </c>
      <c r="R107" s="583">
        <v>-263.23699999999997</v>
      </c>
      <c r="T107" s="700"/>
      <c r="U107" s="700"/>
      <c r="V107" s="700"/>
      <c r="W107" s="700"/>
      <c r="X107" s="700"/>
      <c r="Y107" s="700"/>
      <c r="Z107" s="700"/>
      <c r="AA107" s="700"/>
      <c r="AB107" s="700"/>
      <c r="AC107" s="700"/>
    </row>
    <row r="108" spans="1:41" s="144" customFormat="1">
      <c r="A108" s="158"/>
      <c r="B108" s="176" t="s">
        <v>389</v>
      </c>
      <c r="C108" s="590">
        <v>97.052999999999997</v>
      </c>
      <c r="D108" s="583">
        <v>81.284999999999997</v>
      </c>
      <c r="E108" s="590">
        <v>28.498999999999995</v>
      </c>
      <c r="F108" s="583">
        <v>13.698999999999998</v>
      </c>
      <c r="G108" s="590">
        <v>250.22300000000001</v>
      </c>
      <c r="H108" s="583">
        <v>271.245</v>
      </c>
      <c r="I108" s="590">
        <v>69.939000000000021</v>
      </c>
      <c r="J108" s="583">
        <v>76.539999999999992</v>
      </c>
      <c r="K108" s="590">
        <v>28.725000000000001</v>
      </c>
      <c r="L108" s="583">
        <v>99.085999999999999</v>
      </c>
      <c r="M108" s="590">
        <v>-2.1359999999999992</v>
      </c>
      <c r="N108" s="583">
        <v>26.381</v>
      </c>
      <c r="O108" s="590">
        <v>376.00099999999998</v>
      </c>
      <c r="P108" s="583">
        <v>451.61599999999999</v>
      </c>
      <c r="Q108" s="590">
        <v>96.301999999999964</v>
      </c>
      <c r="R108" s="583">
        <v>116.62</v>
      </c>
      <c r="T108" s="700"/>
      <c r="U108" s="700"/>
      <c r="V108" s="700"/>
      <c r="W108" s="700"/>
      <c r="X108" s="700"/>
      <c r="Y108" s="700"/>
      <c r="Z108" s="700"/>
      <c r="AA108" s="700"/>
      <c r="AB108" s="700"/>
      <c r="AC108" s="700"/>
      <c r="AD108" s="700"/>
      <c r="AE108" s="700"/>
      <c r="AF108" s="700"/>
      <c r="AG108" s="700"/>
      <c r="AH108" s="700"/>
      <c r="AI108" s="700"/>
      <c r="AJ108" s="700"/>
      <c r="AK108" s="700"/>
      <c r="AL108" s="700"/>
      <c r="AM108" s="700"/>
      <c r="AN108" s="700"/>
      <c r="AO108" s="700"/>
    </row>
    <row r="109" spans="1:41">
      <c r="A109" s="164"/>
      <c r="B109" s="180" t="s">
        <v>320</v>
      </c>
      <c r="C109" s="591">
        <v>45.65</v>
      </c>
      <c r="D109" s="584">
        <v>74.218000000000004</v>
      </c>
      <c r="E109" s="591">
        <v>8.2569999999999979</v>
      </c>
      <c r="F109" s="584">
        <v>11.329000000000001</v>
      </c>
      <c r="G109" s="591">
        <v>14.201000000000001</v>
      </c>
      <c r="H109" s="584">
        <v>20.042000000000002</v>
      </c>
      <c r="I109" s="591">
        <v>11.244</v>
      </c>
      <c r="J109" s="584">
        <v>1.9830000000000005</v>
      </c>
      <c r="K109" s="591">
        <v>57.415999999999997</v>
      </c>
      <c r="L109" s="584">
        <v>80.543000000000006</v>
      </c>
      <c r="M109" s="591">
        <v>7.5739999999999981</v>
      </c>
      <c r="N109" s="584">
        <v>29.248000000000005</v>
      </c>
      <c r="O109" s="591">
        <v>117.267</v>
      </c>
      <c r="P109" s="584">
        <v>174.803</v>
      </c>
      <c r="Q109" s="591">
        <v>27.075000000000003</v>
      </c>
      <c r="R109" s="584">
        <v>42.56</v>
      </c>
      <c r="T109" s="700"/>
      <c r="U109" s="700"/>
      <c r="V109" s="700"/>
      <c r="W109" s="700"/>
      <c r="X109" s="700"/>
      <c r="Y109" s="700"/>
      <c r="Z109" s="700"/>
      <c r="AA109" s="700"/>
      <c r="AB109" s="700"/>
      <c r="AC109" s="700"/>
    </row>
    <row r="110" spans="1:41">
      <c r="A110" s="164"/>
      <c r="B110" s="180" t="s">
        <v>390</v>
      </c>
      <c r="C110" s="580">
        <v>51.402999999999999</v>
      </c>
      <c r="D110" s="584">
        <v>7.0670000000000002</v>
      </c>
      <c r="E110" s="580">
        <v>20.241999999999997</v>
      </c>
      <c r="F110" s="584">
        <v>2.37</v>
      </c>
      <c r="G110" s="580">
        <v>236.02199999999999</v>
      </c>
      <c r="H110" s="584">
        <v>251.203</v>
      </c>
      <c r="I110" s="580">
        <v>58.694999999999993</v>
      </c>
      <c r="J110" s="584">
        <v>74.557000000000016</v>
      </c>
      <c r="K110" s="580">
        <v>-28.690999999999999</v>
      </c>
      <c r="L110" s="584">
        <v>18.542999999999999</v>
      </c>
      <c r="M110" s="580">
        <v>-9.7099999999999973</v>
      </c>
      <c r="N110" s="584">
        <v>-2.8670000000000009</v>
      </c>
      <c r="O110" s="580">
        <v>258.73399999999998</v>
      </c>
      <c r="P110" s="584">
        <v>276.81299999999999</v>
      </c>
      <c r="Q110" s="580">
        <v>69.226999999999975</v>
      </c>
      <c r="R110" s="584">
        <v>74.06</v>
      </c>
      <c r="T110" s="700"/>
      <c r="U110" s="700"/>
      <c r="V110" s="700"/>
      <c r="W110" s="700"/>
      <c r="X110" s="700"/>
      <c r="Y110" s="700"/>
      <c r="Z110" s="700"/>
      <c r="AA110" s="700"/>
      <c r="AB110" s="700"/>
      <c r="AC110" s="700"/>
    </row>
    <row r="111" spans="1:41">
      <c r="A111" s="158"/>
      <c r="B111" s="176" t="s">
        <v>391</v>
      </c>
      <c r="C111" s="589">
        <v>-270.73599999999999</v>
      </c>
      <c r="D111" s="583">
        <v>-240.654</v>
      </c>
      <c r="E111" s="589">
        <v>-76.752999999999986</v>
      </c>
      <c r="F111" s="583">
        <v>-64.329999999999984</v>
      </c>
      <c r="G111" s="589">
        <v>-1260.6369999999999</v>
      </c>
      <c r="H111" s="583">
        <v>-1418.2159999999999</v>
      </c>
      <c r="I111" s="589">
        <v>-332.16499999999996</v>
      </c>
      <c r="J111" s="583">
        <v>-377.60699999999997</v>
      </c>
      <c r="K111" s="589">
        <v>224.166</v>
      </c>
      <c r="L111" s="583">
        <v>71.027000000000001</v>
      </c>
      <c r="M111" s="589">
        <v>64.236999999999995</v>
      </c>
      <c r="N111" s="583">
        <v>32.747999999999998</v>
      </c>
      <c r="O111" s="589">
        <v>-1307.2070000000001</v>
      </c>
      <c r="P111" s="583">
        <v>-1587.8430000000001</v>
      </c>
      <c r="Q111" s="589">
        <v>-344.68100000000015</v>
      </c>
      <c r="R111" s="583">
        <v>-409.18900000000008</v>
      </c>
      <c r="T111" s="700"/>
      <c r="U111" s="700"/>
      <c r="V111" s="700"/>
      <c r="W111" s="700"/>
      <c r="X111" s="700"/>
      <c r="Y111" s="700"/>
      <c r="Z111" s="700"/>
      <c r="AA111" s="700"/>
      <c r="AB111" s="700"/>
      <c r="AC111" s="700"/>
    </row>
    <row r="112" spans="1:41">
      <c r="A112" s="164"/>
      <c r="B112" s="180" t="s">
        <v>392</v>
      </c>
      <c r="C112" s="580">
        <v>-257.31400000000002</v>
      </c>
      <c r="D112" s="584">
        <v>-267.149</v>
      </c>
      <c r="E112" s="580">
        <v>-68.513000000000034</v>
      </c>
      <c r="F112" s="584">
        <v>-59.918000000000006</v>
      </c>
      <c r="G112" s="580">
        <v>-78.756</v>
      </c>
      <c r="H112" s="584">
        <v>-33.686</v>
      </c>
      <c r="I112" s="580">
        <v>-33.067</v>
      </c>
      <c r="J112" s="584">
        <v>-9.3739999999999988</v>
      </c>
      <c r="K112" s="580">
        <v>-3.7709999999999999</v>
      </c>
      <c r="L112" s="584">
        <v>-2.3570000000000002</v>
      </c>
      <c r="M112" s="580">
        <v>-0.8580000000000001</v>
      </c>
      <c r="N112" s="584">
        <v>-3.0000000000001137E-3</v>
      </c>
      <c r="O112" s="580">
        <v>-339.84100000000001</v>
      </c>
      <c r="P112" s="584">
        <v>-303.19200000000001</v>
      </c>
      <c r="Q112" s="580">
        <v>-102.43800000000002</v>
      </c>
      <c r="R112" s="584">
        <v>-69.295000000000016</v>
      </c>
      <c r="T112" s="700"/>
      <c r="U112" s="700"/>
      <c r="V112" s="700"/>
      <c r="W112" s="700"/>
      <c r="X112" s="700"/>
      <c r="Y112" s="700"/>
      <c r="Z112" s="700"/>
      <c r="AA112" s="700"/>
      <c r="AB112" s="700"/>
      <c r="AC112" s="700"/>
    </row>
    <row r="113" spans="1:41">
      <c r="A113" s="164"/>
      <c r="B113" s="180" t="s">
        <v>393</v>
      </c>
      <c r="C113" s="580">
        <v>-39.887</v>
      </c>
      <c r="D113" s="584">
        <v>-56.796999999999997</v>
      </c>
      <c r="E113" s="580">
        <v>-8.2759999999999998</v>
      </c>
      <c r="F113" s="584">
        <v>-10.942</v>
      </c>
      <c r="G113" s="580">
        <v>-147.13499999999999</v>
      </c>
      <c r="H113" s="584">
        <v>-135.33799999999999</v>
      </c>
      <c r="I113" s="580">
        <v>-44.203999999999994</v>
      </c>
      <c r="J113" s="584">
        <v>-28.934999999999988</v>
      </c>
      <c r="K113" s="580">
        <v>-24.056999999999999</v>
      </c>
      <c r="L113" s="584">
        <v>-24.056999999999999</v>
      </c>
      <c r="M113" s="580">
        <v>-6.0809999999999995</v>
      </c>
      <c r="N113" s="584">
        <v>-6.0809999999999995</v>
      </c>
      <c r="O113" s="580">
        <v>-211.07900000000001</v>
      </c>
      <c r="P113" s="584">
        <v>-216.19200000000001</v>
      </c>
      <c r="Q113" s="580">
        <v>-58.561000000000007</v>
      </c>
      <c r="R113" s="584">
        <v>-45.957999999999998</v>
      </c>
      <c r="T113" s="700"/>
      <c r="U113" s="700"/>
      <c r="V113" s="700"/>
      <c r="W113" s="700"/>
      <c r="X113" s="700"/>
      <c r="Y113" s="700"/>
      <c r="Z113" s="700"/>
      <c r="AA113" s="700"/>
      <c r="AB113" s="700"/>
      <c r="AC113" s="700"/>
    </row>
    <row r="114" spans="1:41">
      <c r="A114" s="164"/>
      <c r="B114" s="180" t="s">
        <v>57</v>
      </c>
      <c r="C114" s="580">
        <v>26.465</v>
      </c>
      <c r="D114" s="584">
        <v>83.292000000000002</v>
      </c>
      <c r="E114" s="580">
        <v>3.6000000000001364E-2</v>
      </c>
      <c r="F114" s="584">
        <v>6.5300000000000011</v>
      </c>
      <c r="G114" s="580">
        <v>-1034.7460000000001</v>
      </c>
      <c r="H114" s="584">
        <v>-1249.192</v>
      </c>
      <c r="I114" s="580">
        <v>-254.89400000000012</v>
      </c>
      <c r="J114" s="584">
        <v>-339.298</v>
      </c>
      <c r="K114" s="580">
        <v>251.994</v>
      </c>
      <c r="L114" s="584">
        <v>97.441000000000003</v>
      </c>
      <c r="M114" s="580">
        <v>71.175999999999988</v>
      </c>
      <c r="N114" s="584">
        <v>38.832000000000001</v>
      </c>
      <c r="O114" s="580">
        <v>-756.28700000000003</v>
      </c>
      <c r="P114" s="584">
        <v>-1068.4590000000001</v>
      </c>
      <c r="Q114" s="580">
        <v>-183.68200000000002</v>
      </c>
      <c r="R114" s="584">
        <v>-293.93600000000004</v>
      </c>
      <c r="T114" s="700"/>
      <c r="U114" s="700"/>
      <c r="V114" s="700"/>
      <c r="W114" s="700"/>
      <c r="X114" s="700"/>
      <c r="Y114" s="700"/>
      <c r="Z114" s="700"/>
      <c r="AA114" s="700"/>
      <c r="AB114" s="700"/>
      <c r="AC114" s="700"/>
    </row>
    <row r="115" spans="1:41">
      <c r="A115" s="164"/>
      <c r="B115" s="175" t="s">
        <v>394</v>
      </c>
      <c r="C115" s="580">
        <v>-28.911000000000001</v>
      </c>
      <c r="D115" s="584">
        <v>-128.61000000000001</v>
      </c>
      <c r="E115" s="580">
        <v>-7.3130000000000024</v>
      </c>
      <c r="F115" s="584">
        <v>-21.313000000000017</v>
      </c>
      <c r="G115" s="580">
        <v>249.863</v>
      </c>
      <c r="H115" s="584">
        <v>519.32399999999996</v>
      </c>
      <c r="I115" s="580">
        <v>79.525000000000006</v>
      </c>
      <c r="J115" s="584">
        <v>69.325999999999965</v>
      </c>
      <c r="K115" s="580">
        <v>-29.588999999999999</v>
      </c>
      <c r="L115" s="584">
        <v>-59.588999999999999</v>
      </c>
      <c r="M115" s="580">
        <v>-7.9699999999999989</v>
      </c>
      <c r="N115" s="584">
        <v>-5.2629999999999981</v>
      </c>
      <c r="O115" s="580">
        <v>191.363</v>
      </c>
      <c r="P115" s="584">
        <v>331.125</v>
      </c>
      <c r="Q115" s="580">
        <v>64.242000000000004</v>
      </c>
      <c r="R115" s="584">
        <v>42.75</v>
      </c>
      <c r="T115" s="700"/>
      <c r="U115" s="700"/>
      <c r="V115" s="700"/>
      <c r="W115" s="700"/>
      <c r="X115" s="700"/>
      <c r="Y115" s="700"/>
      <c r="Z115" s="700"/>
      <c r="AA115" s="700"/>
      <c r="AB115" s="700"/>
      <c r="AC115" s="700"/>
    </row>
    <row r="116" spans="1:41" s="144" customFormat="1">
      <c r="A116" s="178"/>
      <c r="B116" s="176" t="s">
        <v>395</v>
      </c>
      <c r="C116" s="590">
        <v>23.962</v>
      </c>
      <c r="D116" s="583">
        <v>1.8480000000000001</v>
      </c>
      <c r="E116" s="590">
        <v>3.3009999999999984</v>
      </c>
      <c r="F116" s="583">
        <v>2.899</v>
      </c>
      <c r="G116" s="590">
        <v>-56.351999999999997</v>
      </c>
      <c r="H116" s="583">
        <v>-37.293999999999997</v>
      </c>
      <c r="I116" s="590">
        <v>-21.442</v>
      </c>
      <c r="J116" s="583">
        <v>-14.106999999999996</v>
      </c>
      <c r="K116" s="590">
        <v>-14.176</v>
      </c>
      <c r="L116" s="583">
        <v>-51.679000000000002</v>
      </c>
      <c r="M116" s="590">
        <v>-10.499000000000001</v>
      </c>
      <c r="N116" s="583">
        <v>-2.2100000000000009</v>
      </c>
      <c r="O116" s="590">
        <v>-46.566000000000003</v>
      </c>
      <c r="P116" s="583">
        <v>-87.125</v>
      </c>
      <c r="Q116" s="590">
        <v>-28.640000000000004</v>
      </c>
      <c r="R116" s="583">
        <v>-13.418000000000006</v>
      </c>
      <c r="T116" s="700"/>
      <c r="U116" s="700"/>
      <c r="V116" s="700"/>
      <c r="W116" s="700"/>
      <c r="X116" s="700"/>
      <c r="Y116" s="700"/>
      <c r="Z116" s="700"/>
      <c r="AA116" s="700"/>
      <c r="AB116" s="700"/>
      <c r="AC116" s="700"/>
      <c r="AD116" s="700"/>
      <c r="AE116" s="700"/>
      <c r="AF116" s="700"/>
      <c r="AG116" s="700"/>
      <c r="AH116" s="700"/>
      <c r="AI116" s="700"/>
      <c r="AJ116" s="700"/>
      <c r="AK116" s="700"/>
      <c r="AL116" s="700"/>
      <c r="AM116" s="700"/>
      <c r="AN116" s="700"/>
      <c r="AO116" s="700"/>
    </row>
    <row r="117" spans="1:41">
      <c r="E117" s="157"/>
      <c r="F117" s="157"/>
      <c r="I117" s="157"/>
      <c r="J117" s="157"/>
      <c r="K117" s="169"/>
      <c r="L117" s="169"/>
      <c r="M117" s="157"/>
      <c r="N117" s="157"/>
      <c r="O117" s="169"/>
      <c r="P117" s="169"/>
      <c r="Q117" s="157"/>
      <c r="R117" s="157"/>
      <c r="S117" s="169"/>
      <c r="T117" s="700"/>
      <c r="U117" s="700"/>
      <c r="V117" s="700"/>
      <c r="W117" s="700"/>
      <c r="X117" s="700"/>
      <c r="Y117" s="700"/>
      <c r="Z117" s="700"/>
      <c r="AA117" s="700"/>
      <c r="AB117" s="700"/>
      <c r="AC117" s="700"/>
    </row>
    <row r="118" spans="1:41" ht="25.5">
      <c r="A118" s="178"/>
      <c r="B118" s="175" t="s">
        <v>396</v>
      </c>
      <c r="C118" s="591">
        <v>0</v>
      </c>
      <c r="D118" s="584">
        <v>0</v>
      </c>
      <c r="E118" s="591">
        <v>0</v>
      </c>
      <c r="F118" s="584">
        <v>0</v>
      </c>
      <c r="G118" s="591">
        <v>0.57099999999999995</v>
      </c>
      <c r="H118" s="584">
        <v>-0.433</v>
      </c>
      <c r="I118" s="591">
        <v>0.34299999999999997</v>
      </c>
      <c r="J118" s="584">
        <v>-0.46</v>
      </c>
      <c r="K118" s="591">
        <v>-2.29</v>
      </c>
      <c r="L118" s="584">
        <v>-1.524</v>
      </c>
      <c r="M118" s="591">
        <v>8.5999999999999854E-2</v>
      </c>
      <c r="N118" s="584">
        <v>-1.3900000000000001</v>
      </c>
      <c r="O118" s="591">
        <v>-1.7190000000000001</v>
      </c>
      <c r="P118" s="584">
        <v>-1.9570000000000001</v>
      </c>
      <c r="Q118" s="591">
        <v>0.42900000000000005</v>
      </c>
      <c r="R118" s="584">
        <v>-1.85</v>
      </c>
      <c r="T118" s="700"/>
      <c r="U118" s="700"/>
      <c r="V118" s="700"/>
      <c r="W118" s="700"/>
      <c r="X118" s="700"/>
      <c r="Y118" s="700"/>
      <c r="Z118" s="700"/>
      <c r="AA118" s="700"/>
      <c r="AB118" s="700"/>
      <c r="AC118" s="700"/>
    </row>
    <row r="119" spans="1:41">
      <c r="A119" s="179"/>
      <c r="B119" s="175" t="s">
        <v>397</v>
      </c>
      <c r="C119" s="589">
        <v>1.101</v>
      </c>
      <c r="D119" s="583">
        <v>2.3780000000000001</v>
      </c>
      <c r="E119" s="589">
        <v>0.26600000000000001</v>
      </c>
      <c r="F119" s="583">
        <v>0.51</v>
      </c>
      <c r="G119" s="589">
        <v>0.85399999999999998</v>
      </c>
      <c r="H119" s="583">
        <v>5.0999999999999997E-2</v>
      </c>
      <c r="I119" s="589">
        <v>0.72499999999999998</v>
      </c>
      <c r="J119" s="583">
        <v>-1.0000000000000009E-3</v>
      </c>
      <c r="K119" s="589">
        <v>-8.9999999999999993E-3</v>
      </c>
      <c r="L119" s="583">
        <v>2.6949999999999998</v>
      </c>
      <c r="M119" s="589">
        <v>3.3000000000000002E-2</v>
      </c>
      <c r="N119" s="583">
        <v>0.81399999999999983</v>
      </c>
      <c r="O119" s="589">
        <v>1.946</v>
      </c>
      <c r="P119" s="583">
        <v>5.1239999999999997</v>
      </c>
      <c r="Q119" s="589">
        <v>1.024</v>
      </c>
      <c r="R119" s="583">
        <v>1.3229999999999995</v>
      </c>
      <c r="T119" s="700"/>
      <c r="U119" s="700"/>
      <c r="V119" s="700"/>
      <c r="W119" s="700"/>
      <c r="X119" s="700"/>
      <c r="Y119" s="700"/>
      <c r="Z119" s="700"/>
      <c r="AA119" s="700"/>
      <c r="AB119" s="700"/>
      <c r="AC119" s="700"/>
    </row>
    <row r="120" spans="1:41">
      <c r="A120" s="158"/>
      <c r="B120" s="180" t="s">
        <v>398</v>
      </c>
      <c r="C120" s="580">
        <v>0.73099999999999998</v>
      </c>
      <c r="D120" s="584">
        <v>0</v>
      </c>
      <c r="E120" s="580">
        <v>1.4000000000000012E-2</v>
      </c>
      <c r="F120" s="584">
        <v>-1.774</v>
      </c>
      <c r="G120" s="580">
        <v>0</v>
      </c>
      <c r="H120" s="584">
        <v>0</v>
      </c>
      <c r="I120" s="580">
        <v>0</v>
      </c>
      <c r="J120" s="584">
        <v>0</v>
      </c>
      <c r="K120" s="580">
        <v>-1.2E-2</v>
      </c>
      <c r="L120" s="584">
        <v>0.36</v>
      </c>
      <c r="M120" s="580">
        <v>1.3999999999999999E-2</v>
      </c>
      <c r="N120" s="584">
        <v>-0.36699999999999999</v>
      </c>
      <c r="O120" s="580">
        <v>0.71899999999999997</v>
      </c>
      <c r="P120" s="584">
        <v>0.36</v>
      </c>
      <c r="Q120" s="580">
        <v>2.8000000000000025E-2</v>
      </c>
      <c r="R120" s="584">
        <v>-2.141</v>
      </c>
      <c r="T120" s="700"/>
      <c r="U120" s="700"/>
      <c r="V120" s="700"/>
      <c r="W120" s="700"/>
      <c r="X120" s="700"/>
      <c r="Y120" s="700"/>
      <c r="Z120" s="700"/>
      <c r="AA120" s="700"/>
      <c r="AB120" s="700"/>
      <c r="AC120" s="700"/>
    </row>
    <row r="121" spans="1:41">
      <c r="A121" s="158"/>
      <c r="B121" s="180" t="s">
        <v>399</v>
      </c>
      <c r="C121" s="591">
        <v>0.37</v>
      </c>
      <c r="D121" s="584">
        <v>2.3780000000000001</v>
      </c>
      <c r="E121" s="591">
        <v>0.252</v>
      </c>
      <c r="F121" s="584">
        <v>2.2840000000000003</v>
      </c>
      <c r="G121" s="591">
        <v>0.85399999999999998</v>
      </c>
      <c r="H121" s="584">
        <v>5.0999999999999997E-2</v>
      </c>
      <c r="I121" s="591">
        <v>0.72499999999999998</v>
      </c>
      <c r="J121" s="584">
        <v>-1.0000000000000009E-3</v>
      </c>
      <c r="K121" s="591">
        <v>3.0000000000000001E-3</v>
      </c>
      <c r="L121" s="584">
        <v>2.335</v>
      </c>
      <c r="M121" s="591">
        <v>1.9E-2</v>
      </c>
      <c r="N121" s="584">
        <v>1.181</v>
      </c>
      <c r="O121" s="591">
        <v>1.2270000000000001</v>
      </c>
      <c r="P121" s="584">
        <v>4.7640000000000002</v>
      </c>
      <c r="Q121" s="591">
        <v>0.99600000000000011</v>
      </c>
      <c r="R121" s="584">
        <v>3.4640000000000004</v>
      </c>
      <c r="T121" s="700"/>
      <c r="U121" s="700"/>
      <c r="V121" s="700"/>
      <c r="W121" s="700"/>
      <c r="X121" s="700"/>
      <c r="Y121" s="700"/>
      <c r="Z121" s="700"/>
      <c r="AA121" s="700"/>
      <c r="AB121" s="700"/>
      <c r="AC121" s="700"/>
    </row>
    <row r="122" spans="1:41">
      <c r="E122" s="157"/>
      <c r="F122" s="157"/>
      <c r="I122" s="157"/>
      <c r="J122" s="157"/>
      <c r="K122" s="169"/>
      <c r="L122" s="169"/>
      <c r="M122" s="157"/>
      <c r="N122" s="157"/>
      <c r="O122" s="169"/>
      <c r="P122" s="169"/>
      <c r="Q122" s="157"/>
      <c r="R122" s="157"/>
      <c r="S122" s="169"/>
      <c r="T122" s="700"/>
      <c r="U122" s="700"/>
      <c r="V122" s="700"/>
      <c r="W122" s="700"/>
      <c r="X122" s="700"/>
      <c r="Y122" s="700"/>
      <c r="Z122" s="700"/>
      <c r="AA122" s="700"/>
      <c r="AB122" s="700"/>
      <c r="AC122" s="700"/>
    </row>
    <row r="123" spans="1:41" s="144" customFormat="1">
      <c r="A123" s="158" t="s">
        <v>400</v>
      </c>
      <c r="B123" s="176"/>
      <c r="C123" s="590">
        <v>1062.3109999999999</v>
      </c>
      <c r="D123" s="583">
        <v>670.12099999999998</v>
      </c>
      <c r="E123" s="590">
        <v>197.65499999999997</v>
      </c>
      <c r="F123" s="583">
        <v>-15.550000000000068</v>
      </c>
      <c r="G123" s="590">
        <v>694.346</v>
      </c>
      <c r="H123" s="583">
        <v>741.87199999999996</v>
      </c>
      <c r="I123" s="590">
        <v>271.74900000000002</v>
      </c>
      <c r="J123" s="583">
        <v>11.902999999999906</v>
      </c>
      <c r="K123" s="590">
        <v>145.447</v>
      </c>
      <c r="L123" s="583">
        <v>-99.603999999999999</v>
      </c>
      <c r="M123" s="590">
        <v>56.870000000000005</v>
      </c>
      <c r="N123" s="583">
        <v>-27.445999999999998</v>
      </c>
      <c r="O123" s="590">
        <v>1902.104</v>
      </c>
      <c r="P123" s="583">
        <v>1312.3889999999999</v>
      </c>
      <c r="Q123" s="590">
        <v>526.27400000000011</v>
      </c>
      <c r="R123" s="583">
        <v>-31.093000000000075</v>
      </c>
      <c r="T123" s="700"/>
      <c r="U123" s="700"/>
      <c r="V123" s="700"/>
      <c r="W123" s="700"/>
      <c r="X123" s="700"/>
      <c r="Y123" s="700"/>
      <c r="Z123" s="700"/>
      <c r="AA123" s="700"/>
      <c r="AB123" s="700"/>
      <c r="AC123" s="700"/>
      <c r="AD123" s="700"/>
      <c r="AE123" s="700"/>
      <c r="AF123" s="700"/>
      <c r="AG123" s="700"/>
      <c r="AH123" s="700"/>
      <c r="AI123" s="700"/>
      <c r="AJ123" s="700"/>
      <c r="AK123" s="700"/>
      <c r="AL123" s="700"/>
      <c r="AM123" s="700"/>
      <c r="AN123" s="700"/>
      <c r="AO123" s="700"/>
    </row>
    <row r="124" spans="1:41">
      <c r="E124" s="157"/>
      <c r="F124" s="157"/>
      <c r="I124" s="157"/>
      <c r="J124" s="157"/>
      <c r="K124" s="169"/>
      <c r="L124" s="169"/>
      <c r="M124" s="157"/>
      <c r="N124" s="157"/>
      <c r="O124" s="169"/>
      <c r="P124" s="169"/>
      <c r="Q124" s="157"/>
      <c r="R124" s="157"/>
      <c r="S124" s="169"/>
      <c r="T124" s="700"/>
      <c r="U124" s="700"/>
      <c r="V124" s="700"/>
      <c r="W124" s="700"/>
      <c r="X124" s="700"/>
      <c r="Y124" s="700"/>
      <c r="Z124" s="700"/>
      <c r="AA124" s="700"/>
      <c r="AB124" s="700"/>
      <c r="AC124" s="700"/>
    </row>
    <row r="125" spans="1:41">
      <c r="A125" s="164"/>
      <c r="B125" s="175" t="s">
        <v>401</v>
      </c>
      <c r="C125" s="580">
        <v>-317.93200000000002</v>
      </c>
      <c r="D125" s="584">
        <v>-206.447</v>
      </c>
      <c r="E125" s="580">
        <v>-59.643000000000029</v>
      </c>
      <c r="F125" s="584">
        <v>-15.765000000000015</v>
      </c>
      <c r="G125" s="580">
        <v>-149.696</v>
      </c>
      <c r="H125" s="584">
        <v>-112.215</v>
      </c>
      <c r="I125" s="580">
        <v>-29.328999999999994</v>
      </c>
      <c r="J125" s="584">
        <v>157.79799999999997</v>
      </c>
      <c r="K125" s="580">
        <v>-88.784000000000006</v>
      </c>
      <c r="L125" s="584">
        <v>-24.949000000000002</v>
      </c>
      <c r="M125" s="580">
        <v>-21.924000000000007</v>
      </c>
      <c r="N125" s="584">
        <v>0.33899999999999864</v>
      </c>
      <c r="O125" s="580">
        <v>-556.41200000000003</v>
      </c>
      <c r="P125" s="584">
        <v>-343.61099999999999</v>
      </c>
      <c r="Q125" s="580">
        <v>-110.89600000000002</v>
      </c>
      <c r="R125" s="584">
        <v>142.37200000000001</v>
      </c>
      <c r="T125" s="700"/>
      <c r="U125" s="700"/>
      <c r="V125" s="700"/>
      <c r="W125" s="700"/>
      <c r="X125" s="700"/>
      <c r="Y125" s="700"/>
      <c r="Z125" s="700"/>
      <c r="AA125" s="700"/>
      <c r="AB125" s="700"/>
      <c r="AC125" s="700"/>
    </row>
    <row r="126" spans="1:41">
      <c r="E126" s="157"/>
      <c r="F126" s="157"/>
      <c r="I126" s="157"/>
      <c r="J126" s="157"/>
      <c r="K126" s="169"/>
      <c r="L126" s="169"/>
      <c r="M126" s="157"/>
      <c r="N126" s="157"/>
      <c r="O126" s="169"/>
      <c r="P126" s="169"/>
      <c r="Q126" s="157"/>
      <c r="R126" s="157"/>
      <c r="S126" s="169"/>
      <c r="T126" s="700"/>
      <c r="U126" s="700"/>
      <c r="V126" s="700"/>
      <c r="W126" s="700"/>
      <c r="X126" s="700"/>
      <c r="Y126" s="700"/>
      <c r="Z126" s="700"/>
      <c r="AA126" s="700"/>
      <c r="AB126" s="700"/>
      <c r="AC126" s="700"/>
    </row>
    <row r="127" spans="1:41" s="144" customFormat="1">
      <c r="A127" s="158" t="s">
        <v>402</v>
      </c>
      <c r="B127" s="176"/>
      <c r="C127" s="590">
        <v>744.37900000000002</v>
      </c>
      <c r="D127" s="583">
        <v>463.67399999999998</v>
      </c>
      <c r="E127" s="590">
        <v>138.01200000000006</v>
      </c>
      <c r="F127" s="583">
        <v>-31.314999999999998</v>
      </c>
      <c r="G127" s="590">
        <v>544.65</v>
      </c>
      <c r="H127" s="583">
        <v>629.65700000000004</v>
      </c>
      <c r="I127" s="590">
        <v>242.41999999999996</v>
      </c>
      <c r="J127" s="583">
        <v>169.70100000000002</v>
      </c>
      <c r="K127" s="590">
        <v>56.662999999999997</v>
      </c>
      <c r="L127" s="583">
        <v>-124.553</v>
      </c>
      <c r="M127" s="590">
        <v>34.945999999999998</v>
      </c>
      <c r="N127" s="583">
        <v>-27.106999999999999</v>
      </c>
      <c r="O127" s="590">
        <v>1345.692</v>
      </c>
      <c r="P127" s="583">
        <v>968.77800000000002</v>
      </c>
      <c r="Q127" s="590">
        <v>415.37800000000004</v>
      </c>
      <c r="R127" s="583">
        <v>111.279</v>
      </c>
      <c r="T127" s="700"/>
      <c r="U127" s="700"/>
      <c r="V127" s="700"/>
      <c r="W127" s="700"/>
      <c r="X127" s="700"/>
      <c r="Y127" s="700"/>
      <c r="Z127" s="700"/>
      <c r="AA127" s="700"/>
      <c r="AB127" s="700"/>
      <c r="AC127" s="700"/>
      <c r="AD127" s="700"/>
      <c r="AE127" s="700"/>
      <c r="AF127" s="700"/>
      <c r="AG127" s="700"/>
      <c r="AH127" s="700"/>
      <c r="AI127" s="700"/>
      <c r="AJ127" s="700"/>
      <c r="AK127" s="700"/>
      <c r="AL127" s="700"/>
      <c r="AM127" s="700"/>
      <c r="AN127" s="700"/>
      <c r="AO127" s="700"/>
    </row>
    <row r="128" spans="1:41">
      <c r="A128" s="164"/>
      <c r="B128" s="175" t="s">
        <v>403</v>
      </c>
      <c r="C128" s="591">
        <v>0</v>
      </c>
      <c r="D128" s="584">
        <v>0</v>
      </c>
      <c r="E128" s="591">
        <v>0</v>
      </c>
      <c r="F128" s="584">
        <v>0</v>
      </c>
      <c r="G128" s="591">
        <v>0</v>
      </c>
      <c r="H128" s="584">
        <v>0</v>
      </c>
      <c r="I128" s="591">
        <v>0</v>
      </c>
      <c r="J128" s="584">
        <v>0</v>
      </c>
      <c r="K128" s="591">
        <v>0</v>
      </c>
      <c r="L128" s="584">
        <v>1892.7059999999999</v>
      </c>
      <c r="M128" s="591">
        <v>0</v>
      </c>
      <c r="N128" s="584">
        <v>4.5989999999999327</v>
      </c>
      <c r="O128" s="591">
        <v>0</v>
      </c>
      <c r="P128" s="584">
        <v>1892.7059999999999</v>
      </c>
      <c r="Q128" s="591">
        <v>0</v>
      </c>
      <c r="R128" s="584">
        <v>4.5989999999999327</v>
      </c>
      <c r="T128" s="700"/>
      <c r="U128" s="700"/>
      <c r="V128" s="700"/>
      <c r="W128" s="700"/>
      <c r="X128" s="700"/>
      <c r="Y128" s="700"/>
      <c r="Z128" s="700"/>
      <c r="AA128" s="700"/>
      <c r="AB128" s="700"/>
      <c r="AC128" s="700"/>
    </row>
    <row r="129" spans="1:29">
      <c r="A129" s="158" t="s">
        <v>404</v>
      </c>
      <c r="B129" s="175"/>
      <c r="C129" s="590">
        <v>744.37900000000002</v>
      </c>
      <c r="D129" s="583">
        <v>463.67399999999998</v>
      </c>
      <c r="E129" s="590">
        <v>138.01200000000006</v>
      </c>
      <c r="F129" s="583">
        <v>-31.314999999999998</v>
      </c>
      <c r="G129" s="590">
        <v>544.65</v>
      </c>
      <c r="H129" s="583">
        <v>629.65700000000004</v>
      </c>
      <c r="I129" s="590">
        <v>242.41999999999996</v>
      </c>
      <c r="J129" s="583">
        <v>169.70100000000002</v>
      </c>
      <c r="K129" s="590">
        <v>56.662999999999997</v>
      </c>
      <c r="L129" s="583">
        <v>1768.153</v>
      </c>
      <c r="M129" s="590">
        <v>34.945999999999998</v>
      </c>
      <c r="N129" s="583">
        <v>-22.508000000000038</v>
      </c>
      <c r="O129" s="590">
        <v>1345.692</v>
      </c>
      <c r="P129" s="583">
        <v>2861.4839999999999</v>
      </c>
      <c r="Q129" s="590">
        <v>415.37800000000004</v>
      </c>
      <c r="R129" s="583">
        <v>115.8779999999997</v>
      </c>
      <c r="T129" s="700"/>
      <c r="U129" s="700"/>
      <c r="V129" s="700"/>
      <c r="W129" s="700"/>
      <c r="X129" s="700"/>
      <c r="Y129" s="700"/>
      <c r="Z129" s="700"/>
      <c r="AA129" s="700"/>
      <c r="AB129" s="700"/>
      <c r="AC129" s="700"/>
    </row>
    <row r="130" spans="1:29">
      <c r="E130" s="157"/>
      <c r="F130" s="157"/>
      <c r="I130" s="157"/>
      <c r="J130" s="157"/>
      <c r="K130" s="169"/>
      <c r="L130" s="169"/>
      <c r="M130" s="157"/>
      <c r="N130" s="157"/>
      <c r="O130" s="169"/>
      <c r="P130" s="169"/>
      <c r="Q130" s="157"/>
      <c r="R130" s="157"/>
      <c r="S130" s="169"/>
      <c r="T130" s="700"/>
      <c r="U130" s="700"/>
      <c r="V130" s="700"/>
      <c r="W130" s="700"/>
      <c r="X130" s="700"/>
      <c r="Y130" s="700"/>
      <c r="Z130" s="700"/>
      <c r="AA130" s="700"/>
      <c r="AB130" s="700"/>
      <c r="AC130" s="700"/>
    </row>
    <row r="131" spans="1:29">
      <c r="A131" s="164"/>
      <c r="B131" s="175" t="s">
        <v>405</v>
      </c>
      <c r="C131" s="590">
        <v>744.37900000000002</v>
      </c>
      <c r="D131" s="583">
        <v>463.67399999999998</v>
      </c>
      <c r="E131" s="590">
        <v>138.01200000000006</v>
      </c>
      <c r="F131" s="583">
        <v>-31.314999999999998</v>
      </c>
      <c r="G131" s="590">
        <v>544.65</v>
      </c>
      <c r="H131" s="583">
        <v>629.65700000000004</v>
      </c>
      <c r="I131" s="590">
        <v>242.41999999999996</v>
      </c>
      <c r="J131" s="583">
        <v>169.70100000000002</v>
      </c>
      <c r="K131" s="590">
        <v>56.662999999999997</v>
      </c>
      <c r="L131" s="583">
        <v>1768.153</v>
      </c>
      <c r="M131" s="590">
        <v>34.945999999999998</v>
      </c>
      <c r="N131" s="583">
        <v>-22.508000000000038</v>
      </c>
      <c r="O131" s="590">
        <v>1345.692</v>
      </c>
      <c r="P131" s="583">
        <v>2861.4839999999999</v>
      </c>
      <c r="Q131" s="590">
        <v>415.37800000000004</v>
      </c>
      <c r="R131" s="583">
        <v>115.8779999999997</v>
      </c>
      <c r="T131" s="700"/>
      <c r="U131" s="700"/>
      <c r="V131" s="700"/>
      <c r="W131" s="700"/>
      <c r="X131" s="700"/>
      <c r="Y131" s="700"/>
      <c r="Z131" s="700"/>
      <c r="AA131" s="700"/>
      <c r="AB131" s="700"/>
      <c r="AC131" s="700"/>
    </row>
    <row r="132" spans="1:29">
      <c r="A132" s="164"/>
      <c r="B132" s="176" t="s">
        <v>166</v>
      </c>
      <c r="C132" s="591">
        <v>0</v>
      </c>
      <c r="D132" s="584">
        <v>0</v>
      </c>
      <c r="E132" s="591">
        <v>0</v>
      </c>
      <c r="F132" s="584">
        <v>0</v>
      </c>
      <c r="G132" s="591">
        <v>0</v>
      </c>
      <c r="H132" s="584">
        <v>0</v>
      </c>
      <c r="I132" s="591">
        <v>0</v>
      </c>
      <c r="J132" s="584">
        <v>0</v>
      </c>
      <c r="K132" s="591">
        <v>0</v>
      </c>
      <c r="L132" s="584">
        <v>0</v>
      </c>
      <c r="M132" s="591">
        <v>0</v>
      </c>
      <c r="N132" s="584">
        <v>0</v>
      </c>
      <c r="O132" s="591">
        <v>960.07</v>
      </c>
      <c r="P132" s="584">
        <v>2589.1329999999998</v>
      </c>
      <c r="Q132" s="591">
        <v>960.07</v>
      </c>
      <c r="R132" s="584">
        <v>2589.1329999999998</v>
      </c>
      <c r="T132" s="700"/>
      <c r="U132" s="700"/>
      <c r="V132" s="700"/>
      <c r="W132" s="700"/>
      <c r="X132" s="700"/>
      <c r="Y132" s="700"/>
      <c r="Z132" s="700"/>
      <c r="AA132" s="700"/>
      <c r="AB132" s="700"/>
      <c r="AC132" s="700"/>
    </row>
    <row r="133" spans="1:29">
      <c r="A133" s="164"/>
      <c r="B133" s="176" t="s">
        <v>91</v>
      </c>
      <c r="C133" s="591">
        <v>0</v>
      </c>
      <c r="D133" s="584">
        <v>0</v>
      </c>
      <c r="E133" s="591">
        <v>0</v>
      </c>
      <c r="F133" s="584">
        <v>0</v>
      </c>
      <c r="G133" s="591">
        <v>0</v>
      </c>
      <c r="H133" s="584">
        <v>0</v>
      </c>
      <c r="I133" s="591">
        <v>0</v>
      </c>
      <c r="J133" s="584">
        <v>0</v>
      </c>
      <c r="K133" s="591">
        <v>0</v>
      </c>
      <c r="L133" s="584">
        <v>0</v>
      </c>
      <c r="M133" s="591">
        <v>0</v>
      </c>
      <c r="N133" s="584">
        <v>0</v>
      </c>
      <c r="O133" s="591">
        <v>385.62200000000001</v>
      </c>
      <c r="P133" s="584">
        <v>272.351</v>
      </c>
      <c r="Q133" s="591">
        <v>385.62200000000001</v>
      </c>
      <c r="R133" s="584">
        <v>272.351</v>
      </c>
      <c r="T133" s="700"/>
      <c r="U133" s="700"/>
      <c r="V133" s="700"/>
      <c r="W133" s="700"/>
      <c r="X133" s="700"/>
      <c r="Y133" s="700"/>
      <c r="Z133" s="700"/>
      <c r="AA133" s="700"/>
      <c r="AB133" s="700"/>
      <c r="AC133" s="700"/>
    </row>
    <row r="134" spans="1:29">
      <c r="T134" s="700"/>
      <c r="U134" s="700"/>
      <c r="V134" s="700"/>
      <c r="W134" s="700"/>
      <c r="X134" s="700"/>
      <c r="Y134" s="700"/>
      <c r="Z134" s="700"/>
      <c r="AA134" s="700"/>
      <c r="AB134" s="700"/>
      <c r="AC134" s="700"/>
    </row>
    <row r="135" spans="1:29">
      <c r="T135" s="700"/>
      <c r="U135" s="700"/>
      <c r="V135" s="700"/>
      <c r="W135" s="700"/>
      <c r="X135" s="700"/>
      <c r="Y135" s="700"/>
      <c r="Z135" s="700"/>
      <c r="AA135" s="700"/>
      <c r="AB135" s="700"/>
      <c r="AC135" s="700"/>
    </row>
    <row r="136" spans="1:29">
      <c r="C136" s="85"/>
      <c r="T136" s="700"/>
      <c r="U136" s="700"/>
      <c r="V136" s="700"/>
      <c r="W136" s="700"/>
      <c r="X136" s="700"/>
      <c r="Y136" s="700"/>
      <c r="Z136" s="700"/>
      <c r="AA136" s="700"/>
      <c r="AB136" s="700"/>
      <c r="AC136" s="700"/>
    </row>
    <row r="137" spans="1:29">
      <c r="T137" s="700"/>
      <c r="U137" s="700"/>
      <c r="V137" s="700"/>
      <c r="W137" s="700"/>
      <c r="X137" s="700"/>
      <c r="Y137" s="700"/>
      <c r="Z137" s="700"/>
      <c r="AA137" s="700"/>
      <c r="AB137" s="700"/>
      <c r="AC137" s="700"/>
    </row>
    <row r="138" spans="1:29">
      <c r="A138" s="903" t="s">
        <v>410</v>
      </c>
      <c r="B138" s="904"/>
      <c r="C138" s="901" t="s">
        <v>48</v>
      </c>
      <c r="D138" s="902"/>
      <c r="E138" s="901" t="s">
        <v>53</v>
      </c>
      <c r="F138" s="902"/>
      <c r="G138" s="901" t="s">
        <v>411</v>
      </c>
      <c r="H138" s="902"/>
      <c r="I138" s="901" t="s">
        <v>47</v>
      </c>
      <c r="J138" s="902"/>
      <c r="T138" s="700"/>
      <c r="U138" s="700"/>
      <c r="V138" s="700"/>
      <c r="W138" s="700"/>
      <c r="X138" s="700"/>
      <c r="Y138" s="700"/>
      <c r="Z138" s="700"/>
      <c r="AA138" s="700"/>
      <c r="AB138" s="700"/>
      <c r="AC138" s="700"/>
    </row>
    <row r="139" spans="1:29">
      <c r="A139" s="909" t="s">
        <v>406</v>
      </c>
      <c r="B139" s="914"/>
      <c r="C139" s="576" t="s">
        <v>493</v>
      </c>
      <c r="D139" s="267" t="s">
        <v>494</v>
      </c>
      <c r="E139" s="576" t="s">
        <v>493</v>
      </c>
      <c r="F139" s="267" t="s">
        <v>494</v>
      </c>
      <c r="G139" s="576" t="s">
        <v>493</v>
      </c>
      <c r="H139" s="267" t="s">
        <v>494</v>
      </c>
      <c r="I139" s="576" t="s">
        <v>493</v>
      </c>
      <c r="J139" s="267" t="s">
        <v>494</v>
      </c>
      <c r="T139" s="700"/>
      <c r="U139" s="700"/>
      <c r="V139" s="700"/>
      <c r="W139" s="700"/>
      <c r="X139" s="700"/>
      <c r="Y139" s="700"/>
      <c r="Z139" s="700"/>
      <c r="AA139" s="700"/>
      <c r="AB139" s="700"/>
      <c r="AC139" s="700"/>
    </row>
    <row r="140" spans="1:29">
      <c r="A140" s="915"/>
      <c r="B140" s="916"/>
      <c r="C140" s="577" t="s">
        <v>222</v>
      </c>
      <c r="D140" s="268" t="s">
        <v>222</v>
      </c>
      <c r="E140" s="577" t="s">
        <v>222</v>
      </c>
      <c r="F140" s="268" t="s">
        <v>222</v>
      </c>
      <c r="G140" s="577" t="s">
        <v>222</v>
      </c>
      <c r="H140" s="268" t="s">
        <v>222</v>
      </c>
      <c r="I140" s="577" t="s">
        <v>222</v>
      </c>
      <c r="J140" s="268" t="s">
        <v>222</v>
      </c>
      <c r="T140" s="700"/>
      <c r="U140" s="700"/>
      <c r="V140" s="700"/>
      <c r="W140" s="700"/>
      <c r="X140" s="700"/>
      <c r="Y140" s="700"/>
      <c r="Z140" s="700"/>
      <c r="AA140" s="700"/>
      <c r="AB140" s="700"/>
      <c r="AC140" s="700"/>
    </row>
    <row r="141" spans="1:29">
      <c r="T141" s="700"/>
      <c r="U141" s="700"/>
      <c r="V141" s="700"/>
      <c r="W141" s="700"/>
      <c r="X141" s="700"/>
      <c r="Y141" s="700"/>
      <c r="Z141" s="700"/>
      <c r="AA141" s="700"/>
      <c r="AB141" s="700"/>
      <c r="AC141" s="700"/>
    </row>
    <row r="142" spans="1:29">
      <c r="A142" s="158"/>
      <c r="B142" s="171" t="s">
        <v>407</v>
      </c>
      <c r="C142" s="581">
        <v>944.20299999999997</v>
      </c>
      <c r="D142" s="273">
        <v>475.58600000000001</v>
      </c>
      <c r="E142" s="581">
        <v>2361</v>
      </c>
      <c r="F142" s="273">
        <v>2135.2510000000002</v>
      </c>
      <c r="G142" s="581">
        <v>-591.30700000000002</v>
      </c>
      <c r="H142" s="273">
        <v>-172.95099999999999</v>
      </c>
      <c r="I142" s="581">
        <v>2713.8960000000002</v>
      </c>
      <c r="J142" s="273">
        <v>2437.886</v>
      </c>
      <c r="T142" s="700"/>
      <c r="U142" s="700"/>
      <c r="V142" s="700"/>
      <c r="W142" s="700"/>
      <c r="X142" s="700"/>
      <c r="Y142" s="700"/>
      <c r="Z142" s="700"/>
      <c r="AA142" s="700"/>
      <c r="AB142" s="700"/>
      <c r="AC142" s="700"/>
    </row>
    <row r="143" spans="1:29">
      <c r="A143" s="158"/>
      <c r="B143" s="171" t="s">
        <v>408</v>
      </c>
      <c r="C143" s="581">
        <v>-373.15899999999999</v>
      </c>
      <c r="D143" s="273">
        <v>-1955.2750000000001</v>
      </c>
      <c r="E143" s="581">
        <v>-1695.328</v>
      </c>
      <c r="F143" s="273">
        <v>-1299.2059999999999</v>
      </c>
      <c r="G143" s="581">
        <v>-153.392</v>
      </c>
      <c r="H143" s="273">
        <v>5610.9629999999997</v>
      </c>
      <c r="I143" s="581">
        <v>-2221.8789999999999</v>
      </c>
      <c r="J143" s="273">
        <v>2356.482</v>
      </c>
      <c r="T143" s="700"/>
      <c r="U143" s="700"/>
      <c r="V143" s="700"/>
      <c r="W143" s="700"/>
      <c r="X143" s="700"/>
      <c r="Y143" s="700"/>
      <c r="Z143" s="700"/>
      <c r="AA143" s="700"/>
      <c r="AB143" s="700"/>
      <c r="AC143" s="700"/>
    </row>
    <row r="144" spans="1:29">
      <c r="A144" s="158"/>
      <c r="B144" s="171" t="s">
        <v>409</v>
      </c>
      <c r="C144" s="581">
        <v>-737.54600000000005</v>
      </c>
      <c r="D144" s="273">
        <v>762.39400000000001</v>
      </c>
      <c r="E144" s="581">
        <v>-380.56599999999997</v>
      </c>
      <c r="F144" s="273">
        <v>-381.85199999999998</v>
      </c>
      <c r="G144" s="581">
        <v>-700.74400000000003</v>
      </c>
      <c r="H144" s="273">
        <v>-3421.8040000000001</v>
      </c>
      <c r="I144" s="581">
        <v>-1818.856</v>
      </c>
      <c r="J144" s="273">
        <v>-3041.2620000000002</v>
      </c>
      <c r="T144" s="700"/>
      <c r="U144" s="700"/>
      <c r="V144" s="700"/>
      <c r="W144" s="700"/>
      <c r="X144" s="700"/>
      <c r="Y144" s="700"/>
      <c r="Z144" s="700"/>
      <c r="AA144" s="700"/>
      <c r="AB144" s="700"/>
      <c r="AC144" s="700"/>
    </row>
    <row r="145" spans="8:29">
      <c r="T145" s="700"/>
      <c r="U145" s="700"/>
      <c r="V145" s="700"/>
      <c r="W145" s="700"/>
      <c r="X145" s="700"/>
      <c r="Y145" s="700"/>
      <c r="Z145" s="700"/>
      <c r="AA145" s="700"/>
      <c r="AB145" s="700"/>
      <c r="AC145" s="700"/>
    </row>
    <row r="149" spans="8:29">
      <c r="H149" s="169">
        <v>1000</v>
      </c>
    </row>
  </sheetData>
  <mergeCells count="32">
    <mergeCell ref="O77:P77"/>
    <mergeCell ref="Q77:R77"/>
    <mergeCell ref="O76:R76"/>
    <mergeCell ref="G77:H77"/>
    <mergeCell ref="I77:J77"/>
    <mergeCell ref="K77:L77"/>
    <mergeCell ref="M77:N77"/>
    <mergeCell ref="K76:N76"/>
    <mergeCell ref="G76:J76"/>
    <mergeCell ref="A139:B140"/>
    <mergeCell ref="A76:B76"/>
    <mergeCell ref="A78:B79"/>
    <mergeCell ref="C138:D138"/>
    <mergeCell ref="E138:F138"/>
    <mergeCell ref="C76:F76"/>
    <mergeCell ref="C77:D77"/>
    <mergeCell ref="E77:F77"/>
    <mergeCell ref="I3:J3"/>
    <mergeCell ref="A138:B138"/>
    <mergeCell ref="C35:D35"/>
    <mergeCell ref="E35:F35"/>
    <mergeCell ref="A35:B35"/>
    <mergeCell ref="A36:B37"/>
    <mergeCell ref="A3:B3"/>
    <mergeCell ref="A4:B5"/>
    <mergeCell ref="C3:D3"/>
    <mergeCell ref="E3:F3"/>
    <mergeCell ref="G3:H3"/>
    <mergeCell ref="G138:H138"/>
    <mergeCell ref="I138:J138"/>
    <mergeCell ref="G35:H35"/>
    <mergeCell ref="I35:J3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R146"/>
  <sheetViews>
    <sheetView workbookViewId="0"/>
  </sheetViews>
  <sheetFormatPr baseColWidth="10" defaultColWidth="11.42578125" defaultRowHeight="12.75"/>
  <cols>
    <col min="1" max="1" width="2.85546875" style="169" customWidth="1"/>
    <col min="2" max="2" width="69.7109375" style="169" customWidth="1"/>
    <col min="3" max="16" width="18.28515625" style="169" customWidth="1"/>
    <col min="17" max="18" width="18.28515625" style="85" customWidth="1"/>
    <col min="19" max="20" width="14.28515625" style="85" customWidth="1"/>
    <col min="21" max="21" width="13.5703125" style="85" customWidth="1"/>
    <col min="22" max="22" width="12.28515625" style="85" customWidth="1"/>
    <col min="23" max="23" width="15.42578125" style="85" customWidth="1"/>
    <col min="24" max="24" width="17.140625" style="85" customWidth="1"/>
    <col min="25" max="25" width="17.85546875" style="85" customWidth="1"/>
    <col min="26" max="26" width="16.7109375" style="85" customWidth="1"/>
    <col min="27" max="27" width="17.85546875" style="85" customWidth="1"/>
    <col min="28" max="28" width="18.42578125" style="85" customWidth="1"/>
    <col min="29" max="29" width="16.140625" style="85" customWidth="1"/>
    <col min="30" max="30" width="16.28515625" style="85" customWidth="1"/>
    <col min="31" max="31" width="21.28515625" style="85" customWidth="1"/>
    <col min="32" max="32" width="15.140625" style="85" customWidth="1"/>
    <col min="33" max="33" width="14.140625" style="85" customWidth="1"/>
    <col min="34" max="34" width="15.5703125" style="85" customWidth="1"/>
    <col min="35" max="35" width="11.42578125" style="85"/>
    <col min="36" max="36" width="11.42578125" style="700"/>
    <col min="37" max="37" width="44.7109375" style="700" customWidth="1"/>
    <col min="38" max="70" width="11.42578125" style="700"/>
    <col min="71" max="16384" width="11.42578125" style="85"/>
  </cols>
  <sheetData>
    <row r="1" spans="1:70">
      <c r="A1" s="85"/>
      <c r="B1" s="86"/>
    </row>
    <row r="2" spans="1:70">
      <c r="A2" s="930" t="s">
        <v>410</v>
      </c>
      <c r="B2" s="931"/>
      <c r="C2" s="901" t="s">
        <v>412</v>
      </c>
      <c r="D2" s="913"/>
      <c r="E2" s="913"/>
      <c r="F2" s="913"/>
      <c r="G2" s="913"/>
      <c r="H2" s="913"/>
      <c r="I2" s="913"/>
      <c r="J2" s="913"/>
      <c r="K2" s="913"/>
      <c r="L2" s="913"/>
      <c r="M2" s="913"/>
      <c r="N2" s="913"/>
      <c r="O2" s="913"/>
      <c r="P2" s="913"/>
      <c r="Q2" s="913"/>
      <c r="R2" s="902"/>
    </row>
    <row r="3" spans="1:70">
      <c r="A3" s="903" t="s">
        <v>0</v>
      </c>
      <c r="B3" s="904"/>
      <c r="C3" s="901" t="s">
        <v>223</v>
      </c>
      <c r="D3" s="902"/>
      <c r="E3" s="901" t="s">
        <v>5</v>
      </c>
      <c r="F3" s="902"/>
      <c r="G3" s="901" t="s">
        <v>6</v>
      </c>
      <c r="H3" s="902"/>
      <c r="I3" s="901" t="s">
        <v>7</v>
      </c>
      <c r="J3" s="902"/>
      <c r="K3" s="901" t="s">
        <v>14</v>
      </c>
      <c r="L3" s="902"/>
      <c r="M3" s="901" t="s">
        <v>44</v>
      </c>
      <c r="N3" s="902"/>
      <c r="O3" s="901" t="s">
        <v>317</v>
      </c>
      <c r="P3" s="902"/>
      <c r="Q3" s="901" t="s">
        <v>47</v>
      </c>
      <c r="R3" s="902"/>
    </row>
    <row r="4" spans="1:70">
      <c r="A4" s="905" t="s">
        <v>318</v>
      </c>
      <c r="B4" s="924"/>
      <c r="C4" s="576" t="s">
        <v>490</v>
      </c>
      <c r="D4" s="578" t="s">
        <v>491</v>
      </c>
      <c r="E4" s="576" t="s">
        <v>490</v>
      </c>
      <c r="F4" s="578" t="s">
        <v>491</v>
      </c>
      <c r="G4" s="576" t="s">
        <v>490</v>
      </c>
      <c r="H4" s="578" t="s">
        <v>491</v>
      </c>
      <c r="I4" s="576" t="s">
        <v>490</v>
      </c>
      <c r="J4" s="578" t="s">
        <v>491</v>
      </c>
      <c r="K4" s="576" t="s">
        <v>490</v>
      </c>
      <c r="L4" s="578" t="s">
        <v>491</v>
      </c>
      <c r="M4" s="576" t="s">
        <v>490</v>
      </c>
      <c r="N4" s="578" t="s">
        <v>491</v>
      </c>
      <c r="O4" s="576" t="s">
        <v>490</v>
      </c>
      <c r="P4" s="578" t="s">
        <v>491</v>
      </c>
      <c r="Q4" s="576" t="s">
        <v>490</v>
      </c>
      <c r="R4" s="578" t="s">
        <v>491</v>
      </c>
    </row>
    <row r="5" spans="1:70">
      <c r="A5" s="925"/>
      <c r="B5" s="926"/>
      <c r="C5" s="577" t="s">
        <v>222</v>
      </c>
      <c r="D5" s="268" t="s">
        <v>222</v>
      </c>
      <c r="E5" s="577" t="s">
        <v>222</v>
      </c>
      <c r="F5" s="268" t="s">
        <v>222</v>
      </c>
      <c r="G5" s="577" t="s">
        <v>222</v>
      </c>
      <c r="H5" s="268" t="s">
        <v>222</v>
      </c>
      <c r="I5" s="577" t="s">
        <v>222</v>
      </c>
      <c r="J5" s="268" t="s">
        <v>222</v>
      </c>
      <c r="K5" s="577" t="s">
        <v>222</v>
      </c>
      <c r="L5" s="268" t="s">
        <v>222</v>
      </c>
      <c r="M5" s="577" t="s">
        <v>222</v>
      </c>
      <c r="N5" s="268" t="s">
        <v>222</v>
      </c>
      <c r="O5" s="577" t="s">
        <v>222</v>
      </c>
      <c r="P5" s="268" t="s">
        <v>222</v>
      </c>
      <c r="Q5" s="577" t="s">
        <v>222</v>
      </c>
      <c r="R5" s="268" t="s">
        <v>222</v>
      </c>
    </row>
    <row r="6" spans="1:70" s="144" customFormat="1">
      <c r="A6" s="158" t="s">
        <v>319</v>
      </c>
      <c r="B6" s="159"/>
      <c r="C6" s="574">
        <v>0</v>
      </c>
      <c r="D6" s="269">
        <v>0</v>
      </c>
      <c r="E6" s="574">
        <v>47.926000000000002</v>
      </c>
      <c r="F6" s="269">
        <v>85.703000000000003</v>
      </c>
      <c r="G6" s="574">
        <v>901.62599999999998</v>
      </c>
      <c r="H6" s="269">
        <v>852.70600000000002</v>
      </c>
      <c r="I6" s="574">
        <v>212.392</v>
      </c>
      <c r="J6" s="269">
        <v>213.905</v>
      </c>
      <c r="K6" s="574">
        <v>0</v>
      </c>
      <c r="L6" s="269">
        <v>0</v>
      </c>
      <c r="M6" s="574">
        <v>195.78899999999999</v>
      </c>
      <c r="N6" s="269">
        <v>171.982</v>
      </c>
      <c r="O6" s="574">
        <v>2E-3</v>
      </c>
      <c r="P6" s="269">
        <v>-0.41499999999999998</v>
      </c>
      <c r="Q6" s="574">
        <v>1357.7349999999999</v>
      </c>
      <c r="R6" s="269">
        <v>1323.8810000000001</v>
      </c>
      <c r="AJ6" s="700"/>
      <c r="AK6" s="700"/>
      <c r="AL6" s="700"/>
      <c r="AM6" s="700"/>
      <c r="AN6" s="700"/>
      <c r="AO6" s="700"/>
      <c r="AP6" s="700"/>
      <c r="AQ6" s="700"/>
      <c r="AR6" s="700"/>
      <c r="AS6" s="700"/>
      <c r="AT6" s="700"/>
      <c r="AU6" s="700"/>
      <c r="AV6" s="700"/>
      <c r="AW6" s="700"/>
      <c r="AX6" s="700"/>
      <c r="AY6" s="700"/>
      <c r="AZ6" s="700"/>
      <c r="BA6" s="700"/>
      <c r="BB6" s="700"/>
      <c r="BC6" s="700"/>
      <c r="BD6" s="700"/>
      <c r="BE6" s="700"/>
      <c r="BF6" s="700"/>
      <c r="BG6" s="700"/>
      <c r="BH6" s="700"/>
      <c r="BI6" s="700"/>
      <c r="BJ6" s="700"/>
      <c r="BK6" s="700"/>
      <c r="BL6" s="700"/>
      <c r="BM6" s="700"/>
      <c r="BN6" s="700"/>
      <c r="BO6" s="700"/>
      <c r="BP6" s="700"/>
      <c r="BQ6" s="700"/>
      <c r="BR6" s="700"/>
    </row>
    <row r="7" spans="1:70">
      <c r="A7" s="160"/>
      <c r="B7" s="161" t="s">
        <v>320</v>
      </c>
      <c r="C7" s="575">
        <v>0</v>
      </c>
      <c r="D7" s="270">
        <v>0</v>
      </c>
      <c r="E7" s="575">
        <v>5.1109999999999998</v>
      </c>
      <c r="F7" s="270">
        <v>12.013999999999999</v>
      </c>
      <c r="G7" s="575">
        <v>412.96899999999999</v>
      </c>
      <c r="H7" s="270">
        <v>270.61599999999999</v>
      </c>
      <c r="I7" s="575">
        <v>74.168000000000006</v>
      </c>
      <c r="J7" s="270">
        <v>7.0339999999999998</v>
      </c>
      <c r="K7" s="575">
        <v>0</v>
      </c>
      <c r="L7" s="270">
        <v>0</v>
      </c>
      <c r="M7" s="575">
        <v>96.655000000000001</v>
      </c>
      <c r="N7" s="270">
        <v>82.516000000000005</v>
      </c>
      <c r="O7" s="575">
        <v>0</v>
      </c>
      <c r="P7" s="270">
        <v>0</v>
      </c>
      <c r="Q7" s="575">
        <v>588.90300000000002</v>
      </c>
      <c r="R7" s="270">
        <v>372.18</v>
      </c>
    </row>
    <row r="8" spans="1:70">
      <c r="A8" s="160"/>
      <c r="B8" s="161" t="s">
        <v>321</v>
      </c>
      <c r="C8" s="575">
        <v>0</v>
      </c>
      <c r="D8" s="270">
        <v>0</v>
      </c>
      <c r="E8" s="575">
        <v>3.492</v>
      </c>
      <c r="F8" s="270">
        <v>28.562999999999999</v>
      </c>
      <c r="G8" s="575">
        <v>67.254999999999995</v>
      </c>
      <c r="H8" s="270">
        <v>163.619</v>
      </c>
      <c r="I8" s="575">
        <v>14.736000000000001</v>
      </c>
      <c r="J8" s="270">
        <v>14.441000000000001</v>
      </c>
      <c r="K8" s="575">
        <v>0</v>
      </c>
      <c r="L8" s="270">
        <v>0</v>
      </c>
      <c r="M8" s="575">
        <v>0.1</v>
      </c>
      <c r="N8" s="270">
        <v>1.7999999999999999E-2</v>
      </c>
      <c r="O8" s="575">
        <v>0</v>
      </c>
      <c r="P8" s="270">
        <v>0</v>
      </c>
      <c r="Q8" s="575">
        <v>85.582999999999998</v>
      </c>
      <c r="R8" s="270">
        <v>206.64099999999999</v>
      </c>
    </row>
    <row r="9" spans="1:70">
      <c r="A9" s="160"/>
      <c r="B9" s="161" t="s">
        <v>322</v>
      </c>
      <c r="C9" s="575">
        <v>0</v>
      </c>
      <c r="D9" s="270">
        <v>0</v>
      </c>
      <c r="E9" s="575">
        <v>0.94499999999999995</v>
      </c>
      <c r="F9" s="270">
        <v>3.1219999999999999</v>
      </c>
      <c r="G9" s="575">
        <v>38.415999999999997</v>
      </c>
      <c r="H9" s="270">
        <v>33.215000000000003</v>
      </c>
      <c r="I9" s="575">
        <v>11.58</v>
      </c>
      <c r="J9" s="270">
        <v>8.3930000000000007</v>
      </c>
      <c r="K9" s="575">
        <v>0</v>
      </c>
      <c r="L9" s="270">
        <v>0</v>
      </c>
      <c r="M9" s="575">
        <v>10.609</v>
      </c>
      <c r="N9" s="270">
        <v>7.976</v>
      </c>
      <c r="O9" s="575">
        <v>0</v>
      </c>
      <c r="P9" s="270">
        <v>0</v>
      </c>
      <c r="Q9" s="575">
        <v>61.55</v>
      </c>
      <c r="R9" s="270">
        <v>52.706000000000003</v>
      </c>
    </row>
    <row r="10" spans="1:70">
      <c r="A10" s="160"/>
      <c r="B10" s="161" t="s">
        <v>323</v>
      </c>
      <c r="C10" s="575">
        <v>0</v>
      </c>
      <c r="D10" s="270">
        <v>0</v>
      </c>
      <c r="E10" s="575">
        <v>33.514000000000003</v>
      </c>
      <c r="F10" s="270">
        <v>32.353000000000002</v>
      </c>
      <c r="G10" s="575">
        <v>251.14099999999999</v>
      </c>
      <c r="H10" s="270">
        <v>168.708</v>
      </c>
      <c r="I10" s="575">
        <v>67.201999999999998</v>
      </c>
      <c r="J10" s="270">
        <v>66.665000000000006</v>
      </c>
      <c r="K10" s="575">
        <v>0</v>
      </c>
      <c r="L10" s="270">
        <v>0</v>
      </c>
      <c r="M10" s="575">
        <v>50.377000000000002</v>
      </c>
      <c r="N10" s="270">
        <v>53.042999999999999</v>
      </c>
      <c r="O10" s="575">
        <v>0</v>
      </c>
      <c r="P10" s="270">
        <v>0</v>
      </c>
      <c r="Q10" s="575">
        <v>402.23399999999998</v>
      </c>
      <c r="R10" s="270">
        <v>320.76900000000001</v>
      </c>
    </row>
    <row r="11" spans="1:70">
      <c r="A11" s="160"/>
      <c r="B11" s="161" t="s">
        <v>324</v>
      </c>
      <c r="C11" s="575">
        <v>0</v>
      </c>
      <c r="D11" s="270">
        <v>0</v>
      </c>
      <c r="E11" s="575">
        <v>6.6000000000000003E-2</v>
      </c>
      <c r="F11" s="270">
        <v>5.2999999999999999E-2</v>
      </c>
      <c r="G11" s="575">
        <v>75.695999999999998</v>
      </c>
      <c r="H11" s="270">
        <v>166.72</v>
      </c>
      <c r="I11" s="575">
        <v>1.3380000000000001</v>
      </c>
      <c r="J11" s="270">
        <v>1.3480000000000001</v>
      </c>
      <c r="K11" s="575">
        <v>0</v>
      </c>
      <c r="L11" s="270">
        <v>0</v>
      </c>
      <c r="M11" s="575">
        <v>2.19</v>
      </c>
      <c r="N11" s="270">
        <v>1.958</v>
      </c>
      <c r="O11" s="575">
        <v>2E-3</v>
      </c>
      <c r="P11" s="270">
        <v>-0.41499999999999998</v>
      </c>
      <c r="Q11" s="575">
        <v>79.292000000000002</v>
      </c>
      <c r="R11" s="270">
        <v>169.66399999999999</v>
      </c>
    </row>
    <row r="12" spans="1:70">
      <c r="A12" s="160"/>
      <c r="B12" s="161" t="s">
        <v>325</v>
      </c>
      <c r="C12" s="575">
        <v>0</v>
      </c>
      <c r="D12" s="270">
        <v>0</v>
      </c>
      <c r="E12" s="575">
        <v>0</v>
      </c>
      <c r="F12" s="270">
        <v>0</v>
      </c>
      <c r="G12" s="575">
        <v>39.588999999999999</v>
      </c>
      <c r="H12" s="270">
        <v>40.844000000000001</v>
      </c>
      <c r="I12" s="575">
        <v>43.17</v>
      </c>
      <c r="J12" s="270">
        <v>38.421999999999997</v>
      </c>
      <c r="K12" s="575">
        <v>0</v>
      </c>
      <c r="L12" s="270">
        <v>0</v>
      </c>
      <c r="M12" s="575">
        <v>9.2050000000000001</v>
      </c>
      <c r="N12" s="270">
        <v>9.1370000000000005</v>
      </c>
      <c r="O12" s="575">
        <v>0</v>
      </c>
      <c r="P12" s="270">
        <v>0</v>
      </c>
      <c r="Q12" s="575">
        <v>91.963999999999999</v>
      </c>
      <c r="R12" s="270">
        <v>88.403000000000006</v>
      </c>
    </row>
    <row r="13" spans="1:70">
      <c r="A13" s="160"/>
      <c r="B13" s="161" t="s">
        <v>326</v>
      </c>
      <c r="C13" s="575">
        <v>0</v>
      </c>
      <c r="D13" s="270">
        <v>0</v>
      </c>
      <c r="E13" s="575">
        <v>4.798</v>
      </c>
      <c r="F13" s="270">
        <v>9.5980000000000008</v>
      </c>
      <c r="G13" s="575">
        <v>16.559999999999999</v>
      </c>
      <c r="H13" s="270">
        <v>8.984</v>
      </c>
      <c r="I13" s="575">
        <v>2.3E-2</v>
      </c>
      <c r="J13" s="270">
        <v>26.876999999999999</v>
      </c>
      <c r="K13" s="575">
        <v>0</v>
      </c>
      <c r="L13" s="270">
        <v>0</v>
      </c>
      <c r="M13" s="575">
        <v>26.652999999999999</v>
      </c>
      <c r="N13" s="270">
        <v>17.334</v>
      </c>
      <c r="O13" s="575">
        <v>0</v>
      </c>
      <c r="P13" s="270">
        <v>0</v>
      </c>
      <c r="Q13" s="575">
        <v>48.033999999999999</v>
      </c>
      <c r="R13" s="270">
        <v>62.792999999999999</v>
      </c>
    </row>
    <row r="14" spans="1:70">
      <c r="Q14" s="169"/>
      <c r="R14" s="169"/>
      <c r="S14" s="169"/>
      <c r="T14" s="169"/>
      <c r="U14" s="169"/>
      <c r="V14" s="169"/>
      <c r="W14" s="169"/>
      <c r="X14" s="169"/>
    </row>
    <row r="15" spans="1:70" ht="25.5">
      <c r="A15" s="160"/>
      <c r="B15" s="165" t="s">
        <v>327</v>
      </c>
      <c r="C15" s="575">
        <v>0</v>
      </c>
      <c r="D15" s="271">
        <v>0</v>
      </c>
      <c r="E15" s="575">
        <v>0</v>
      </c>
      <c r="F15" s="271">
        <v>0</v>
      </c>
      <c r="G15" s="575">
        <v>0</v>
      </c>
      <c r="H15" s="271">
        <v>0</v>
      </c>
      <c r="I15" s="575">
        <v>0.17499999999999999</v>
      </c>
      <c r="J15" s="271">
        <v>50.725000000000001</v>
      </c>
      <c r="K15" s="575">
        <v>0</v>
      </c>
      <c r="L15" s="271">
        <v>0</v>
      </c>
      <c r="M15" s="575">
        <v>0</v>
      </c>
      <c r="N15" s="271">
        <v>0</v>
      </c>
      <c r="O15" s="575">
        <v>0</v>
      </c>
      <c r="P15" s="271">
        <v>0</v>
      </c>
      <c r="Q15" s="575">
        <v>0.17499999999999999</v>
      </c>
      <c r="R15" s="271">
        <v>50.725000000000001</v>
      </c>
    </row>
    <row r="16" spans="1:70">
      <c r="Q16" s="169"/>
      <c r="R16" s="169"/>
      <c r="S16" s="169"/>
      <c r="T16" s="169"/>
      <c r="U16" s="169"/>
      <c r="V16" s="169"/>
      <c r="W16" s="169"/>
      <c r="X16" s="169"/>
    </row>
    <row r="17" spans="1:70" s="144" customFormat="1">
      <c r="A17" s="158" t="s">
        <v>328</v>
      </c>
      <c r="B17" s="159"/>
      <c r="C17" s="574">
        <v>0</v>
      </c>
      <c r="D17" s="272">
        <v>0</v>
      </c>
      <c r="E17" s="574">
        <v>57.981999999999999</v>
      </c>
      <c r="F17" s="272">
        <v>79.900999999999996</v>
      </c>
      <c r="G17" s="574">
        <v>6137.5739999999996</v>
      </c>
      <c r="H17" s="272">
        <v>5288.83</v>
      </c>
      <c r="I17" s="574">
        <v>4262.7309999999998</v>
      </c>
      <c r="J17" s="272">
        <v>3303.6860000000001</v>
      </c>
      <c r="K17" s="574">
        <v>0</v>
      </c>
      <c r="L17" s="272">
        <v>0</v>
      </c>
      <c r="M17" s="574">
        <v>1402.1469999999999</v>
      </c>
      <c r="N17" s="272">
        <v>1445.729</v>
      </c>
      <c r="O17" s="574">
        <v>0</v>
      </c>
      <c r="P17" s="272">
        <v>0</v>
      </c>
      <c r="Q17" s="574">
        <v>11860.433999999999</v>
      </c>
      <c r="R17" s="272">
        <v>10118.146000000001</v>
      </c>
      <c r="AJ17" s="700"/>
      <c r="AK17" s="700"/>
      <c r="AL17" s="700"/>
      <c r="AM17" s="700"/>
      <c r="AN17" s="700"/>
      <c r="AO17" s="700"/>
      <c r="AP17" s="700"/>
      <c r="AQ17" s="700"/>
      <c r="AR17" s="700"/>
      <c r="AS17" s="700"/>
      <c r="AT17" s="700"/>
      <c r="AU17" s="700"/>
      <c r="AV17" s="700"/>
      <c r="AW17" s="700"/>
      <c r="AX17" s="700"/>
      <c r="AY17" s="700"/>
      <c r="AZ17" s="700"/>
      <c r="BA17" s="700"/>
      <c r="BB17" s="700"/>
      <c r="BC17" s="700"/>
      <c r="BD17" s="700"/>
      <c r="BE17" s="700"/>
      <c r="BF17" s="700"/>
      <c r="BG17" s="700"/>
      <c r="BH17" s="700"/>
      <c r="BI17" s="700"/>
      <c r="BJ17" s="700"/>
      <c r="BK17" s="700"/>
      <c r="BL17" s="700"/>
      <c r="BM17" s="700"/>
      <c r="BN17" s="700"/>
      <c r="BO17" s="700"/>
      <c r="BP17" s="700"/>
      <c r="BQ17" s="700"/>
      <c r="BR17" s="700"/>
    </row>
    <row r="18" spans="1:70">
      <c r="A18" s="160"/>
      <c r="B18" s="161" t="s">
        <v>329</v>
      </c>
      <c r="C18" s="575">
        <v>0</v>
      </c>
      <c r="D18" s="271">
        <v>0</v>
      </c>
      <c r="E18" s="575">
        <v>18.131</v>
      </c>
      <c r="F18" s="271">
        <v>11.25</v>
      </c>
      <c r="G18" s="575">
        <v>344.37799999999999</v>
      </c>
      <c r="H18" s="271">
        <v>318.67599999999999</v>
      </c>
      <c r="I18" s="575">
        <v>0.01</v>
      </c>
      <c r="J18" s="271">
        <v>3.5000000000000003E-2</v>
      </c>
      <c r="K18" s="575">
        <v>0</v>
      </c>
      <c r="L18" s="271">
        <v>0</v>
      </c>
      <c r="M18" s="575">
        <v>83.492999999999995</v>
      </c>
      <c r="N18" s="271">
        <v>85.858999999999995</v>
      </c>
      <c r="O18" s="575">
        <v>0</v>
      </c>
      <c r="P18" s="271">
        <v>0</v>
      </c>
      <c r="Q18" s="575">
        <v>446.012</v>
      </c>
      <c r="R18" s="271">
        <v>415.82</v>
      </c>
    </row>
    <row r="19" spans="1:70">
      <c r="A19" s="160"/>
      <c r="B19" s="161" t="s">
        <v>330</v>
      </c>
      <c r="C19" s="575">
        <v>0</v>
      </c>
      <c r="D19" s="271">
        <v>0</v>
      </c>
      <c r="E19" s="575">
        <v>6.6000000000000003E-2</v>
      </c>
      <c r="F19" s="271">
        <v>0.12</v>
      </c>
      <c r="G19" s="575">
        <v>53.445</v>
      </c>
      <c r="H19" s="271">
        <v>44.718000000000004</v>
      </c>
      <c r="I19" s="575">
        <v>10.657999999999999</v>
      </c>
      <c r="J19" s="271">
        <v>10.259</v>
      </c>
      <c r="K19" s="575">
        <v>0</v>
      </c>
      <c r="L19" s="271">
        <v>0</v>
      </c>
      <c r="M19" s="575">
        <v>11.935</v>
      </c>
      <c r="N19" s="271">
        <v>14.737</v>
      </c>
      <c r="O19" s="575">
        <v>0</v>
      </c>
      <c r="P19" s="271">
        <v>0</v>
      </c>
      <c r="Q19" s="575">
        <v>76.103999999999999</v>
      </c>
      <c r="R19" s="271">
        <v>69.834000000000003</v>
      </c>
    </row>
    <row r="20" spans="1:70">
      <c r="A20" s="160"/>
      <c r="B20" s="161" t="s">
        <v>331</v>
      </c>
      <c r="C20" s="575">
        <v>0</v>
      </c>
      <c r="D20" s="271">
        <v>0</v>
      </c>
      <c r="E20" s="575">
        <v>38.807000000000002</v>
      </c>
      <c r="F20" s="271">
        <v>66.963999999999999</v>
      </c>
      <c r="G20" s="575">
        <v>49.405999999999999</v>
      </c>
      <c r="H20" s="271">
        <v>5.6390000000000002</v>
      </c>
      <c r="I20" s="575">
        <v>41.146000000000001</v>
      </c>
      <c r="J20" s="271">
        <v>6.03</v>
      </c>
      <c r="K20" s="575">
        <v>0</v>
      </c>
      <c r="L20" s="271">
        <v>0</v>
      </c>
      <c r="M20" s="575">
        <v>0.51</v>
      </c>
      <c r="N20" s="271">
        <v>0.51</v>
      </c>
      <c r="O20" s="575">
        <v>0</v>
      </c>
      <c r="P20" s="271">
        <v>0</v>
      </c>
      <c r="Q20" s="575">
        <v>129.869</v>
      </c>
      <c r="R20" s="271">
        <v>79.143000000000001</v>
      </c>
    </row>
    <row r="21" spans="1:70">
      <c r="A21" s="160"/>
      <c r="B21" s="161" t="s">
        <v>332</v>
      </c>
      <c r="C21" s="575">
        <v>0</v>
      </c>
      <c r="D21" s="271">
        <v>0</v>
      </c>
      <c r="E21" s="575">
        <v>0</v>
      </c>
      <c r="F21" s="271">
        <v>0</v>
      </c>
      <c r="G21" s="575">
        <v>145.81200000000001</v>
      </c>
      <c r="H21" s="271">
        <v>0</v>
      </c>
      <c r="I21" s="575">
        <v>0</v>
      </c>
      <c r="J21" s="271">
        <v>0</v>
      </c>
      <c r="K21" s="575">
        <v>0</v>
      </c>
      <c r="L21" s="271">
        <v>0</v>
      </c>
      <c r="M21" s="575">
        <v>0</v>
      </c>
      <c r="N21" s="271">
        <v>0</v>
      </c>
      <c r="O21" s="575">
        <v>0</v>
      </c>
      <c r="P21" s="271">
        <v>0</v>
      </c>
      <c r="Q21" s="575">
        <v>145.81200000000001</v>
      </c>
      <c r="R21" s="271">
        <v>0</v>
      </c>
    </row>
    <row r="22" spans="1:70">
      <c r="A22" s="160"/>
      <c r="B22" s="161" t="s">
        <v>333</v>
      </c>
      <c r="C22" s="575">
        <v>0</v>
      </c>
      <c r="D22" s="271">
        <v>0</v>
      </c>
      <c r="E22" s="575">
        <v>0.219</v>
      </c>
      <c r="F22" s="271">
        <v>0.58899999999999997</v>
      </c>
      <c r="G22" s="575">
        <v>54.566000000000003</v>
      </c>
      <c r="H22" s="271">
        <v>48.399000000000001</v>
      </c>
      <c r="I22" s="575">
        <v>662.98599999999999</v>
      </c>
      <c r="J22" s="271">
        <v>568.49099999999999</v>
      </c>
      <c r="K22" s="575">
        <v>0</v>
      </c>
      <c r="L22" s="271">
        <v>0</v>
      </c>
      <c r="M22" s="575">
        <v>356.22399999999999</v>
      </c>
      <c r="N22" s="271">
        <v>356.22399999999999</v>
      </c>
      <c r="O22" s="575">
        <v>0</v>
      </c>
      <c r="P22" s="271">
        <v>0</v>
      </c>
      <c r="Q22" s="575">
        <v>1073.9949999999999</v>
      </c>
      <c r="R22" s="271">
        <v>973.70299999999997</v>
      </c>
    </row>
    <row r="23" spans="1:70">
      <c r="A23" s="160"/>
      <c r="B23" s="161" t="s">
        <v>334</v>
      </c>
      <c r="C23" s="575">
        <v>0</v>
      </c>
      <c r="D23" s="271">
        <v>0</v>
      </c>
      <c r="E23" s="575">
        <v>1.4999999999999999E-2</v>
      </c>
      <c r="F23" s="271">
        <v>1.6E-2</v>
      </c>
      <c r="G23" s="575">
        <v>171.94900000000001</v>
      </c>
      <c r="H23" s="271">
        <v>161.071</v>
      </c>
      <c r="I23" s="575">
        <v>63.023000000000003</v>
      </c>
      <c r="J23" s="271">
        <v>57.396999999999998</v>
      </c>
      <c r="K23" s="575">
        <v>0</v>
      </c>
      <c r="L23" s="271">
        <v>0</v>
      </c>
      <c r="M23" s="575">
        <v>152.941</v>
      </c>
      <c r="N23" s="271">
        <v>169.12299999999999</v>
      </c>
      <c r="O23" s="575">
        <v>0</v>
      </c>
      <c r="P23" s="271">
        <v>0</v>
      </c>
      <c r="Q23" s="575">
        <v>387.928</v>
      </c>
      <c r="R23" s="271">
        <v>387.60700000000003</v>
      </c>
    </row>
    <row r="24" spans="1:70">
      <c r="A24" s="160"/>
      <c r="B24" s="161" t="s">
        <v>335</v>
      </c>
      <c r="C24" s="575">
        <v>0</v>
      </c>
      <c r="D24" s="271">
        <v>0</v>
      </c>
      <c r="E24" s="575">
        <v>0</v>
      </c>
      <c r="F24" s="271">
        <v>0</v>
      </c>
      <c r="G24" s="575">
        <v>0</v>
      </c>
      <c r="H24" s="271">
        <v>0</v>
      </c>
      <c r="I24" s="575">
        <v>0</v>
      </c>
      <c r="J24" s="271">
        <v>0</v>
      </c>
      <c r="K24" s="575">
        <v>0</v>
      </c>
      <c r="L24" s="271">
        <v>0</v>
      </c>
      <c r="M24" s="575">
        <v>1.1579999999999999</v>
      </c>
      <c r="N24" s="271">
        <v>1.1579999999999999</v>
      </c>
      <c r="O24" s="575">
        <v>0</v>
      </c>
      <c r="P24" s="271">
        <v>0</v>
      </c>
      <c r="Q24" s="575">
        <v>1.1579999999999999</v>
      </c>
      <c r="R24" s="271">
        <v>1.1579999999999999</v>
      </c>
    </row>
    <row r="25" spans="1:70">
      <c r="A25" s="160"/>
      <c r="B25" s="161" t="s">
        <v>336</v>
      </c>
      <c r="C25" s="575">
        <v>0</v>
      </c>
      <c r="D25" s="271">
        <v>0</v>
      </c>
      <c r="E25" s="575">
        <v>0.74399999999999999</v>
      </c>
      <c r="F25" s="271">
        <v>0.83899999999999997</v>
      </c>
      <c r="G25" s="575">
        <v>5184.8100000000004</v>
      </c>
      <c r="H25" s="271">
        <v>4624.2860000000001</v>
      </c>
      <c r="I25" s="575">
        <v>3428.18</v>
      </c>
      <c r="J25" s="271">
        <v>2622.0859999999998</v>
      </c>
      <c r="K25" s="575">
        <v>0</v>
      </c>
      <c r="L25" s="271">
        <v>0</v>
      </c>
      <c r="M25" s="575">
        <v>780.65800000000002</v>
      </c>
      <c r="N25" s="271">
        <v>803.93899999999996</v>
      </c>
      <c r="O25" s="575">
        <v>0</v>
      </c>
      <c r="P25" s="271">
        <v>0</v>
      </c>
      <c r="Q25" s="575">
        <v>9394.3919999999998</v>
      </c>
      <c r="R25" s="271">
        <v>8051.15</v>
      </c>
    </row>
    <row r="26" spans="1:70">
      <c r="A26" s="160"/>
      <c r="B26" s="161" t="s">
        <v>337</v>
      </c>
      <c r="C26" s="575">
        <v>0</v>
      </c>
      <c r="D26" s="271">
        <v>0</v>
      </c>
      <c r="E26" s="575">
        <v>0</v>
      </c>
      <c r="F26" s="271">
        <v>0</v>
      </c>
      <c r="G26" s="575">
        <v>0</v>
      </c>
      <c r="H26" s="271">
        <v>0</v>
      </c>
      <c r="I26" s="575">
        <v>0</v>
      </c>
      <c r="J26" s="271">
        <v>0</v>
      </c>
      <c r="K26" s="575">
        <v>0</v>
      </c>
      <c r="L26" s="271">
        <v>0</v>
      </c>
      <c r="M26" s="575">
        <v>0</v>
      </c>
      <c r="N26" s="271">
        <v>0</v>
      </c>
      <c r="O26" s="575">
        <v>0</v>
      </c>
      <c r="P26" s="271">
        <v>0</v>
      </c>
      <c r="Q26" s="575">
        <v>0</v>
      </c>
      <c r="R26" s="271">
        <v>0</v>
      </c>
    </row>
    <row r="27" spans="1:70">
      <c r="A27" s="160"/>
      <c r="B27" s="161" t="s">
        <v>338</v>
      </c>
      <c r="C27" s="575">
        <v>0</v>
      </c>
      <c r="D27" s="271">
        <v>0</v>
      </c>
      <c r="E27" s="575">
        <v>0</v>
      </c>
      <c r="F27" s="271">
        <v>0</v>
      </c>
      <c r="G27" s="575">
        <v>89.347999999999999</v>
      </c>
      <c r="H27" s="271">
        <v>70.313000000000002</v>
      </c>
      <c r="I27" s="575">
        <v>56.728000000000002</v>
      </c>
      <c r="J27" s="271">
        <v>39.387999999999998</v>
      </c>
      <c r="K27" s="575">
        <v>0</v>
      </c>
      <c r="L27" s="271">
        <v>0</v>
      </c>
      <c r="M27" s="575">
        <v>14.561999999999999</v>
      </c>
      <c r="N27" s="271">
        <v>11.62</v>
      </c>
      <c r="O27" s="575">
        <v>0</v>
      </c>
      <c r="P27" s="271">
        <v>0</v>
      </c>
      <c r="Q27" s="575">
        <v>160.63800000000001</v>
      </c>
      <c r="R27" s="271">
        <v>121.321</v>
      </c>
    </row>
    <row r="28" spans="1:70">
      <c r="A28" s="160"/>
      <c r="B28" s="161" t="s">
        <v>339</v>
      </c>
      <c r="C28" s="575">
        <v>0</v>
      </c>
      <c r="D28" s="271">
        <v>0</v>
      </c>
      <c r="E28" s="575">
        <v>0</v>
      </c>
      <c r="F28" s="271">
        <v>0.123</v>
      </c>
      <c r="G28" s="575">
        <v>43.86</v>
      </c>
      <c r="H28" s="271">
        <v>15.728</v>
      </c>
      <c r="I28" s="575">
        <v>0</v>
      </c>
      <c r="J28" s="271">
        <v>0</v>
      </c>
      <c r="K28" s="575">
        <v>0</v>
      </c>
      <c r="L28" s="271">
        <v>0</v>
      </c>
      <c r="M28" s="575">
        <v>0.66600000000000004</v>
      </c>
      <c r="N28" s="271">
        <v>2.5590000000000002</v>
      </c>
      <c r="O28" s="575">
        <v>0</v>
      </c>
      <c r="P28" s="271">
        <v>0</v>
      </c>
      <c r="Q28" s="575">
        <v>44.526000000000003</v>
      </c>
      <c r="R28" s="271">
        <v>18.41</v>
      </c>
    </row>
    <row r="29" spans="1:70">
      <c r="Q29" s="169"/>
      <c r="R29" s="169"/>
      <c r="S29" s="169"/>
      <c r="T29" s="169"/>
      <c r="U29" s="169"/>
      <c r="V29" s="169"/>
      <c r="W29" s="169"/>
      <c r="X29" s="169"/>
    </row>
    <row r="30" spans="1:70">
      <c r="A30" s="172" t="s">
        <v>340</v>
      </c>
      <c r="B30" s="161"/>
      <c r="C30" s="574">
        <v>0</v>
      </c>
      <c r="D30" s="269">
        <v>0</v>
      </c>
      <c r="E30" s="574">
        <v>105.908</v>
      </c>
      <c r="F30" s="269">
        <v>165.60400000000001</v>
      </c>
      <c r="G30" s="574">
        <v>7039.2</v>
      </c>
      <c r="H30" s="269">
        <v>6141.5360000000001</v>
      </c>
      <c r="I30" s="574">
        <v>4475.1229999999996</v>
      </c>
      <c r="J30" s="269">
        <v>3517.5909999999999</v>
      </c>
      <c r="K30" s="574">
        <v>0</v>
      </c>
      <c r="L30" s="269">
        <v>0</v>
      </c>
      <c r="M30" s="574">
        <v>1597.9359999999999</v>
      </c>
      <c r="N30" s="269">
        <v>1617.711</v>
      </c>
      <c r="O30" s="574">
        <v>2E-3</v>
      </c>
      <c r="P30" s="269">
        <v>-0.41499999999999998</v>
      </c>
      <c r="Q30" s="574">
        <v>13218.169</v>
      </c>
      <c r="R30" s="269">
        <v>11442.027</v>
      </c>
    </row>
    <row r="31" spans="1:70">
      <c r="C31" s="157"/>
      <c r="D31" s="157"/>
      <c r="E31" s="157"/>
      <c r="F31" s="157"/>
      <c r="G31" s="157"/>
      <c r="H31" s="157"/>
      <c r="I31" s="157"/>
      <c r="J31" s="157"/>
      <c r="K31" s="157"/>
      <c r="L31" s="157"/>
      <c r="M31" s="157"/>
      <c r="N31" s="157"/>
      <c r="O31" s="157"/>
      <c r="P31" s="157"/>
    </row>
    <row r="32" spans="1:70">
      <c r="C32" s="157"/>
      <c r="D32" s="157"/>
      <c r="E32" s="157"/>
      <c r="F32" s="157"/>
      <c r="G32" s="157"/>
      <c r="H32" s="157"/>
      <c r="I32" s="157"/>
      <c r="J32" s="157"/>
      <c r="K32" s="157"/>
      <c r="L32" s="157"/>
      <c r="M32" s="157"/>
      <c r="N32" s="157"/>
      <c r="O32" s="157"/>
      <c r="P32" s="157"/>
    </row>
    <row r="33" spans="1:70">
      <c r="C33" s="235"/>
      <c r="D33" s="157"/>
      <c r="E33" s="157"/>
      <c r="F33" s="157"/>
      <c r="G33" s="157"/>
      <c r="H33" s="157"/>
      <c r="I33" s="157"/>
      <c r="J33" s="157"/>
      <c r="K33" s="157"/>
      <c r="L33" s="157"/>
      <c r="M33" s="157"/>
      <c r="N33" s="157"/>
      <c r="O33" s="157"/>
      <c r="P33" s="157"/>
    </row>
    <row r="34" spans="1:70">
      <c r="A34" s="930" t="s">
        <v>410</v>
      </c>
      <c r="B34" s="931"/>
      <c r="C34" s="901" t="s">
        <v>412</v>
      </c>
      <c r="D34" s="913"/>
      <c r="E34" s="913"/>
      <c r="F34" s="913"/>
      <c r="G34" s="913"/>
      <c r="H34" s="913"/>
      <c r="I34" s="913"/>
      <c r="J34" s="913"/>
      <c r="K34" s="913"/>
      <c r="L34" s="913"/>
      <c r="M34" s="913"/>
      <c r="N34" s="913"/>
      <c r="O34" s="913"/>
      <c r="P34" s="913"/>
      <c r="Q34" s="913"/>
      <c r="R34" s="902"/>
    </row>
    <row r="35" spans="1:70">
      <c r="A35" s="903" t="s">
        <v>0</v>
      </c>
      <c r="B35" s="904"/>
      <c r="C35" s="901" t="s">
        <v>223</v>
      </c>
      <c r="D35" s="902"/>
      <c r="E35" s="901" t="s">
        <v>5</v>
      </c>
      <c r="F35" s="902"/>
      <c r="G35" s="901" t="s">
        <v>6</v>
      </c>
      <c r="H35" s="902"/>
      <c r="I35" s="901" t="s">
        <v>7</v>
      </c>
      <c r="J35" s="902"/>
      <c r="K35" s="901" t="s">
        <v>14</v>
      </c>
      <c r="L35" s="902"/>
      <c r="M35" s="901" t="s">
        <v>44</v>
      </c>
      <c r="N35" s="902"/>
      <c r="O35" s="901" t="s">
        <v>317</v>
      </c>
      <c r="P35" s="902"/>
      <c r="Q35" s="901" t="s">
        <v>47</v>
      </c>
      <c r="R35" s="902"/>
    </row>
    <row r="36" spans="1:70">
      <c r="A36" s="909" t="s">
        <v>341</v>
      </c>
      <c r="B36" s="932"/>
      <c r="C36" s="576" t="s">
        <v>490</v>
      </c>
      <c r="D36" s="578" t="s">
        <v>491</v>
      </c>
      <c r="E36" s="576" t="s">
        <v>490</v>
      </c>
      <c r="F36" s="578" t="s">
        <v>491</v>
      </c>
      <c r="G36" s="576" t="s">
        <v>490</v>
      </c>
      <c r="H36" s="578" t="s">
        <v>491</v>
      </c>
      <c r="I36" s="576" t="s">
        <v>490</v>
      </c>
      <c r="J36" s="578" t="s">
        <v>491</v>
      </c>
      <c r="K36" s="576" t="s">
        <v>490</v>
      </c>
      <c r="L36" s="578" t="s">
        <v>491</v>
      </c>
      <c r="M36" s="576" t="s">
        <v>490</v>
      </c>
      <c r="N36" s="578" t="s">
        <v>491</v>
      </c>
      <c r="O36" s="576" t="s">
        <v>490</v>
      </c>
      <c r="P36" s="578" t="s">
        <v>491</v>
      </c>
      <c r="Q36" s="576" t="s">
        <v>490</v>
      </c>
      <c r="R36" s="578" t="s">
        <v>491</v>
      </c>
    </row>
    <row r="37" spans="1:70">
      <c r="A37" s="919"/>
      <c r="B37" s="920"/>
      <c r="C37" s="577" t="s">
        <v>222</v>
      </c>
      <c r="D37" s="268" t="s">
        <v>222</v>
      </c>
      <c r="E37" s="577" t="s">
        <v>222</v>
      </c>
      <c r="F37" s="268" t="s">
        <v>222</v>
      </c>
      <c r="G37" s="577" t="s">
        <v>222</v>
      </c>
      <c r="H37" s="268" t="s">
        <v>222</v>
      </c>
      <c r="I37" s="577" t="s">
        <v>222</v>
      </c>
      <c r="J37" s="268" t="s">
        <v>222</v>
      </c>
      <c r="K37" s="577" t="s">
        <v>222</v>
      </c>
      <c r="L37" s="268" t="s">
        <v>222</v>
      </c>
      <c r="M37" s="577" t="s">
        <v>222</v>
      </c>
      <c r="N37" s="268" t="s">
        <v>222</v>
      </c>
      <c r="O37" s="577" t="s">
        <v>222</v>
      </c>
      <c r="P37" s="268" t="s">
        <v>222</v>
      </c>
      <c r="Q37" s="577" t="s">
        <v>222</v>
      </c>
      <c r="R37" s="268" t="s">
        <v>222</v>
      </c>
    </row>
    <row r="38" spans="1:70" s="144" customFormat="1">
      <c r="A38" s="158" t="s">
        <v>342</v>
      </c>
      <c r="B38" s="159"/>
      <c r="C38" s="575">
        <v>0</v>
      </c>
      <c r="D38" s="272">
        <v>0</v>
      </c>
      <c r="E38" s="589">
        <v>19.234000000000002</v>
      </c>
      <c r="F38" s="272">
        <v>49.551000000000002</v>
      </c>
      <c r="G38" s="589">
        <v>1150.4960000000001</v>
      </c>
      <c r="H38" s="272">
        <v>840.89700000000005</v>
      </c>
      <c r="I38" s="589">
        <v>865.29499999999996</v>
      </c>
      <c r="J38" s="272">
        <v>766.197</v>
      </c>
      <c r="K38" s="589">
        <v>0</v>
      </c>
      <c r="L38" s="272">
        <v>0</v>
      </c>
      <c r="M38" s="589">
        <v>89.908000000000001</v>
      </c>
      <c r="N38" s="272">
        <v>108.58</v>
      </c>
      <c r="O38" s="589">
        <v>2E-3</v>
      </c>
      <c r="P38" s="272">
        <v>-0.41499999999999998</v>
      </c>
      <c r="Q38" s="589">
        <v>2124.9349999999999</v>
      </c>
      <c r="R38" s="272">
        <v>1764.81</v>
      </c>
      <c r="AJ38" s="700"/>
      <c r="AK38" s="700"/>
      <c r="AL38" s="700"/>
      <c r="AM38" s="700"/>
      <c r="AN38" s="700"/>
      <c r="AO38" s="700"/>
      <c r="AP38" s="700"/>
      <c r="AQ38" s="700"/>
      <c r="AR38" s="700"/>
      <c r="AS38" s="700"/>
      <c r="AT38" s="700"/>
      <c r="AU38" s="700"/>
      <c r="AV38" s="700"/>
      <c r="AW38" s="700"/>
      <c r="AX38" s="700"/>
      <c r="AY38" s="700"/>
      <c r="AZ38" s="700"/>
      <c r="BA38" s="700"/>
      <c r="BB38" s="700"/>
      <c r="BC38" s="700"/>
      <c r="BD38" s="700"/>
      <c r="BE38" s="700"/>
      <c r="BF38" s="700"/>
      <c r="BG38" s="700"/>
      <c r="BH38" s="700"/>
      <c r="BI38" s="700"/>
      <c r="BJ38" s="700"/>
      <c r="BK38" s="700"/>
      <c r="BL38" s="700"/>
      <c r="BM38" s="700"/>
      <c r="BN38" s="700"/>
      <c r="BO38" s="700"/>
      <c r="BP38" s="700"/>
      <c r="BQ38" s="700"/>
      <c r="BR38" s="700"/>
    </row>
    <row r="39" spans="1:70">
      <c r="A39" s="160"/>
      <c r="B39" s="161" t="s">
        <v>343</v>
      </c>
      <c r="C39" s="575">
        <v>0</v>
      </c>
      <c r="D39" s="271">
        <v>0</v>
      </c>
      <c r="E39" s="575">
        <v>0</v>
      </c>
      <c r="F39" s="271">
        <v>0</v>
      </c>
      <c r="G39" s="575">
        <v>72.501999999999995</v>
      </c>
      <c r="H39" s="271">
        <v>66.260000000000005</v>
      </c>
      <c r="I39" s="575">
        <v>269.15100000000001</v>
      </c>
      <c r="J39" s="271">
        <v>301.63499999999999</v>
      </c>
      <c r="K39" s="575">
        <v>0</v>
      </c>
      <c r="L39" s="271">
        <v>0</v>
      </c>
      <c r="M39" s="575">
        <v>0</v>
      </c>
      <c r="N39" s="271">
        <v>0</v>
      </c>
      <c r="O39" s="575">
        <v>0</v>
      </c>
      <c r="P39" s="271">
        <v>0</v>
      </c>
      <c r="Q39" s="575">
        <v>341.65300000000002</v>
      </c>
      <c r="R39" s="271">
        <v>367.89499999999998</v>
      </c>
    </row>
    <row r="40" spans="1:70">
      <c r="A40" s="160"/>
      <c r="B40" s="161" t="s">
        <v>344</v>
      </c>
      <c r="C40" s="575">
        <v>0</v>
      </c>
      <c r="D40" s="271">
        <v>0</v>
      </c>
      <c r="E40" s="575">
        <v>0</v>
      </c>
      <c r="F40" s="271">
        <v>0</v>
      </c>
      <c r="G40" s="575">
        <v>3.694</v>
      </c>
      <c r="H40" s="271">
        <v>2.6789999999999998</v>
      </c>
      <c r="I40" s="575">
        <v>5.2889999999999997</v>
      </c>
      <c r="J40" s="271">
        <v>3.5870000000000002</v>
      </c>
      <c r="K40" s="575">
        <v>0</v>
      </c>
      <c r="L40" s="271">
        <v>0</v>
      </c>
      <c r="M40" s="575">
        <v>3.0339999999999998</v>
      </c>
      <c r="N40" s="271">
        <v>1.6359999999999999</v>
      </c>
      <c r="O40" s="575">
        <v>0</v>
      </c>
      <c r="P40" s="271">
        <v>0</v>
      </c>
      <c r="Q40" s="575">
        <v>12.016999999999999</v>
      </c>
      <c r="R40" s="271">
        <v>7.9020000000000001</v>
      </c>
    </row>
    <row r="41" spans="1:70">
      <c r="A41" s="160"/>
      <c r="B41" s="161" t="s">
        <v>345</v>
      </c>
      <c r="C41" s="575">
        <v>0</v>
      </c>
      <c r="D41" s="271">
        <v>0</v>
      </c>
      <c r="E41" s="575">
        <v>2.3780000000000001</v>
      </c>
      <c r="F41" s="271">
        <v>16.669</v>
      </c>
      <c r="G41" s="575">
        <v>318.971</v>
      </c>
      <c r="H41" s="271">
        <v>287.49700000000001</v>
      </c>
      <c r="I41" s="575">
        <v>435.65800000000002</v>
      </c>
      <c r="J41" s="271">
        <v>398.19200000000001</v>
      </c>
      <c r="K41" s="575">
        <v>0</v>
      </c>
      <c r="L41" s="271">
        <v>0</v>
      </c>
      <c r="M41" s="575">
        <v>33.411000000000001</v>
      </c>
      <c r="N41" s="271">
        <v>52.798000000000002</v>
      </c>
      <c r="O41" s="575">
        <v>0</v>
      </c>
      <c r="P41" s="271">
        <v>0</v>
      </c>
      <c r="Q41" s="575">
        <v>790.41800000000001</v>
      </c>
      <c r="R41" s="271">
        <v>755.15599999999995</v>
      </c>
    </row>
    <row r="42" spans="1:70">
      <c r="A42" s="160"/>
      <c r="B42" s="161" t="s">
        <v>346</v>
      </c>
      <c r="C42" s="575">
        <v>0</v>
      </c>
      <c r="D42" s="271">
        <v>0</v>
      </c>
      <c r="E42" s="580">
        <v>5.6040000000000001</v>
      </c>
      <c r="F42" s="271">
        <v>26.702000000000002</v>
      </c>
      <c r="G42" s="580">
        <v>617.21699999999998</v>
      </c>
      <c r="H42" s="271">
        <v>435.92399999999998</v>
      </c>
      <c r="I42" s="580">
        <v>8.7490000000000006</v>
      </c>
      <c r="J42" s="271">
        <v>8.6059999999999999</v>
      </c>
      <c r="K42" s="580">
        <v>0</v>
      </c>
      <c r="L42" s="271">
        <v>0</v>
      </c>
      <c r="M42" s="580">
        <v>19.940999999999999</v>
      </c>
      <c r="N42" s="271">
        <v>27.010999999999999</v>
      </c>
      <c r="O42" s="580">
        <v>2E-3</v>
      </c>
      <c r="P42" s="271">
        <v>-0.41499999999999998</v>
      </c>
      <c r="Q42" s="580">
        <v>651.51300000000003</v>
      </c>
      <c r="R42" s="271">
        <v>497.82799999999997</v>
      </c>
    </row>
    <row r="43" spans="1:70">
      <c r="A43" s="160"/>
      <c r="B43" s="161" t="s">
        <v>347</v>
      </c>
      <c r="C43" s="575">
        <v>0</v>
      </c>
      <c r="D43" s="271">
        <v>0</v>
      </c>
      <c r="E43" s="575">
        <v>0</v>
      </c>
      <c r="F43" s="271">
        <v>0</v>
      </c>
      <c r="G43" s="575">
        <v>0</v>
      </c>
      <c r="H43" s="271">
        <v>0.14699999999999999</v>
      </c>
      <c r="I43" s="575">
        <v>78.59</v>
      </c>
      <c r="J43" s="271">
        <v>46.598999999999997</v>
      </c>
      <c r="K43" s="575">
        <v>0</v>
      </c>
      <c r="L43" s="271">
        <v>0</v>
      </c>
      <c r="M43" s="575">
        <v>0</v>
      </c>
      <c r="N43" s="271">
        <v>0</v>
      </c>
      <c r="O43" s="575">
        <v>0</v>
      </c>
      <c r="P43" s="271">
        <v>0</v>
      </c>
      <c r="Q43" s="575">
        <v>78.59</v>
      </c>
      <c r="R43" s="271">
        <v>46.746000000000002</v>
      </c>
    </row>
    <row r="44" spans="1:70">
      <c r="A44" s="160"/>
      <c r="B44" s="161" t="s">
        <v>348</v>
      </c>
      <c r="C44" s="575">
        <v>0</v>
      </c>
      <c r="D44" s="271">
        <v>0</v>
      </c>
      <c r="E44" s="575">
        <v>4.6550000000000002</v>
      </c>
      <c r="F44" s="271">
        <v>0</v>
      </c>
      <c r="G44" s="575">
        <v>39.658000000000001</v>
      </c>
      <c r="H44" s="271">
        <v>20.140999999999998</v>
      </c>
      <c r="I44" s="575">
        <v>9.0229999999999997</v>
      </c>
      <c r="J44" s="271">
        <v>0</v>
      </c>
      <c r="K44" s="575">
        <v>0</v>
      </c>
      <c r="L44" s="271">
        <v>0</v>
      </c>
      <c r="M44" s="575">
        <v>32.451999999999998</v>
      </c>
      <c r="N44" s="271">
        <v>24.812000000000001</v>
      </c>
      <c r="O44" s="575">
        <v>0</v>
      </c>
      <c r="P44" s="271">
        <v>0</v>
      </c>
      <c r="Q44" s="575">
        <v>85.787999999999997</v>
      </c>
      <c r="R44" s="271">
        <v>44.953000000000003</v>
      </c>
    </row>
    <row r="45" spans="1:70">
      <c r="A45" s="160"/>
      <c r="B45" s="161" t="s">
        <v>349</v>
      </c>
      <c r="C45" s="575">
        <v>0</v>
      </c>
      <c r="D45" s="271">
        <v>0</v>
      </c>
      <c r="E45" s="575">
        <v>0</v>
      </c>
      <c r="F45" s="271">
        <v>0</v>
      </c>
      <c r="G45" s="575">
        <v>0</v>
      </c>
      <c r="H45" s="271">
        <v>0</v>
      </c>
      <c r="I45" s="575">
        <v>0</v>
      </c>
      <c r="J45" s="271">
        <v>0</v>
      </c>
      <c r="K45" s="575">
        <v>0</v>
      </c>
      <c r="L45" s="271">
        <v>0</v>
      </c>
      <c r="M45" s="575">
        <v>0</v>
      </c>
      <c r="N45" s="271">
        <v>0</v>
      </c>
      <c r="O45" s="575">
        <v>0</v>
      </c>
      <c r="P45" s="271">
        <v>0</v>
      </c>
      <c r="Q45" s="575">
        <v>0</v>
      </c>
      <c r="R45" s="271">
        <v>0</v>
      </c>
    </row>
    <row r="46" spans="1:70">
      <c r="A46" s="160"/>
      <c r="B46" s="161" t="s">
        <v>350</v>
      </c>
      <c r="C46" s="575">
        <v>0</v>
      </c>
      <c r="D46" s="271">
        <v>0</v>
      </c>
      <c r="E46" s="575">
        <v>6.5970000000000004</v>
      </c>
      <c r="F46" s="271">
        <v>6.18</v>
      </c>
      <c r="G46" s="575">
        <v>98.453999999999994</v>
      </c>
      <c r="H46" s="271">
        <v>28.248999999999999</v>
      </c>
      <c r="I46" s="575">
        <v>58.835000000000001</v>
      </c>
      <c r="J46" s="271">
        <v>7.5780000000000003</v>
      </c>
      <c r="K46" s="575">
        <v>0</v>
      </c>
      <c r="L46" s="271">
        <v>0</v>
      </c>
      <c r="M46" s="575">
        <v>1.07</v>
      </c>
      <c r="N46" s="271">
        <v>2.323</v>
      </c>
      <c r="O46" s="575">
        <v>0</v>
      </c>
      <c r="P46" s="271">
        <v>0</v>
      </c>
      <c r="Q46" s="575">
        <v>164.95599999999999</v>
      </c>
      <c r="R46" s="271">
        <v>44.33</v>
      </c>
    </row>
    <row r="47" spans="1:70">
      <c r="Q47" s="169"/>
      <c r="R47" s="169"/>
      <c r="S47" s="169"/>
      <c r="T47" s="169"/>
      <c r="U47" s="169"/>
      <c r="V47" s="169"/>
      <c r="W47" s="169"/>
      <c r="X47" s="169"/>
    </row>
    <row r="48" spans="1:70">
      <c r="A48" s="160"/>
      <c r="B48" s="165" t="s">
        <v>351</v>
      </c>
      <c r="C48" s="575">
        <v>0</v>
      </c>
      <c r="D48" s="271">
        <v>0</v>
      </c>
      <c r="E48" s="580">
        <v>0</v>
      </c>
      <c r="F48" s="271">
        <v>0</v>
      </c>
      <c r="G48" s="580">
        <v>0</v>
      </c>
      <c r="H48" s="271">
        <v>0</v>
      </c>
      <c r="I48" s="580">
        <v>0</v>
      </c>
      <c r="J48" s="271">
        <v>0</v>
      </c>
      <c r="K48" s="580">
        <v>0</v>
      </c>
      <c r="L48" s="271">
        <v>0</v>
      </c>
      <c r="M48" s="580">
        <v>0</v>
      </c>
      <c r="N48" s="271">
        <v>0</v>
      </c>
      <c r="O48" s="580">
        <v>0</v>
      </c>
      <c r="P48" s="271">
        <v>0</v>
      </c>
      <c r="Q48" s="580">
        <v>0</v>
      </c>
      <c r="R48" s="271">
        <v>0</v>
      </c>
    </row>
    <row r="49" spans="1:70">
      <c r="Q49" s="169"/>
      <c r="R49" s="169"/>
      <c r="S49" s="169"/>
      <c r="T49" s="169"/>
      <c r="U49" s="169"/>
      <c r="V49" s="169"/>
      <c r="W49" s="169"/>
      <c r="X49" s="169"/>
      <c r="Y49" s="169"/>
      <c r="Z49" s="169"/>
      <c r="AA49" s="169"/>
    </row>
    <row r="50" spans="1:70" s="144" customFormat="1">
      <c r="A50" s="158" t="s">
        <v>352</v>
      </c>
      <c r="B50" s="159"/>
      <c r="C50" s="575">
        <v>0</v>
      </c>
      <c r="D50" s="272">
        <v>0</v>
      </c>
      <c r="E50" s="575">
        <v>18.131</v>
      </c>
      <c r="F50" s="272">
        <v>14.49</v>
      </c>
      <c r="G50" s="575">
        <v>984.89499999999998</v>
      </c>
      <c r="H50" s="272">
        <v>978.67399999999998</v>
      </c>
      <c r="I50" s="575">
        <v>2067.3069999999998</v>
      </c>
      <c r="J50" s="272">
        <v>1092.008</v>
      </c>
      <c r="K50" s="575">
        <v>0</v>
      </c>
      <c r="L50" s="272">
        <v>0</v>
      </c>
      <c r="M50" s="575">
        <v>125.14700000000001</v>
      </c>
      <c r="N50" s="272">
        <v>159.68799999999999</v>
      </c>
      <c r="O50" s="575">
        <v>0</v>
      </c>
      <c r="P50" s="272">
        <v>0</v>
      </c>
      <c r="Q50" s="575">
        <v>3195.48</v>
      </c>
      <c r="R50" s="272">
        <v>2244.86</v>
      </c>
      <c r="AJ50" s="700"/>
      <c r="AK50" s="700"/>
      <c r="AL50" s="700"/>
      <c r="AM50" s="700"/>
      <c r="AN50" s="700"/>
      <c r="AO50" s="700"/>
      <c r="AP50" s="700"/>
      <c r="AQ50" s="700"/>
      <c r="AR50" s="700"/>
      <c r="AS50" s="700"/>
      <c r="AT50" s="700"/>
      <c r="AU50" s="700"/>
      <c r="AV50" s="700"/>
      <c r="AW50" s="700"/>
      <c r="AX50" s="700"/>
      <c r="AY50" s="700"/>
      <c r="AZ50" s="700"/>
      <c r="BA50" s="700"/>
      <c r="BB50" s="700"/>
      <c r="BC50" s="700"/>
      <c r="BD50" s="700"/>
      <c r="BE50" s="700"/>
      <c r="BF50" s="700"/>
      <c r="BG50" s="700"/>
      <c r="BH50" s="700"/>
      <c r="BI50" s="700"/>
      <c r="BJ50" s="700"/>
      <c r="BK50" s="700"/>
      <c r="BL50" s="700"/>
      <c r="BM50" s="700"/>
      <c r="BN50" s="700"/>
      <c r="BO50" s="700"/>
      <c r="BP50" s="700"/>
      <c r="BQ50" s="700"/>
      <c r="BR50" s="700"/>
    </row>
    <row r="51" spans="1:70">
      <c r="A51" s="160"/>
      <c r="B51" s="161" t="s">
        <v>353</v>
      </c>
      <c r="C51" s="575">
        <v>0</v>
      </c>
      <c r="D51" s="271">
        <v>0</v>
      </c>
      <c r="E51" s="575">
        <v>0</v>
      </c>
      <c r="F51" s="271">
        <v>0</v>
      </c>
      <c r="G51" s="575">
        <v>528.97500000000002</v>
      </c>
      <c r="H51" s="271">
        <v>525.851</v>
      </c>
      <c r="I51" s="575">
        <v>1602.6869999999999</v>
      </c>
      <c r="J51" s="271">
        <v>772.42700000000002</v>
      </c>
      <c r="K51" s="575">
        <v>0</v>
      </c>
      <c r="L51" s="271">
        <v>0</v>
      </c>
      <c r="M51" s="575">
        <v>0</v>
      </c>
      <c r="N51" s="271">
        <v>0</v>
      </c>
      <c r="O51" s="575">
        <v>0</v>
      </c>
      <c r="P51" s="271">
        <v>0</v>
      </c>
      <c r="Q51" s="575">
        <v>2131.6619999999998</v>
      </c>
      <c r="R51" s="271">
        <v>1298.278</v>
      </c>
    </row>
    <row r="52" spans="1:70">
      <c r="A52" s="160"/>
      <c r="B52" s="161" t="s">
        <v>354</v>
      </c>
      <c r="C52" s="575">
        <v>0</v>
      </c>
      <c r="D52" s="271">
        <v>0</v>
      </c>
      <c r="E52" s="575">
        <v>0</v>
      </c>
      <c r="F52" s="271">
        <v>0</v>
      </c>
      <c r="G52" s="575">
        <v>86.278999999999996</v>
      </c>
      <c r="H52" s="271">
        <v>69.557000000000002</v>
      </c>
      <c r="I52" s="575">
        <v>47.316000000000003</v>
      </c>
      <c r="J52" s="271">
        <v>33.338999999999999</v>
      </c>
      <c r="K52" s="575">
        <v>0</v>
      </c>
      <c r="L52" s="271">
        <v>0</v>
      </c>
      <c r="M52" s="575">
        <v>13.836</v>
      </c>
      <c r="N52" s="271">
        <v>11.867000000000001</v>
      </c>
      <c r="O52" s="575">
        <v>0</v>
      </c>
      <c r="P52" s="271">
        <v>0</v>
      </c>
      <c r="Q52" s="575">
        <v>147.43100000000001</v>
      </c>
      <c r="R52" s="271">
        <v>114.76300000000001</v>
      </c>
    </row>
    <row r="53" spans="1:70">
      <c r="A53" s="160"/>
      <c r="B53" s="161" t="s">
        <v>355</v>
      </c>
      <c r="C53" s="575">
        <v>0</v>
      </c>
      <c r="D53" s="271">
        <v>0</v>
      </c>
      <c r="E53" s="575">
        <v>0</v>
      </c>
      <c r="F53" s="271">
        <v>0</v>
      </c>
      <c r="G53" s="575">
        <v>4.4189999999999996</v>
      </c>
      <c r="H53" s="271">
        <v>2.286</v>
      </c>
      <c r="I53" s="575">
        <v>4.1689999999999996</v>
      </c>
      <c r="J53" s="271">
        <v>0</v>
      </c>
      <c r="K53" s="575">
        <v>0</v>
      </c>
      <c r="L53" s="271">
        <v>0</v>
      </c>
      <c r="M53" s="575">
        <v>40.058</v>
      </c>
      <c r="N53" s="271">
        <v>45.384999999999998</v>
      </c>
      <c r="O53" s="575">
        <v>0</v>
      </c>
      <c r="P53" s="271">
        <v>0</v>
      </c>
      <c r="Q53" s="575">
        <v>48.646000000000001</v>
      </c>
      <c r="R53" s="271">
        <v>47.670999999999999</v>
      </c>
    </row>
    <row r="54" spans="1:70">
      <c r="A54" s="160"/>
      <c r="B54" s="161" t="s">
        <v>356</v>
      </c>
      <c r="C54" s="575">
        <v>0</v>
      </c>
      <c r="D54" s="271">
        <v>0</v>
      </c>
      <c r="E54" s="575">
        <v>0</v>
      </c>
      <c r="F54" s="271">
        <v>0</v>
      </c>
      <c r="G54" s="575">
        <v>63.881999999999998</v>
      </c>
      <c r="H54" s="271">
        <v>295.43400000000003</v>
      </c>
      <c r="I54" s="575">
        <v>0</v>
      </c>
      <c r="J54" s="271">
        <v>0</v>
      </c>
      <c r="K54" s="575">
        <v>0</v>
      </c>
      <c r="L54" s="271">
        <v>0</v>
      </c>
      <c r="M54" s="575">
        <v>23.745000000000001</v>
      </c>
      <c r="N54" s="271">
        <v>51.277000000000001</v>
      </c>
      <c r="O54" s="575">
        <v>0</v>
      </c>
      <c r="P54" s="271">
        <v>0</v>
      </c>
      <c r="Q54" s="575">
        <v>87.626999999999995</v>
      </c>
      <c r="R54" s="271">
        <v>346.71100000000001</v>
      </c>
    </row>
    <row r="55" spans="1:70">
      <c r="A55" s="160"/>
      <c r="B55" s="161" t="s">
        <v>357</v>
      </c>
      <c r="C55" s="575">
        <v>0</v>
      </c>
      <c r="D55" s="271">
        <v>0</v>
      </c>
      <c r="E55" s="575">
        <v>0</v>
      </c>
      <c r="F55" s="271">
        <v>0</v>
      </c>
      <c r="G55" s="575">
        <v>12.48</v>
      </c>
      <c r="H55" s="271">
        <v>8.2609999999999992</v>
      </c>
      <c r="I55" s="575">
        <v>226.18</v>
      </c>
      <c r="J55" s="271">
        <v>160.15199999999999</v>
      </c>
      <c r="K55" s="575">
        <v>0</v>
      </c>
      <c r="L55" s="271">
        <v>0</v>
      </c>
      <c r="M55" s="575">
        <v>3.15</v>
      </c>
      <c r="N55" s="271">
        <v>6.8540000000000001</v>
      </c>
      <c r="O55" s="575">
        <v>0</v>
      </c>
      <c r="P55" s="271">
        <v>0</v>
      </c>
      <c r="Q55" s="575">
        <v>241.81</v>
      </c>
      <c r="R55" s="271">
        <v>175.267</v>
      </c>
    </row>
    <row r="56" spans="1:70">
      <c r="A56" s="160"/>
      <c r="B56" s="161" t="s">
        <v>358</v>
      </c>
      <c r="C56" s="575">
        <v>0</v>
      </c>
      <c r="D56" s="271">
        <v>0</v>
      </c>
      <c r="E56" s="575">
        <v>10.811999999999999</v>
      </c>
      <c r="F56" s="271">
        <v>2.5880000000000001</v>
      </c>
      <c r="G56" s="575">
        <v>72.900999999999996</v>
      </c>
      <c r="H56" s="271">
        <v>64.361999999999995</v>
      </c>
      <c r="I56" s="575">
        <v>162.71899999999999</v>
      </c>
      <c r="J56" s="271">
        <v>105.09699999999999</v>
      </c>
      <c r="K56" s="575">
        <v>0</v>
      </c>
      <c r="L56" s="271">
        <v>0</v>
      </c>
      <c r="M56" s="575">
        <v>44.045999999999999</v>
      </c>
      <c r="N56" s="271">
        <v>43.845999999999997</v>
      </c>
      <c r="O56" s="575">
        <v>0</v>
      </c>
      <c r="P56" s="271">
        <v>0</v>
      </c>
      <c r="Q56" s="575">
        <v>290.47800000000001</v>
      </c>
      <c r="R56" s="271">
        <v>215.893</v>
      </c>
    </row>
    <row r="57" spans="1:70">
      <c r="A57" s="160"/>
      <c r="B57" s="161" t="s">
        <v>359</v>
      </c>
      <c r="C57" s="575">
        <v>0</v>
      </c>
      <c r="D57" s="271">
        <v>0</v>
      </c>
      <c r="E57" s="575">
        <v>0.11799999999999999</v>
      </c>
      <c r="F57" s="271">
        <v>0.224</v>
      </c>
      <c r="G57" s="575">
        <v>0</v>
      </c>
      <c r="H57" s="271">
        <v>0</v>
      </c>
      <c r="I57" s="575">
        <v>24.236000000000001</v>
      </c>
      <c r="J57" s="271">
        <v>20.992999999999999</v>
      </c>
      <c r="K57" s="575">
        <v>0</v>
      </c>
      <c r="L57" s="271">
        <v>0</v>
      </c>
      <c r="M57" s="575">
        <v>0.312</v>
      </c>
      <c r="N57" s="271">
        <v>0.42799999999999999</v>
      </c>
      <c r="O57" s="575">
        <v>0</v>
      </c>
      <c r="P57" s="271">
        <v>0</v>
      </c>
      <c r="Q57" s="575">
        <v>24.666</v>
      </c>
      <c r="R57" s="271">
        <v>21.645</v>
      </c>
    </row>
    <row r="58" spans="1:70">
      <c r="A58" s="160"/>
      <c r="B58" s="161" t="s">
        <v>360</v>
      </c>
      <c r="C58" s="575">
        <v>0</v>
      </c>
      <c r="D58" s="271">
        <v>0</v>
      </c>
      <c r="E58" s="575">
        <v>7.2009999999999996</v>
      </c>
      <c r="F58" s="271">
        <v>11.678000000000001</v>
      </c>
      <c r="G58" s="575">
        <v>215.959</v>
      </c>
      <c r="H58" s="271">
        <v>12.923</v>
      </c>
      <c r="I58" s="575">
        <v>0</v>
      </c>
      <c r="J58" s="271">
        <v>0</v>
      </c>
      <c r="K58" s="575">
        <v>0</v>
      </c>
      <c r="L58" s="271">
        <v>0</v>
      </c>
      <c r="M58" s="575">
        <v>0</v>
      </c>
      <c r="N58" s="271">
        <v>3.1E-2</v>
      </c>
      <c r="O58" s="575">
        <v>0</v>
      </c>
      <c r="P58" s="271">
        <v>0</v>
      </c>
      <c r="Q58" s="575">
        <v>223.16</v>
      </c>
      <c r="R58" s="271">
        <v>24.632000000000001</v>
      </c>
    </row>
    <row r="59" spans="1:70">
      <c r="Q59" s="169"/>
      <c r="R59" s="169"/>
      <c r="S59" s="169"/>
      <c r="T59" s="169"/>
      <c r="U59" s="169"/>
      <c r="V59" s="169"/>
      <c r="W59" s="169"/>
      <c r="X59" s="169"/>
    </row>
    <row r="60" spans="1:70" s="144" customFormat="1">
      <c r="A60" s="158" t="s">
        <v>361</v>
      </c>
      <c r="B60" s="159"/>
      <c r="C60" s="589">
        <v>0</v>
      </c>
      <c r="D60" s="272">
        <v>0</v>
      </c>
      <c r="E60" s="589">
        <v>68.543000000000006</v>
      </c>
      <c r="F60" s="272">
        <v>101.563</v>
      </c>
      <c r="G60" s="589">
        <v>4903.8090000000002</v>
      </c>
      <c r="H60" s="272">
        <v>4321.9650000000001</v>
      </c>
      <c r="I60" s="589">
        <v>1542.521</v>
      </c>
      <c r="J60" s="272">
        <v>1659.386</v>
      </c>
      <c r="K60" s="589">
        <v>0</v>
      </c>
      <c r="L60" s="272">
        <v>0</v>
      </c>
      <c r="M60" s="589">
        <v>1382.8810000000001</v>
      </c>
      <c r="N60" s="272">
        <v>1349.443</v>
      </c>
      <c r="O60" s="589">
        <v>0</v>
      </c>
      <c r="P60" s="272">
        <v>0</v>
      </c>
      <c r="Q60" s="589">
        <v>7897.7539999999999</v>
      </c>
      <c r="R60" s="272">
        <v>7432.357</v>
      </c>
      <c r="AJ60" s="700"/>
      <c r="AK60" s="700"/>
      <c r="AL60" s="700"/>
      <c r="AM60" s="700"/>
      <c r="AN60" s="700"/>
      <c r="AO60" s="700"/>
      <c r="AP60" s="700"/>
      <c r="AQ60" s="700"/>
      <c r="AR60" s="700"/>
      <c r="AS60" s="700"/>
      <c r="AT60" s="700"/>
      <c r="AU60" s="700"/>
      <c r="AV60" s="700"/>
      <c r="AW60" s="700"/>
      <c r="AX60" s="700"/>
      <c r="AY60" s="700"/>
      <c r="AZ60" s="700"/>
      <c r="BA60" s="700"/>
      <c r="BB60" s="700"/>
      <c r="BC60" s="700"/>
      <c r="BD60" s="700"/>
      <c r="BE60" s="700"/>
      <c r="BF60" s="700"/>
      <c r="BG60" s="700"/>
      <c r="BH60" s="700"/>
      <c r="BI60" s="700"/>
      <c r="BJ60" s="700"/>
      <c r="BK60" s="700"/>
      <c r="BL60" s="700"/>
      <c r="BM60" s="700"/>
      <c r="BN60" s="700"/>
      <c r="BO60" s="700"/>
      <c r="BP60" s="700"/>
      <c r="BQ60" s="700"/>
      <c r="BR60" s="700"/>
    </row>
    <row r="61" spans="1:70" s="144" customFormat="1">
      <c r="A61" s="158" t="s">
        <v>362</v>
      </c>
      <c r="B61" s="159"/>
      <c r="C61" s="589">
        <v>0</v>
      </c>
      <c r="D61" s="272">
        <v>0</v>
      </c>
      <c r="E61" s="589">
        <v>68.543000000000006</v>
      </c>
      <c r="F61" s="272">
        <v>101.563</v>
      </c>
      <c r="G61" s="589">
        <v>4903.8090000000002</v>
      </c>
      <c r="H61" s="272">
        <v>4321.9650000000001</v>
      </c>
      <c r="I61" s="589">
        <v>1542.521</v>
      </c>
      <c r="J61" s="272">
        <v>1659.386</v>
      </c>
      <c r="K61" s="589">
        <v>0</v>
      </c>
      <c r="L61" s="272">
        <v>0</v>
      </c>
      <c r="M61" s="589">
        <v>1382.8810000000001</v>
      </c>
      <c r="N61" s="272">
        <v>1349.443</v>
      </c>
      <c r="O61" s="589">
        <v>0</v>
      </c>
      <c r="P61" s="272">
        <v>0</v>
      </c>
      <c r="Q61" s="589">
        <v>7897.7539999999999</v>
      </c>
      <c r="R61" s="272">
        <v>7432.357</v>
      </c>
      <c r="AJ61" s="700"/>
      <c r="AK61" s="700"/>
      <c r="AL61" s="700"/>
      <c r="AM61" s="700"/>
      <c r="AN61" s="700"/>
      <c r="AO61" s="700"/>
      <c r="AP61" s="700"/>
      <c r="AQ61" s="700"/>
      <c r="AR61" s="700"/>
      <c r="AS61" s="700"/>
      <c r="AT61" s="700"/>
      <c r="AU61" s="700"/>
      <c r="AV61" s="700"/>
      <c r="AW61" s="700"/>
      <c r="AX61" s="700"/>
      <c r="AY61" s="700"/>
      <c r="AZ61" s="700"/>
      <c r="BA61" s="700"/>
      <c r="BB61" s="700"/>
      <c r="BC61" s="700"/>
      <c r="BD61" s="700"/>
      <c r="BE61" s="700"/>
      <c r="BF61" s="700"/>
      <c r="BG61" s="700"/>
      <c r="BH61" s="700"/>
      <c r="BI61" s="700"/>
      <c r="BJ61" s="700"/>
      <c r="BK61" s="700"/>
      <c r="BL61" s="700"/>
      <c r="BM61" s="700"/>
      <c r="BN61" s="700"/>
      <c r="BO61" s="700"/>
      <c r="BP61" s="700"/>
      <c r="BQ61" s="700"/>
      <c r="BR61" s="700"/>
    </row>
    <row r="62" spans="1:70">
      <c r="A62" s="160"/>
      <c r="B62" s="161" t="s">
        <v>363</v>
      </c>
      <c r="C62" s="580">
        <v>0</v>
      </c>
      <c r="D62" s="271">
        <v>0</v>
      </c>
      <c r="E62" s="580">
        <v>135.22399999999999</v>
      </c>
      <c r="F62" s="271">
        <v>212.96600000000001</v>
      </c>
      <c r="G62" s="580">
        <v>4461.1000000000004</v>
      </c>
      <c r="H62" s="271">
        <v>3900.93</v>
      </c>
      <c r="I62" s="580">
        <v>173.47</v>
      </c>
      <c r="J62" s="271">
        <v>148.74600000000001</v>
      </c>
      <c r="K62" s="580">
        <v>0</v>
      </c>
      <c r="L62" s="271">
        <v>0</v>
      </c>
      <c r="M62" s="580">
        <v>1032.451</v>
      </c>
      <c r="N62" s="271">
        <v>1032.451</v>
      </c>
      <c r="O62" s="580">
        <v>0</v>
      </c>
      <c r="P62" s="271">
        <v>0</v>
      </c>
      <c r="Q62" s="580">
        <v>5802.2449999999999</v>
      </c>
      <c r="R62" s="271">
        <v>5295.0929999999998</v>
      </c>
    </row>
    <row r="63" spans="1:70">
      <c r="A63" s="160"/>
      <c r="B63" s="161" t="s">
        <v>364</v>
      </c>
      <c r="C63" s="580">
        <v>0</v>
      </c>
      <c r="D63" s="271">
        <v>0</v>
      </c>
      <c r="E63" s="580">
        <v>-79.563999999999993</v>
      </c>
      <c r="F63" s="271">
        <v>-123.63800000000001</v>
      </c>
      <c r="G63" s="580">
        <v>240.16399999999999</v>
      </c>
      <c r="H63" s="271">
        <v>244.971</v>
      </c>
      <c r="I63" s="580">
        <v>-647.77499999999998</v>
      </c>
      <c r="J63" s="271">
        <v>-238.63</v>
      </c>
      <c r="K63" s="580">
        <v>0</v>
      </c>
      <c r="L63" s="271">
        <v>0</v>
      </c>
      <c r="M63" s="580">
        <v>283.16800000000001</v>
      </c>
      <c r="N63" s="271">
        <v>250.393</v>
      </c>
      <c r="O63" s="580">
        <v>0</v>
      </c>
      <c r="P63" s="271">
        <v>0</v>
      </c>
      <c r="Q63" s="580">
        <v>-204.00700000000001</v>
      </c>
      <c r="R63" s="271">
        <v>133.096</v>
      </c>
    </row>
    <row r="64" spans="1:70">
      <c r="A64" s="160"/>
      <c r="B64" s="161" t="s">
        <v>365</v>
      </c>
      <c r="C64" s="580">
        <v>0</v>
      </c>
      <c r="D64" s="271">
        <v>0</v>
      </c>
      <c r="E64" s="580">
        <v>0</v>
      </c>
      <c r="F64" s="271">
        <v>0</v>
      </c>
      <c r="G64" s="580">
        <v>0</v>
      </c>
      <c r="H64" s="271">
        <v>0</v>
      </c>
      <c r="I64" s="580">
        <v>31.254000000000001</v>
      </c>
      <c r="J64" s="271">
        <v>26.8</v>
      </c>
      <c r="K64" s="580">
        <v>0</v>
      </c>
      <c r="L64" s="271">
        <v>0</v>
      </c>
      <c r="M64" s="580">
        <v>0</v>
      </c>
      <c r="N64" s="271">
        <v>0</v>
      </c>
      <c r="O64" s="580">
        <v>0</v>
      </c>
      <c r="P64" s="271">
        <v>0</v>
      </c>
      <c r="Q64" s="580">
        <v>31.254000000000001</v>
      </c>
      <c r="R64" s="271">
        <v>26.8</v>
      </c>
    </row>
    <row r="65" spans="1:70">
      <c r="A65" s="160"/>
      <c r="B65" s="161" t="s">
        <v>366</v>
      </c>
      <c r="C65" s="580">
        <v>0</v>
      </c>
      <c r="D65" s="271">
        <v>0</v>
      </c>
      <c r="E65" s="580">
        <v>0</v>
      </c>
      <c r="F65" s="271">
        <v>0</v>
      </c>
      <c r="G65" s="580">
        <v>-5.0999999999999997E-2</v>
      </c>
      <c r="H65" s="271">
        <v>-4.4999999999999998E-2</v>
      </c>
      <c r="I65" s="580">
        <v>0</v>
      </c>
      <c r="J65" s="271">
        <v>0</v>
      </c>
      <c r="K65" s="580">
        <v>0</v>
      </c>
      <c r="L65" s="271">
        <v>0</v>
      </c>
      <c r="M65" s="580">
        <v>0</v>
      </c>
      <c r="N65" s="271">
        <v>0</v>
      </c>
      <c r="O65" s="580">
        <v>0</v>
      </c>
      <c r="P65" s="271">
        <v>0</v>
      </c>
      <c r="Q65" s="580">
        <v>-5.0999999999999997E-2</v>
      </c>
      <c r="R65" s="271">
        <v>-4.4999999999999998E-2</v>
      </c>
    </row>
    <row r="66" spans="1:70">
      <c r="A66" s="160"/>
      <c r="B66" s="161" t="s">
        <v>367</v>
      </c>
      <c r="C66" s="580">
        <v>0</v>
      </c>
      <c r="D66" s="271">
        <v>0</v>
      </c>
      <c r="E66" s="575">
        <v>0</v>
      </c>
      <c r="F66" s="271">
        <v>0</v>
      </c>
      <c r="G66" s="575">
        <v>0</v>
      </c>
      <c r="H66" s="271">
        <v>0</v>
      </c>
      <c r="I66" s="575">
        <v>0</v>
      </c>
      <c r="J66" s="271">
        <v>0</v>
      </c>
      <c r="K66" s="575">
        <v>0</v>
      </c>
      <c r="L66" s="271">
        <v>0</v>
      </c>
      <c r="M66" s="575">
        <v>0</v>
      </c>
      <c r="N66" s="271">
        <v>0</v>
      </c>
      <c r="O66" s="575">
        <v>0</v>
      </c>
      <c r="P66" s="271">
        <v>0</v>
      </c>
      <c r="Q66" s="575">
        <v>0</v>
      </c>
      <c r="R66" s="271">
        <v>0</v>
      </c>
    </row>
    <row r="67" spans="1:70">
      <c r="A67" s="160"/>
      <c r="B67" s="161" t="s">
        <v>368</v>
      </c>
      <c r="C67" s="580">
        <v>0</v>
      </c>
      <c r="D67" s="271">
        <v>0</v>
      </c>
      <c r="E67" s="580">
        <v>12.882999999999999</v>
      </c>
      <c r="F67" s="271">
        <v>12.234999999999999</v>
      </c>
      <c r="G67" s="580">
        <v>202.596</v>
      </c>
      <c r="H67" s="271">
        <v>176.10900000000001</v>
      </c>
      <c r="I67" s="580">
        <v>1985.5719999999999</v>
      </c>
      <c r="J67" s="271">
        <v>1722.47</v>
      </c>
      <c r="K67" s="580">
        <v>0</v>
      </c>
      <c r="L67" s="271">
        <v>0</v>
      </c>
      <c r="M67" s="580">
        <v>67.262</v>
      </c>
      <c r="N67" s="271">
        <v>66.599000000000004</v>
      </c>
      <c r="O67" s="580">
        <v>0</v>
      </c>
      <c r="P67" s="271">
        <v>0</v>
      </c>
      <c r="Q67" s="580">
        <v>2268.3130000000001</v>
      </c>
      <c r="R67" s="271">
        <v>1977.413</v>
      </c>
    </row>
    <row r="68" spans="1:70">
      <c r="Q68" s="169"/>
      <c r="R68" s="169"/>
      <c r="S68" s="169"/>
      <c r="T68" s="169"/>
      <c r="U68" s="169"/>
      <c r="V68" s="169"/>
      <c r="W68" s="169"/>
      <c r="X68" s="169"/>
      <c r="Y68" s="169"/>
      <c r="Z68" s="169"/>
      <c r="AA68" s="169"/>
    </row>
    <row r="69" spans="1:70">
      <c r="A69" s="172" t="s">
        <v>369</v>
      </c>
      <c r="B69" s="161"/>
      <c r="C69" s="580">
        <v>0</v>
      </c>
      <c r="D69" s="272">
        <v>0</v>
      </c>
      <c r="E69" s="580">
        <v>0</v>
      </c>
      <c r="F69" s="272">
        <v>0</v>
      </c>
      <c r="G69" s="580">
        <v>0</v>
      </c>
      <c r="H69" s="272">
        <v>0</v>
      </c>
      <c r="I69" s="580">
        <v>0</v>
      </c>
      <c r="J69" s="272">
        <v>0</v>
      </c>
      <c r="K69" s="580">
        <v>0</v>
      </c>
      <c r="L69" s="272">
        <v>0</v>
      </c>
      <c r="M69" s="580">
        <v>0</v>
      </c>
      <c r="N69" s="272">
        <v>0</v>
      </c>
      <c r="O69" s="580">
        <v>0</v>
      </c>
      <c r="P69" s="272">
        <v>0</v>
      </c>
      <c r="Q69" s="580">
        <v>0</v>
      </c>
      <c r="R69" s="272">
        <v>0</v>
      </c>
    </row>
    <row r="70" spans="1:70">
      <c r="Q70" s="169"/>
      <c r="R70" s="169"/>
      <c r="S70" s="169"/>
      <c r="T70" s="169"/>
      <c r="U70" s="169"/>
      <c r="V70" s="169"/>
      <c r="W70" s="169"/>
      <c r="X70" s="169"/>
      <c r="Y70" s="169"/>
      <c r="Z70" s="169"/>
      <c r="AA70" s="169"/>
      <c r="AB70" s="169"/>
      <c r="AC70" s="169"/>
      <c r="AD70" s="169"/>
      <c r="AE70" s="169"/>
      <c r="AF70" s="169"/>
      <c r="AG70" s="169"/>
    </row>
    <row r="71" spans="1:70">
      <c r="A71" s="158" t="s">
        <v>370</v>
      </c>
      <c r="B71" s="161"/>
      <c r="C71" s="589">
        <v>0</v>
      </c>
      <c r="D71" s="272">
        <v>0</v>
      </c>
      <c r="E71" s="589">
        <v>105.908</v>
      </c>
      <c r="F71" s="272">
        <v>165.60400000000001</v>
      </c>
      <c r="G71" s="589">
        <v>7039.2</v>
      </c>
      <c r="H71" s="272">
        <v>6141.5360000000001</v>
      </c>
      <c r="I71" s="589">
        <v>4475.1229999999996</v>
      </c>
      <c r="J71" s="272">
        <v>3517.5909999999999</v>
      </c>
      <c r="K71" s="589">
        <v>0</v>
      </c>
      <c r="L71" s="272">
        <v>0</v>
      </c>
      <c r="M71" s="589">
        <v>1597.9359999999999</v>
      </c>
      <c r="N71" s="272">
        <v>1617.711</v>
      </c>
      <c r="O71" s="589">
        <v>2E-3</v>
      </c>
      <c r="P71" s="272">
        <v>-0.41499999999999998</v>
      </c>
      <c r="Q71" s="589">
        <v>13218.169</v>
      </c>
      <c r="R71" s="272">
        <v>11442.027</v>
      </c>
    </row>
    <row r="72" spans="1:70">
      <c r="C72" s="157"/>
      <c r="D72" s="157"/>
      <c r="E72" s="157"/>
      <c r="F72" s="157"/>
      <c r="G72" s="157"/>
      <c r="H72" s="157"/>
      <c r="I72" s="157"/>
      <c r="J72" s="157"/>
      <c r="K72" s="157"/>
      <c r="L72" s="157"/>
      <c r="M72" s="157"/>
      <c r="N72" s="157"/>
      <c r="O72" s="157"/>
      <c r="P72" s="157"/>
      <c r="Q72" s="157"/>
      <c r="R72" s="157"/>
      <c r="S72" s="169"/>
      <c r="T72" s="169"/>
      <c r="U72" s="169"/>
      <c r="V72" s="169"/>
      <c r="W72" s="169"/>
      <c r="X72" s="169"/>
      <c r="Y72" s="169"/>
      <c r="Z72" s="169"/>
      <c r="AA72" s="169"/>
    </row>
    <row r="73" spans="1:70">
      <c r="C73" s="157"/>
      <c r="D73" s="157"/>
      <c r="E73" s="157"/>
      <c r="F73" s="157"/>
      <c r="G73" s="157"/>
      <c r="H73" s="157"/>
      <c r="I73" s="157"/>
      <c r="J73" s="157"/>
      <c r="K73" s="157"/>
      <c r="L73" s="157"/>
      <c r="M73" s="157"/>
      <c r="N73" s="157"/>
      <c r="O73" s="157"/>
      <c r="P73" s="157"/>
      <c r="Q73" s="157"/>
      <c r="R73" s="157"/>
      <c r="S73" s="169"/>
      <c r="T73" s="169"/>
      <c r="U73" s="169"/>
      <c r="V73" s="169"/>
      <c r="W73" s="169"/>
      <c r="X73" s="169"/>
      <c r="Y73" s="169"/>
      <c r="Z73" s="169"/>
      <c r="AA73" s="169"/>
    </row>
    <row r="74" spans="1:70" ht="12.75" customHeight="1">
      <c r="C74" s="933" t="s">
        <v>412</v>
      </c>
      <c r="D74" s="802"/>
      <c r="E74" s="802"/>
      <c r="F74" s="802"/>
      <c r="G74" s="802"/>
      <c r="H74" s="802"/>
      <c r="I74" s="802"/>
      <c r="J74" s="802"/>
      <c r="K74" s="802"/>
      <c r="L74" s="802"/>
      <c r="M74" s="802"/>
      <c r="N74" s="802"/>
      <c r="O74" s="802"/>
      <c r="P74" s="802"/>
      <c r="Q74" s="802"/>
      <c r="R74" s="802"/>
      <c r="S74" s="802"/>
      <c r="T74" s="802"/>
      <c r="U74" s="802"/>
      <c r="V74" s="802"/>
      <c r="W74" s="802"/>
      <c r="X74" s="802"/>
      <c r="Y74" s="802"/>
      <c r="Z74" s="802"/>
      <c r="AA74" s="802"/>
      <c r="AB74" s="802"/>
      <c r="AC74" s="802"/>
      <c r="AD74" s="802"/>
      <c r="AE74" s="802"/>
      <c r="AF74" s="802"/>
      <c r="AG74" s="802"/>
      <c r="AH74" s="802"/>
    </row>
    <row r="75" spans="1:70" ht="12.75" customHeight="1">
      <c r="A75" s="903" t="s">
        <v>0</v>
      </c>
      <c r="B75" s="904"/>
      <c r="C75" s="901" t="s">
        <v>223</v>
      </c>
      <c r="D75" s="913"/>
      <c r="E75" s="913"/>
      <c r="F75" s="902"/>
      <c r="G75" s="901" t="s">
        <v>5</v>
      </c>
      <c r="H75" s="913"/>
      <c r="I75" s="913"/>
      <c r="J75" s="902"/>
      <c r="K75" s="901" t="s">
        <v>6</v>
      </c>
      <c r="L75" s="913"/>
      <c r="M75" s="913"/>
      <c r="N75" s="902"/>
      <c r="O75" s="901" t="s">
        <v>7</v>
      </c>
      <c r="P75" s="913"/>
      <c r="Q75" s="913"/>
      <c r="R75" s="902"/>
      <c r="S75" s="901" t="s">
        <v>14</v>
      </c>
      <c r="T75" s="913"/>
      <c r="U75" s="913"/>
      <c r="V75" s="902"/>
      <c r="W75" s="901" t="s">
        <v>44</v>
      </c>
      <c r="X75" s="913"/>
      <c r="Y75" s="913"/>
      <c r="Z75" s="902"/>
      <c r="AA75" s="901" t="s">
        <v>317</v>
      </c>
      <c r="AB75" s="913"/>
      <c r="AC75" s="913"/>
      <c r="AD75" s="902"/>
      <c r="AE75" s="901" t="s">
        <v>47</v>
      </c>
      <c r="AF75" s="913"/>
      <c r="AG75" s="913"/>
      <c r="AH75" s="902"/>
    </row>
    <row r="76" spans="1:70" ht="12.75" customHeight="1">
      <c r="A76" s="676"/>
      <c r="B76" s="677"/>
      <c r="C76" s="901" t="s">
        <v>11</v>
      </c>
      <c r="D76" s="902"/>
      <c r="E76" s="901" t="s">
        <v>12</v>
      </c>
      <c r="F76" s="902"/>
      <c r="G76" s="901" t="s">
        <v>11</v>
      </c>
      <c r="H76" s="902"/>
      <c r="I76" s="901" t="s">
        <v>12</v>
      </c>
      <c r="J76" s="902"/>
      <c r="K76" s="901" t="s">
        <v>11</v>
      </c>
      <c r="L76" s="902"/>
      <c r="M76" s="901" t="s">
        <v>12</v>
      </c>
      <c r="N76" s="902"/>
      <c r="O76" s="901" t="s">
        <v>11</v>
      </c>
      <c r="P76" s="902"/>
      <c r="Q76" s="901" t="s">
        <v>12</v>
      </c>
      <c r="R76" s="902"/>
      <c r="S76" s="901" t="s">
        <v>11</v>
      </c>
      <c r="T76" s="902"/>
      <c r="U76" s="901" t="s">
        <v>12</v>
      </c>
      <c r="V76" s="902"/>
      <c r="W76" s="901" t="s">
        <v>11</v>
      </c>
      <c r="X76" s="902"/>
      <c r="Y76" s="901" t="s">
        <v>12</v>
      </c>
      <c r="Z76" s="902"/>
      <c r="AA76" s="901" t="s">
        <v>11</v>
      </c>
      <c r="AB76" s="902"/>
      <c r="AC76" s="901" t="s">
        <v>12</v>
      </c>
      <c r="AD76" s="902"/>
      <c r="AE76" s="901" t="s">
        <v>11</v>
      </c>
      <c r="AF76" s="902"/>
      <c r="AG76" s="901" t="s">
        <v>12</v>
      </c>
      <c r="AH76" s="902"/>
    </row>
    <row r="77" spans="1:70" ht="12" customHeight="1">
      <c r="A77" s="917"/>
      <c r="B77" s="918"/>
      <c r="C77" s="796" t="s">
        <v>469</v>
      </c>
      <c r="D77" s="795" t="s">
        <v>470</v>
      </c>
      <c r="E77" s="576" t="s">
        <v>464</v>
      </c>
      <c r="F77" s="267" t="s">
        <v>465</v>
      </c>
      <c r="G77" s="796" t="s">
        <v>469</v>
      </c>
      <c r="H77" s="795" t="s">
        <v>470</v>
      </c>
      <c r="I77" s="576" t="s">
        <v>464</v>
      </c>
      <c r="J77" s="267" t="s">
        <v>465</v>
      </c>
      <c r="K77" s="796" t="s">
        <v>469</v>
      </c>
      <c r="L77" s="795" t="s">
        <v>470</v>
      </c>
      <c r="M77" s="576" t="s">
        <v>464</v>
      </c>
      <c r="N77" s="267" t="s">
        <v>465</v>
      </c>
      <c r="O77" s="796" t="s">
        <v>469</v>
      </c>
      <c r="P77" s="795" t="s">
        <v>470</v>
      </c>
      <c r="Q77" s="576" t="s">
        <v>464</v>
      </c>
      <c r="R77" s="267" t="s">
        <v>465</v>
      </c>
      <c r="S77" s="796" t="s">
        <v>469</v>
      </c>
      <c r="T77" s="795" t="s">
        <v>470</v>
      </c>
      <c r="U77" s="576" t="s">
        <v>464</v>
      </c>
      <c r="V77" s="267" t="s">
        <v>465</v>
      </c>
      <c r="W77" s="796" t="s">
        <v>469</v>
      </c>
      <c r="X77" s="795" t="s">
        <v>470</v>
      </c>
      <c r="Y77" s="576" t="s">
        <v>464</v>
      </c>
      <c r="Z77" s="267" t="s">
        <v>465</v>
      </c>
      <c r="AA77" s="796" t="s">
        <v>469</v>
      </c>
      <c r="AB77" s="795" t="s">
        <v>470</v>
      </c>
      <c r="AC77" s="576" t="s">
        <v>464</v>
      </c>
      <c r="AD77" s="267" t="s">
        <v>465</v>
      </c>
      <c r="AE77" s="796" t="s">
        <v>469</v>
      </c>
      <c r="AF77" s="795" t="s">
        <v>470</v>
      </c>
      <c r="AG77" s="576" t="s">
        <v>464</v>
      </c>
      <c r="AH77" s="267" t="s">
        <v>465</v>
      </c>
      <c r="AI77" s="169"/>
    </row>
    <row r="78" spans="1:70">
      <c r="A78" s="919"/>
      <c r="B78" s="920"/>
      <c r="C78" s="577" t="s">
        <v>222</v>
      </c>
      <c r="D78" s="268" t="s">
        <v>222</v>
      </c>
      <c r="E78" s="577" t="s">
        <v>222</v>
      </c>
      <c r="F78" s="268" t="s">
        <v>222</v>
      </c>
      <c r="G78" s="577" t="s">
        <v>222</v>
      </c>
      <c r="H78" s="696" t="s">
        <v>222</v>
      </c>
      <c r="I78" s="577" t="s">
        <v>222</v>
      </c>
      <c r="J78" s="268" t="s">
        <v>222</v>
      </c>
      <c r="K78" s="577" t="s">
        <v>222</v>
      </c>
      <c r="L78" s="268" t="s">
        <v>222</v>
      </c>
      <c r="M78" s="577" t="s">
        <v>222</v>
      </c>
      <c r="N78" s="268" t="s">
        <v>222</v>
      </c>
      <c r="O78" s="577" t="s">
        <v>222</v>
      </c>
      <c r="P78" s="268" t="s">
        <v>222</v>
      </c>
      <c r="Q78" s="577" t="s">
        <v>222</v>
      </c>
      <c r="R78" s="268" t="s">
        <v>222</v>
      </c>
      <c r="S78" s="577" t="s">
        <v>222</v>
      </c>
      <c r="T78" s="268" t="s">
        <v>222</v>
      </c>
      <c r="U78" s="577" t="s">
        <v>222</v>
      </c>
      <c r="V78" s="268" t="s">
        <v>222</v>
      </c>
      <c r="W78" s="577" t="s">
        <v>222</v>
      </c>
      <c r="X78" s="268" t="s">
        <v>222</v>
      </c>
      <c r="Y78" s="577" t="s">
        <v>222</v>
      </c>
      <c r="Z78" s="268" t="s">
        <v>222</v>
      </c>
      <c r="AA78" s="577" t="s">
        <v>222</v>
      </c>
      <c r="AB78" s="268" t="s">
        <v>222</v>
      </c>
      <c r="AC78" s="577" t="s">
        <v>222</v>
      </c>
      <c r="AD78" s="268" t="s">
        <v>222</v>
      </c>
      <c r="AE78" s="577" t="s">
        <v>222</v>
      </c>
      <c r="AF78" s="268" t="s">
        <v>222</v>
      </c>
      <c r="AG78" s="577" t="s">
        <v>222</v>
      </c>
      <c r="AH78" s="268" t="s">
        <v>222</v>
      </c>
    </row>
    <row r="79" spans="1:70" s="144" customFormat="1">
      <c r="A79" s="158" t="s">
        <v>371</v>
      </c>
      <c r="B79" s="181"/>
      <c r="C79" s="589">
        <v>0</v>
      </c>
      <c r="D79" s="583">
        <v>0</v>
      </c>
      <c r="E79" s="589">
        <v>0</v>
      </c>
      <c r="F79" s="583">
        <v>0</v>
      </c>
      <c r="G79" s="589">
        <v>47.832000000000001</v>
      </c>
      <c r="H79" s="583">
        <v>49.37</v>
      </c>
      <c r="I79" s="589">
        <v>11.125</v>
      </c>
      <c r="J79" s="583">
        <v>7.4339999999999975</v>
      </c>
      <c r="K79" s="589">
        <v>1431.9349999999999</v>
      </c>
      <c r="L79" s="583">
        <v>1229.43</v>
      </c>
      <c r="M79" s="589">
        <v>466.14599999999996</v>
      </c>
      <c r="N79" s="583">
        <v>361.45300000000009</v>
      </c>
      <c r="O79" s="589">
        <v>1633.8109999999999</v>
      </c>
      <c r="P79" s="583">
        <v>1857.3620000000001</v>
      </c>
      <c r="Q79" s="589">
        <v>411.22799999999984</v>
      </c>
      <c r="R79" s="583">
        <v>497.22700000000009</v>
      </c>
      <c r="S79" s="589">
        <v>0</v>
      </c>
      <c r="T79" s="583">
        <v>0</v>
      </c>
      <c r="U79" s="589">
        <v>0</v>
      </c>
      <c r="V79" s="583">
        <v>0</v>
      </c>
      <c r="W79" s="589">
        <v>337.64299999999997</v>
      </c>
      <c r="X79" s="583">
        <v>342.762</v>
      </c>
      <c r="Y79" s="589">
        <v>84.58899999999997</v>
      </c>
      <c r="Z79" s="583">
        <v>87.323000000000008</v>
      </c>
      <c r="AA79" s="589">
        <v>-0.157</v>
      </c>
      <c r="AB79" s="583">
        <v>-0.436</v>
      </c>
      <c r="AC79" s="589">
        <v>-0.13200000000000001</v>
      </c>
      <c r="AD79" s="583">
        <v>-0.41499999999999998</v>
      </c>
      <c r="AE79" s="589">
        <v>3451.0639999999999</v>
      </c>
      <c r="AF79" s="583">
        <v>3478.4879999999998</v>
      </c>
      <c r="AG79" s="589">
        <v>972.95599999999968</v>
      </c>
      <c r="AH79" s="583">
        <v>953.02199999999993</v>
      </c>
      <c r="AI79" s="679"/>
      <c r="AJ79" s="700"/>
      <c r="AK79" s="700"/>
      <c r="AL79" s="700"/>
      <c r="AM79" s="700"/>
      <c r="AN79" s="700"/>
      <c r="AO79" s="700"/>
      <c r="AP79" s="700"/>
      <c r="AQ79" s="700"/>
      <c r="AR79" s="700"/>
      <c r="AS79" s="700"/>
      <c r="AT79" s="700"/>
      <c r="AU79" s="700"/>
      <c r="AV79" s="700"/>
      <c r="AW79" s="700"/>
      <c r="AX79" s="700"/>
      <c r="AY79" s="700"/>
      <c r="AZ79" s="700"/>
      <c r="BA79" s="700"/>
      <c r="BB79" s="700"/>
      <c r="BC79" s="700"/>
      <c r="BD79" s="700"/>
      <c r="BE79" s="700"/>
      <c r="BF79" s="700"/>
      <c r="BG79" s="700"/>
      <c r="BH79" s="700"/>
      <c r="BI79" s="700"/>
      <c r="BJ79" s="700"/>
      <c r="BK79" s="700"/>
      <c r="BL79" s="700"/>
      <c r="BM79" s="700"/>
      <c r="BN79" s="700"/>
      <c r="BO79" s="700"/>
      <c r="BP79" s="700"/>
      <c r="BQ79" s="700"/>
      <c r="BR79" s="700"/>
    </row>
    <row r="80" spans="1:70">
      <c r="A80" s="164"/>
      <c r="B80" s="165" t="s">
        <v>64</v>
      </c>
      <c r="C80" s="580">
        <v>0</v>
      </c>
      <c r="D80" s="584">
        <v>0</v>
      </c>
      <c r="E80" s="580">
        <v>0</v>
      </c>
      <c r="F80" s="584">
        <v>0</v>
      </c>
      <c r="G80" s="580">
        <v>47.832000000000001</v>
      </c>
      <c r="H80" s="584">
        <v>49.338999999999999</v>
      </c>
      <c r="I80" s="580">
        <v>11.125</v>
      </c>
      <c r="J80" s="584">
        <v>7.429000000000002</v>
      </c>
      <c r="K80" s="580">
        <v>1388.0360000000001</v>
      </c>
      <c r="L80" s="584">
        <v>1191.048</v>
      </c>
      <c r="M80" s="580">
        <v>427.64300000000003</v>
      </c>
      <c r="N80" s="584">
        <v>334.846</v>
      </c>
      <c r="O80" s="580">
        <v>1608.07</v>
      </c>
      <c r="P80" s="584">
        <v>1842.373</v>
      </c>
      <c r="Q80" s="580">
        <v>407.14999999999986</v>
      </c>
      <c r="R80" s="584">
        <v>491.41100000000006</v>
      </c>
      <c r="S80" s="580">
        <v>0</v>
      </c>
      <c r="T80" s="584">
        <v>0</v>
      </c>
      <c r="U80" s="580">
        <v>0</v>
      </c>
      <c r="V80" s="584">
        <v>0</v>
      </c>
      <c r="W80" s="580">
        <v>337.29199999999997</v>
      </c>
      <c r="X80" s="584">
        <v>342.62599999999998</v>
      </c>
      <c r="Y80" s="580">
        <v>84.32499999999996</v>
      </c>
      <c r="Z80" s="584">
        <v>87.290999999999968</v>
      </c>
      <c r="AA80" s="580">
        <v>-0.127</v>
      </c>
      <c r="AB80" s="584">
        <v>-0.41499999999999998</v>
      </c>
      <c r="AC80" s="580">
        <v>-0.10200000000000001</v>
      </c>
      <c r="AD80" s="584">
        <v>-0.41499999999999998</v>
      </c>
      <c r="AE80" s="580">
        <v>3381.1030000000001</v>
      </c>
      <c r="AF80" s="584">
        <v>3424.971</v>
      </c>
      <c r="AG80" s="580">
        <v>930.14100000000008</v>
      </c>
      <c r="AH80" s="584">
        <v>920.5619999999999</v>
      </c>
    </row>
    <row r="81" spans="1:70">
      <c r="A81" s="164"/>
      <c r="B81" s="171" t="s">
        <v>413</v>
      </c>
      <c r="C81" s="580">
        <v>0</v>
      </c>
      <c r="D81" s="584">
        <v>0</v>
      </c>
      <c r="E81" s="580">
        <v>0</v>
      </c>
      <c r="F81" s="584">
        <v>0</v>
      </c>
      <c r="G81" s="580">
        <v>44.195999999999998</v>
      </c>
      <c r="H81" s="584">
        <v>46.902000000000001</v>
      </c>
      <c r="I81" s="580">
        <v>9.9809999999999945</v>
      </c>
      <c r="J81" s="584">
        <v>11.07</v>
      </c>
      <c r="K81" s="580">
        <v>1387.4449999999999</v>
      </c>
      <c r="L81" s="584">
        <v>1190.951</v>
      </c>
      <c r="M81" s="580">
        <v>427.42299999999989</v>
      </c>
      <c r="N81" s="584">
        <v>334.84800000000007</v>
      </c>
      <c r="O81" s="580">
        <v>1591.559</v>
      </c>
      <c r="P81" s="584">
        <v>1823.115</v>
      </c>
      <c r="Q81" s="580">
        <v>403.06099999999992</v>
      </c>
      <c r="R81" s="584">
        <v>486.67200000000003</v>
      </c>
      <c r="S81" s="580">
        <v>0</v>
      </c>
      <c r="T81" s="584">
        <v>0</v>
      </c>
      <c r="U81" s="580">
        <v>0</v>
      </c>
      <c r="V81" s="584">
        <v>0</v>
      </c>
      <c r="W81" s="580">
        <v>336.94400000000002</v>
      </c>
      <c r="X81" s="584">
        <v>342.42899999999997</v>
      </c>
      <c r="Y81" s="580">
        <v>84.152000000000015</v>
      </c>
      <c r="Z81" s="584">
        <v>87.245999999999981</v>
      </c>
      <c r="AA81" s="580">
        <v>0</v>
      </c>
      <c r="AB81" s="584">
        <v>0</v>
      </c>
      <c r="AC81" s="580">
        <v>0</v>
      </c>
      <c r="AD81" s="584">
        <v>0</v>
      </c>
      <c r="AE81" s="580">
        <v>3360.1439999999998</v>
      </c>
      <c r="AF81" s="584">
        <v>3403.3969999999999</v>
      </c>
      <c r="AG81" s="580">
        <v>924.61699999999973</v>
      </c>
      <c r="AH81" s="584">
        <v>919.83599999999979</v>
      </c>
      <c r="AI81" s="169"/>
    </row>
    <row r="82" spans="1:70">
      <c r="A82" s="164"/>
      <c r="B82" s="171" t="s">
        <v>414</v>
      </c>
      <c r="C82" s="580">
        <v>0</v>
      </c>
      <c r="D82" s="584">
        <v>0</v>
      </c>
      <c r="E82" s="580">
        <v>0</v>
      </c>
      <c r="F82" s="584">
        <v>0</v>
      </c>
      <c r="G82" s="580">
        <v>2.7E-2</v>
      </c>
      <c r="H82" s="584">
        <v>2.1000000000000001E-2</v>
      </c>
      <c r="I82" s="580">
        <v>-2.0000000000000018E-3</v>
      </c>
      <c r="J82" s="584">
        <v>0</v>
      </c>
      <c r="K82" s="580">
        <v>0.24099999999999999</v>
      </c>
      <c r="L82" s="584">
        <v>9.7000000000000003E-2</v>
      </c>
      <c r="M82" s="580">
        <v>0.14299999999999999</v>
      </c>
      <c r="N82" s="584">
        <v>-2.0000000000000018E-3</v>
      </c>
      <c r="O82" s="580">
        <v>16.405000000000001</v>
      </c>
      <c r="P82" s="584">
        <v>19.148</v>
      </c>
      <c r="Q82" s="580">
        <v>4.0610000000000017</v>
      </c>
      <c r="R82" s="584">
        <v>4.7140000000000004</v>
      </c>
      <c r="S82" s="580">
        <v>0</v>
      </c>
      <c r="T82" s="584">
        <v>0</v>
      </c>
      <c r="U82" s="580">
        <v>0</v>
      </c>
      <c r="V82" s="584">
        <v>0</v>
      </c>
      <c r="W82" s="580">
        <v>6.4000000000000001E-2</v>
      </c>
      <c r="X82" s="584">
        <v>1.6E-2</v>
      </c>
      <c r="Y82" s="580">
        <v>2.4E-2</v>
      </c>
      <c r="Z82" s="584">
        <v>4.0000000000000001E-3</v>
      </c>
      <c r="AA82" s="580">
        <v>0</v>
      </c>
      <c r="AB82" s="584">
        <v>0</v>
      </c>
      <c r="AC82" s="580">
        <v>0</v>
      </c>
      <c r="AD82" s="584">
        <v>0</v>
      </c>
      <c r="AE82" s="580">
        <v>16.736999999999998</v>
      </c>
      <c r="AF82" s="584">
        <v>19.282</v>
      </c>
      <c r="AG82" s="580">
        <v>4.2259999999999991</v>
      </c>
      <c r="AH82" s="584">
        <v>4.7159999999999993</v>
      </c>
    </row>
    <row r="83" spans="1:70">
      <c r="A83" s="164"/>
      <c r="B83" s="171" t="s">
        <v>415</v>
      </c>
      <c r="C83" s="580">
        <v>0</v>
      </c>
      <c r="D83" s="584">
        <v>0</v>
      </c>
      <c r="E83" s="580">
        <v>0</v>
      </c>
      <c r="F83" s="584">
        <v>0</v>
      </c>
      <c r="G83" s="580">
        <v>3.609</v>
      </c>
      <c r="H83" s="584">
        <v>2.4159999999999999</v>
      </c>
      <c r="I83" s="580">
        <v>1.1459999999999999</v>
      </c>
      <c r="J83" s="584">
        <v>-3.6410000000000005</v>
      </c>
      <c r="K83" s="580">
        <v>0.35</v>
      </c>
      <c r="L83" s="584">
        <v>0</v>
      </c>
      <c r="M83" s="580">
        <v>7.6999999999999957E-2</v>
      </c>
      <c r="N83" s="584">
        <v>0</v>
      </c>
      <c r="O83" s="580">
        <v>0.106</v>
      </c>
      <c r="P83" s="584">
        <v>0.11</v>
      </c>
      <c r="Q83" s="580">
        <v>2.7999999999999997E-2</v>
      </c>
      <c r="R83" s="584">
        <v>2.4999999999999994E-2</v>
      </c>
      <c r="S83" s="580">
        <v>0</v>
      </c>
      <c r="T83" s="584">
        <v>0</v>
      </c>
      <c r="U83" s="580">
        <v>0</v>
      </c>
      <c r="V83" s="584">
        <v>0</v>
      </c>
      <c r="W83" s="580">
        <v>0.28399999999999997</v>
      </c>
      <c r="X83" s="584">
        <v>0.18099999999999999</v>
      </c>
      <c r="Y83" s="580">
        <v>0.14899999999999997</v>
      </c>
      <c r="Z83" s="584">
        <v>4.0999999999999981E-2</v>
      </c>
      <c r="AA83" s="580">
        <v>-0.127</v>
      </c>
      <c r="AB83" s="584">
        <v>-0.41499999999999998</v>
      </c>
      <c r="AC83" s="580">
        <v>-0.10200000000000001</v>
      </c>
      <c r="AD83" s="584">
        <v>-0.41499999999999998</v>
      </c>
      <c r="AE83" s="580">
        <v>4.2220000000000004</v>
      </c>
      <c r="AF83" s="584">
        <v>2.2919999999999998</v>
      </c>
      <c r="AG83" s="580">
        <v>1.2980000000000005</v>
      </c>
      <c r="AH83" s="584">
        <v>-3.99</v>
      </c>
      <c r="AI83" s="169"/>
    </row>
    <row r="84" spans="1:70">
      <c r="A84" s="164"/>
      <c r="B84" s="165" t="s">
        <v>65</v>
      </c>
      <c r="C84" s="580">
        <v>0</v>
      </c>
      <c r="D84" s="584">
        <v>0</v>
      </c>
      <c r="E84" s="580">
        <v>0</v>
      </c>
      <c r="F84" s="584">
        <v>0</v>
      </c>
      <c r="G84" s="580">
        <v>0</v>
      </c>
      <c r="H84" s="584">
        <v>3.1E-2</v>
      </c>
      <c r="I84" s="580">
        <v>0</v>
      </c>
      <c r="J84" s="584">
        <v>5.000000000000001E-3</v>
      </c>
      <c r="K84" s="580">
        <v>43.899000000000001</v>
      </c>
      <c r="L84" s="584">
        <v>38.381999999999998</v>
      </c>
      <c r="M84" s="580">
        <v>38.503</v>
      </c>
      <c r="N84" s="584">
        <v>26.606999999999999</v>
      </c>
      <c r="O84" s="580">
        <v>25.741</v>
      </c>
      <c r="P84" s="584">
        <v>14.989000000000001</v>
      </c>
      <c r="Q84" s="580">
        <v>4.0779999999999994</v>
      </c>
      <c r="R84" s="584">
        <v>5.8160000000000007</v>
      </c>
      <c r="S84" s="580">
        <v>0</v>
      </c>
      <c r="T84" s="584">
        <v>0</v>
      </c>
      <c r="U84" s="580">
        <v>0</v>
      </c>
      <c r="V84" s="584">
        <v>0</v>
      </c>
      <c r="W84" s="580">
        <v>0.35099999999999998</v>
      </c>
      <c r="X84" s="584">
        <v>0.13600000000000001</v>
      </c>
      <c r="Y84" s="580">
        <v>0.26400000000000001</v>
      </c>
      <c r="Z84" s="584">
        <v>3.2000000000000015E-2</v>
      </c>
      <c r="AA84" s="580">
        <v>-0.03</v>
      </c>
      <c r="AB84" s="584">
        <v>-2.1000000000000001E-2</v>
      </c>
      <c r="AC84" s="580">
        <v>-0.03</v>
      </c>
      <c r="AD84" s="584">
        <v>0</v>
      </c>
      <c r="AE84" s="580">
        <v>69.960999999999999</v>
      </c>
      <c r="AF84" s="584">
        <v>53.517000000000003</v>
      </c>
      <c r="AG84" s="580">
        <v>42.814999999999998</v>
      </c>
      <c r="AH84" s="584">
        <v>32.460000000000008</v>
      </c>
    </row>
    <row r="85" spans="1:70">
      <c r="E85" s="694"/>
      <c r="F85" s="694"/>
      <c r="H85" s="784"/>
      <c r="I85" s="694"/>
      <c r="J85" s="694"/>
      <c r="M85" s="694"/>
      <c r="N85" s="694"/>
      <c r="Q85" s="694"/>
      <c r="R85" s="694"/>
      <c r="S85" s="169"/>
      <c r="T85" s="169"/>
      <c r="U85" s="694"/>
      <c r="V85" s="694"/>
      <c r="W85" s="169"/>
      <c r="X85" s="169"/>
      <c r="Y85" s="694"/>
      <c r="Z85" s="694"/>
      <c r="AA85" s="169"/>
      <c r="AB85" s="169"/>
      <c r="AC85" s="694"/>
      <c r="AD85" s="694"/>
      <c r="AE85" s="169"/>
      <c r="AF85" s="169"/>
      <c r="AG85" s="694"/>
      <c r="AH85" s="694"/>
      <c r="AI85" s="169"/>
    </row>
    <row r="86" spans="1:70" s="144" customFormat="1">
      <c r="A86" s="158" t="s">
        <v>375</v>
      </c>
      <c r="B86" s="166"/>
      <c r="C86" s="589">
        <v>0</v>
      </c>
      <c r="D86" s="583">
        <v>0</v>
      </c>
      <c r="E86" s="589">
        <v>0</v>
      </c>
      <c r="F86" s="583">
        <v>0</v>
      </c>
      <c r="G86" s="589">
        <v>-4.234</v>
      </c>
      <c r="H86" s="583">
        <v>-4.6970000000000001</v>
      </c>
      <c r="I86" s="589">
        <v>-1.101</v>
      </c>
      <c r="J86" s="583">
        <v>-0.78699999999999992</v>
      </c>
      <c r="K86" s="589">
        <v>-697.87699999999995</v>
      </c>
      <c r="L86" s="583">
        <v>-455.74200000000002</v>
      </c>
      <c r="M86" s="589">
        <v>-247.53899999999993</v>
      </c>
      <c r="N86" s="583">
        <v>-179.54200000000003</v>
      </c>
      <c r="O86" s="589">
        <v>-698.55200000000002</v>
      </c>
      <c r="P86" s="583">
        <v>-1195.2670000000001</v>
      </c>
      <c r="Q86" s="589">
        <v>-191.83000000000004</v>
      </c>
      <c r="R86" s="583">
        <v>-429.07800000000009</v>
      </c>
      <c r="S86" s="589">
        <v>0</v>
      </c>
      <c r="T86" s="583">
        <v>0</v>
      </c>
      <c r="U86" s="589">
        <v>0</v>
      </c>
      <c r="V86" s="583">
        <v>0</v>
      </c>
      <c r="W86" s="589">
        <v>-97.677000000000007</v>
      </c>
      <c r="X86" s="583">
        <v>-133.06399999999999</v>
      </c>
      <c r="Y86" s="589">
        <v>-25.02300000000001</v>
      </c>
      <c r="Z86" s="583">
        <v>-26.676999999999992</v>
      </c>
      <c r="AA86" s="589">
        <v>0.157</v>
      </c>
      <c r="AB86" s="583">
        <v>0.185</v>
      </c>
      <c r="AC86" s="589">
        <v>0.13200000000000001</v>
      </c>
      <c r="AD86" s="583">
        <v>0.185</v>
      </c>
      <c r="AE86" s="589">
        <v>-1498.183</v>
      </c>
      <c r="AF86" s="583">
        <v>-1788.585</v>
      </c>
      <c r="AG86" s="589">
        <v>-465.3610000000001</v>
      </c>
      <c r="AH86" s="583">
        <v>-635.89900000000011</v>
      </c>
      <c r="AJ86" s="700"/>
      <c r="AK86" s="700"/>
      <c r="AL86" s="700"/>
      <c r="AM86" s="700"/>
      <c r="AN86" s="700"/>
      <c r="AO86" s="700"/>
      <c r="AP86" s="700"/>
      <c r="AQ86" s="700"/>
      <c r="AR86" s="700"/>
      <c r="AS86" s="700"/>
      <c r="AT86" s="700"/>
      <c r="AU86" s="700"/>
      <c r="AV86" s="700"/>
      <c r="AW86" s="700"/>
      <c r="AX86" s="700"/>
      <c r="AY86" s="700"/>
      <c r="AZ86" s="700"/>
      <c r="BA86" s="700"/>
      <c r="BB86" s="700"/>
      <c r="BC86" s="700"/>
      <c r="BD86" s="700"/>
      <c r="BE86" s="700"/>
      <c r="BF86" s="700"/>
      <c r="BG86" s="700"/>
      <c r="BH86" s="700"/>
      <c r="BI86" s="700"/>
      <c r="BJ86" s="700"/>
      <c r="BK86" s="700"/>
      <c r="BL86" s="700"/>
      <c r="BM86" s="700"/>
      <c r="BN86" s="700"/>
      <c r="BO86" s="700"/>
      <c r="BP86" s="700"/>
      <c r="BQ86" s="700"/>
      <c r="BR86" s="700"/>
    </row>
    <row r="87" spans="1:70">
      <c r="A87" s="164"/>
      <c r="B87" s="171" t="s">
        <v>376</v>
      </c>
      <c r="C87" s="580">
        <v>0</v>
      </c>
      <c r="D87" s="584">
        <v>0</v>
      </c>
      <c r="E87" s="580">
        <v>0</v>
      </c>
      <c r="F87" s="584">
        <v>0</v>
      </c>
      <c r="G87" s="580">
        <v>-0.128</v>
      </c>
      <c r="H87" s="584">
        <v>-9.5000000000000001E-2</v>
      </c>
      <c r="I87" s="580">
        <v>-4.8000000000000001E-2</v>
      </c>
      <c r="J87" s="584">
        <v>-1.0999999999999996E-2</v>
      </c>
      <c r="K87" s="580">
        <v>-600.97299999999996</v>
      </c>
      <c r="L87" s="584">
        <v>-361.63299999999998</v>
      </c>
      <c r="M87" s="580">
        <v>-221.80499999999995</v>
      </c>
      <c r="N87" s="584">
        <v>-156.75399999999999</v>
      </c>
      <c r="O87" s="580">
        <v>-470.83600000000001</v>
      </c>
      <c r="P87" s="584">
        <v>-932.92100000000005</v>
      </c>
      <c r="Q87" s="580">
        <v>-128.858</v>
      </c>
      <c r="R87" s="584">
        <v>-370.59300000000007</v>
      </c>
      <c r="S87" s="580">
        <v>0</v>
      </c>
      <c r="T87" s="584">
        <v>0</v>
      </c>
      <c r="U87" s="580">
        <v>0</v>
      </c>
      <c r="V87" s="584">
        <v>0</v>
      </c>
      <c r="W87" s="580">
        <v>-69.599000000000004</v>
      </c>
      <c r="X87" s="584">
        <v>-107.226</v>
      </c>
      <c r="Y87" s="580">
        <v>-15.788000000000004</v>
      </c>
      <c r="Z87" s="584">
        <v>-20.856999999999999</v>
      </c>
      <c r="AA87" s="580">
        <v>0.157</v>
      </c>
      <c r="AB87" s="584">
        <v>0.185</v>
      </c>
      <c r="AC87" s="580">
        <v>0.13200000000000001</v>
      </c>
      <c r="AD87" s="584">
        <v>0.185</v>
      </c>
      <c r="AE87" s="580">
        <v>-1141.3789999999999</v>
      </c>
      <c r="AF87" s="584">
        <v>-1401.69</v>
      </c>
      <c r="AG87" s="580">
        <v>-366.36699999999996</v>
      </c>
      <c r="AH87" s="584">
        <v>-548.03000000000009</v>
      </c>
    </row>
    <row r="88" spans="1:70">
      <c r="A88" s="164"/>
      <c r="B88" s="171" t="s">
        <v>377</v>
      </c>
      <c r="C88" s="580">
        <v>0</v>
      </c>
      <c r="D88" s="584">
        <v>0</v>
      </c>
      <c r="E88" s="580">
        <v>0</v>
      </c>
      <c r="F88" s="584">
        <v>0</v>
      </c>
      <c r="G88" s="580">
        <v>0</v>
      </c>
      <c r="H88" s="584">
        <v>0</v>
      </c>
      <c r="I88" s="580">
        <v>0</v>
      </c>
      <c r="J88" s="584">
        <v>0</v>
      </c>
      <c r="K88" s="580">
        <v>-4.0000000000000001E-3</v>
      </c>
      <c r="L88" s="584">
        <v>-4.0000000000000001E-3</v>
      </c>
      <c r="M88" s="580">
        <v>-1E-3</v>
      </c>
      <c r="N88" s="584">
        <v>-1E-3</v>
      </c>
      <c r="O88" s="580">
        <v>-19.869</v>
      </c>
      <c r="P88" s="584">
        <v>-65.753</v>
      </c>
      <c r="Q88" s="580">
        <v>-3.9019999999999992</v>
      </c>
      <c r="R88" s="584">
        <v>-12.481000000000002</v>
      </c>
      <c r="S88" s="580">
        <v>0</v>
      </c>
      <c r="T88" s="584">
        <v>0</v>
      </c>
      <c r="U88" s="580">
        <v>0</v>
      </c>
      <c r="V88" s="584">
        <v>0</v>
      </c>
      <c r="W88" s="580">
        <v>0</v>
      </c>
      <c r="X88" s="584">
        <v>0</v>
      </c>
      <c r="Y88" s="580">
        <v>0</v>
      </c>
      <c r="Z88" s="584">
        <v>0</v>
      </c>
      <c r="AA88" s="580">
        <v>0</v>
      </c>
      <c r="AB88" s="584">
        <v>0</v>
      </c>
      <c r="AC88" s="580">
        <v>0</v>
      </c>
      <c r="AD88" s="584">
        <v>0</v>
      </c>
      <c r="AE88" s="580">
        <v>-19.873000000000001</v>
      </c>
      <c r="AF88" s="584">
        <v>-65.757000000000005</v>
      </c>
      <c r="AG88" s="580">
        <v>-3.9030000000000005</v>
      </c>
      <c r="AH88" s="584">
        <v>-12.482000000000006</v>
      </c>
    </row>
    <row r="89" spans="1:70">
      <c r="A89" s="164"/>
      <c r="B89" s="171" t="s">
        <v>69</v>
      </c>
      <c r="C89" s="580">
        <v>0</v>
      </c>
      <c r="D89" s="584">
        <v>0</v>
      </c>
      <c r="E89" s="580">
        <v>0</v>
      </c>
      <c r="F89" s="584">
        <v>0</v>
      </c>
      <c r="G89" s="580">
        <v>0</v>
      </c>
      <c r="H89" s="584">
        <v>6.0000000000000001E-3</v>
      </c>
      <c r="I89" s="580">
        <v>0</v>
      </c>
      <c r="J89" s="584">
        <v>-1E-3</v>
      </c>
      <c r="K89" s="580">
        <v>-94.736999999999995</v>
      </c>
      <c r="L89" s="584">
        <v>-92.855000000000004</v>
      </c>
      <c r="M89" s="580">
        <v>-25.201999999999998</v>
      </c>
      <c r="N89" s="584">
        <v>-21.724000000000004</v>
      </c>
      <c r="O89" s="580">
        <v>-125.658</v>
      </c>
      <c r="P89" s="584">
        <v>-136.12100000000001</v>
      </c>
      <c r="Q89" s="580">
        <v>-32.995000000000005</v>
      </c>
      <c r="R89" s="584">
        <v>-32.301000000000016</v>
      </c>
      <c r="S89" s="580">
        <v>0</v>
      </c>
      <c r="T89" s="584">
        <v>0</v>
      </c>
      <c r="U89" s="580">
        <v>0</v>
      </c>
      <c r="V89" s="584">
        <v>0</v>
      </c>
      <c r="W89" s="580">
        <v>-23.181000000000001</v>
      </c>
      <c r="X89" s="584">
        <v>-24.047000000000001</v>
      </c>
      <c r="Y89" s="580">
        <v>-5.7940000000000005</v>
      </c>
      <c r="Z89" s="584">
        <v>-5.4089999999999989</v>
      </c>
      <c r="AA89" s="580">
        <v>0</v>
      </c>
      <c r="AB89" s="584">
        <v>0</v>
      </c>
      <c r="AC89" s="580">
        <v>0</v>
      </c>
      <c r="AD89" s="584">
        <v>0</v>
      </c>
      <c r="AE89" s="580">
        <v>-243.57599999999999</v>
      </c>
      <c r="AF89" s="584">
        <v>-253.017</v>
      </c>
      <c r="AG89" s="580">
        <v>-63.990999999999985</v>
      </c>
      <c r="AH89" s="584">
        <v>-59.435000000000002</v>
      </c>
    </row>
    <row r="90" spans="1:70">
      <c r="A90" s="164"/>
      <c r="B90" s="171" t="s">
        <v>378</v>
      </c>
      <c r="C90" s="580">
        <v>0</v>
      </c>
      <c r="D90" s="584">
        <v>0</v>
      </c>
      <c r="E90" s="580">
        <v>0</v>
      </c>
      <c r="F90" s="584">
        <v>0</v>
      </c>
      <c r="G90" s="580">
        <v>-4.1059999999999999</v>
      </c>
      <c r="H90" s="584">
        <v>-4.6079999999999997</v>
      </c>
      <c r="I90" s="580">
        <v>-1.0529999999999999</v>
      </c>
      <c r="J90" s="584">
        <v>-0.77499999999999947</v>
      </c>
      <c r="K90" s="580">
        <v>-2.1629999999999998</v>
      </c>
      <c r="L90" s="584">
        <v>-1.25</v>
      </c>
      <c r="M90" s="580">
        <v>-0.53099999999999992</v>
      </c>
      <c r="N90" s="584">
        <v>-1.0629999999999999</v>
      </c>
      <c r="O90" s="580">
        <v>-82.188999999999993</v>
      </c>
      <c r="P90" s="584">
        <v>-60.472000000000001</v>
      </c>
      <c r="Q90" s="580">
        <v>-26.074999999999996</v>
      </c>
      <c r="R90" s="584">
        <v>-13.703000000000003</v>
      </c>
      <c r="S90" s="580">
        <v>0</v>
      </c>
      <c r="T90" s="584">
        <v>0</v>
      </c>
      <c r="U90" s="580">
        <v>0</v>
      </c>
      <c r="V90" s="584">
        <v>0</v>
      </c>
      <c r="W90" s="580">
        <v>-4.8970000000000002</v>
      </c>
      <c r="X90" s="584">
        <v>-1.7909999999999999</v>
      </c>
      <c r="Y90" s="580">
        <v>-3.4410000000000003</v>
      </c>
      <c r="Z90" s="584">
        <v>-0.41100000000000003</v>
      </c>
      <c r="AA90" s="580">
        <v>0</v>
      </c>
      <c r="AB90" s="584">
        <v>0</v>
      </c>
      <c r="AC90" s="580">
        <v>0</v>
      </c>
      <c r="AD90" s="584">
        <v>0</v>
      </c>
      <c r="AE90" s="580">
        <v>-93.355000000000004</v>
      </c>
      <c r="AF90" s="584">
        <v>-68.120999999999995</v>
      </c>
      <c r="AG90" s="580">
        <v>-31.1</v>
      </c>
      <c r="AH90" s="584">
        <v>-15.951999999999998</v>
      </c>
    </row>
    <row r="91" spans="1:70">
      <c r="E91" s="694"/>
      <c r="F91" s="694"/>
      <c r="H91" s="784"/>
      <c r="I91" s="694"/>
      <c r="J91" s="694"/>
      <c r="M91" s="694"/>
      <c r="N91" s="694"/>
      <c r="Q91" s="694"/>
      <c r="R91" s="694"/>
      <c r="S91" s="169"/>
      <c r="T91" s="169"/>
      <c r="U91" s="694"/>
      <c r="V91" s="694"/>
      <c r="W91" s="169"/>
      <c r="X91" s="169"/>
      <c r="Y91" s="694"/>
      <c r="Z91" s="694"/>
      <c r="AA91" s="169"/>
      <c r="AB91" s="169"/>
      <c r="AC91" s="694"/>
      <c r="AD91" s="694"/>
      <c r="AE91" s="169"/>
      <c r="AF91" s="169"/>
      <c r="AG91" s="694"/>
      <c r="AH91" s="694"/>
      <c r="AI91" s="169"/>
    </row>
    <row r="92" spans="1:70" s="144" customFormat="1">
      <c r="A92" s="158" t="s">
        <v>379</v>
      </c>
      <c r="B92" s="181"/>
      <c r="C92" s="589">
        <v>0</v>
      </c>
      <c r="D92" s="583">
        <v>0</v>
      </c>
      <c r="E92" s="589">
        <v>0</v>
      </c>
      <c r="F92" s="583">
        <v>0</v>
      </c>
      <c r="G92" s="589">
        <v>43.597999999999999</v>
      </c>
      <c r="H92" s="583">
        <v>44.673000000000002</v>
      </c>
      <c r="I92" s="589">
        <v>10.024000000000001</v>
      </c>
      <c r="J92" s="583">
        <v>6.6469999999999985</v>
      </c>
      <c r="K92" s="589">
        <v>734.05799999999999</v>
      </c>
      <c r="L92" s="583">
        <v>773.68799999999999</v>
      </c>
      <c r="M92" s="589">
        <v>218.60699999999997</v>
      </c>
      <c r="N92" s="583">
        <v>181.91099999999994</v>
      </c>
      <c r="O92" s="589">
        <v>935.25900000000001</v>
      </c>
      <c r="P92" s="583">
        <v>662.09500000000003</v>
      </c>
      <c r="Q92" s="589">
        <v>219.39800000000002</v>
      </c>
      <c r="R92" s="583">
        <v>68.149000000000001</v>
      </c>
      <c r="S92" s="589">
        <v>0</v>
      </c>
      <c r="T92" s="583">
        <v>0</v>
      </c>
      <c r="U92" s="589">
        <v>0</v>
      </c>
      <c r="V92" s="583">
        <v>0</v>
      </c>
      <c r="W92" s="589">
        <v>239.96600000000001</v>
      </c>
      <c r="X92" s="583">
        <v>209.69800000000001</v>
      </c>
      <c r="Y92" s="589">
        <v>59.566000000000003</v>
      </c>
      <c r="Z92" s="583">
        <v>60.646000000000015</v>
      </c>
      <c r="AA92" s="589">
        <v>0</v>
      </c>
      <c r="AB92" s="583">
        <v>-0.251</v>
      </c>
      <c r="AC92" s="589">
        <v>0</v>
      </c>
      <c r="AD92" s="583">
        <v>-0.23</v>
      </c>
      <c r="AE92" s="589">
        <v>1952.8810000000001</v>
      </c>
      <c r="AF92" s="583">
        <v>1689.903</v>
      </c>
      <c r="AG92" s="589">
        <v>507.59500000000003</v>
      </c>
      <c r="AH92" s="583">
        <v>317.12300000000005</v>
      </c>
      <c r="AJ92" s="700"/>
      <c r="AK92" s="700"/>
      <c r="AL92" s="700"/>
      <c r="AM92" s="700"/>
      <c r="AN92" s="700"/>
      <c r="AO92" s="700"/>
      <c r="AP92" s="700"/>
      <c r="AQ92" s="700"/>
      <c r="AR92" s="700"/>
      <c r="AS92" s="700"/>
      <c r="AT92" s="700"/>
      <c r="AU92" s="700"/>
      <c r="AV92" s="700"/>
      <c r="AW92" s="700"/>
      <c r="AX92" s="700"/>
      <c r="AY92" s="700"/>
      <c r="AZ92" s="700"/>
      <c r="BA92" s="700"/>
      <c r="BB92" s="700"/>
      <c r="BC92" s="700"/>
      <c r="BD92" s="700"/>
      <c r="BE92" s="700"/>
      <c r="BF92" s="700"/>
      <c r="BG92" s="700"/>
      <c r="BH92" s="700"/>
      <c r="BI92" s="700"/>
      <c r="BJ92" s="700"/>
      <c r="BK92" s="700"/>
      <c r="BL92" s="700"/>
      <c r="BM92" s="700"/>
      <c r="BN92" s="700"/>
      <c r="BO92" s="700"/>
      <c r="BP92" s="700"/>
      <c r="BQ92" s="700"/>
      <c r="BR92" s="700"/>
    </row>
    <row r="93" spans="1:70">
      <c r="E93" s="694"/>
      <c r="F93" s="694"/>
      <c r="H93" s="784"/>
      <c r="I93" s="694"/>
      <c r="J93" s="694"/>
      <c r="M93" s="694"/>
      <c r="N93" s="694"/>
      <c r="Q93" s="694"/>
      <c r="R93" s="694"/>
      <c r="S93" s="169"/>
      <c r="T93" s="169"/>
      <c r="U93" s="694"/>
      <c r="V93" s="694"/>
      <c r="W93" s="169"/>
      <c r="X93" s="169"/>
      <c r="Y93" s="694"/>
      <c r="Z93" s="694"/>
      <c r="AA93" s="169"/>
      <c r="AB93" s="169"/>
      <c r="AC93" s="694"/>
      <c r="AD93" s="694"/>
      <c r="AE93" s="169"/>
      <c r="AF93" s="169"/>
      <c r="AG93" s="694"/>
      <c r="AH93" s="694"/>
      <c r="AI93" s="169"/>
    </row>
    <row r="94" spans="1:70">
      <c r="A94" s="160"/>
      <c r="B94" s="165" t="s">
        <v>380</v>
      </c>
      <c r="C94" s="580">
        <v>0</v>
      </c>
      <c r="D94" s="584">
        <v>0</v>
      </c>
      <c r="E94" s="580">
        <v>0</v>
      </c>
      <c r="F94" s="584">
        <v>0</v>
      </c>
      <c r="G94" s="580">
        <v>0</v>
      </c>
      <c r="H94" s="584">
        <v>0</v>
      </c>
      <c r="I94" s="580">
        <v>0</v>
      </c>
      <c r="J94" s="584">
        <v>0</v>
      </c>
      <c r="K94" s="580">
        <v>0.48699999999999999</v>
      </c>
      <c r="L94" s="584">
        <v>3.194</v>
      </c>
      <c r="M94" s="580">
        <v>0.47299999999999998</v>
      </c>
      <c r="N94" s="584">
        <v>0.41199999999999992</v>
      </c>
      <c r="O94" s="580">
        <v>5.2</v>
      </c>
      <c r="P94" s="584">
        <v>4.6769999999999996</v>
      </c>
      <c r="Q94" s="580">
        <v>1.58</v>
      </c>
      <c r="R94" s="584">
        <v>1.0759999999999996</v>
      </c>
      <c r="S94" s="580">
        <v>0</v>
      </c>
      <c r="T94" s="584">
        <v>0</v>
      </c>
      <c r="U94" s="580">
        <v>0</v>
      </c>
      <c r="V94" s="584">
        <v>0</v>
      </c>
      <c r="W94" s="580">
        <v>0.16700000000000001</v>
      </c>
      <c r="X94" s="584">
        <v>0.11899999999999999</v>
      </c>
      <c r="Y94" s="580">
        <v>0.14800000000000002</v>
      </c>
      <c r="Z94" s="584">
        <v>0</v>
      </c>
      <c r="AA94" s="580">
        <v>0</v>
      </c>
      <c r="AB94" s="584">
        <v>0</v>
      </c>
      <c r="AC94" s="580">
        <v>0</v>
      </c>
      <c r="AD94" s="584">
        <v>0</v>
      </c>
      <c r="AE94" s="580">
        <v>5.8540000000000001</v>
      </c>
      <c r="AF94" s="584">
        <v>7.99</v>
      </c>
      <c r="AG94" s="580">
        <v>2.2010000000000001</v>
      </c>
      <c r="AH94" s="584">
        <v>1.4880000000000004</v>
      </c>
    </row>
    <row r="95" spans="1:70">
      <c r="A95" s="160"/>
      <c r="B95" s="165" t="s">
        <v>381</v>
      </c>
      <c r="C95" s="580">
        <v>0</v>
      </c>
      <c r="D95" s="584">
        <v>0</v>
      </c>
      <c r="E95" s="580">
        <v>0</v>
      </c>
      <c r="F95" s="584">
        <v>0</v>
      </c>
      <c r="G95" s="580">
        <v>-2.0070000000000001</v>
      </c>
      <c r="H95" s="584">
        <v>-7.7629999999999999</v>
      </c>
      <c r="I95" s="580">
        <v>-1.0720000000000001</v>
      </c>
      <c r="J95" s="584">
        <v>-0.96499999999999986</v>
      </c>
      <c r="K95" s="580">
        <v>-19.596</v>
      </c>
      <c r="L95" s="584">
        <v>-19.914000000000001</v>
      </c>
      <c r="M95" s="580">
        <v>-5.1530000000000005</v>
      </c>
      <c r="N95" s="584">
        <v>-4.7100000000000009</v>
      </c>
      <c r="O95" s="580">
        <v>-62.23</v>
      </c>
      <c r="P95" s="584">
        <v>-50.421999999999997</v>
      </c>
      <c r="Q95" s="580">
        <v>-22.228999999999999</v>
      </c>
      <c r="R95" s="584">
        <v>-13.076000000000001</v>
      </c>
      <c r="S95" s="580">
        <v>0</v>
      </c>
      <c r="T95" s="584">
        <v>0</v>
      </c>
      <c r="U95" s="580">
        <v>0</v>
      </c>
      <c r="V95" s="584">
        <v>0</v>
      </c>
      <c r="W95" s="580">
        <v>-13.385</v>
      </c>
      <c r="X95" s="584">
        <v>-13.794</v>
      </c>
      <c r="Y95" s="580">
        <v>-3.5310000000000006</v>
      </c>
      <c r="Z95" s="584">
        <v>-3.6450000000000014</v>
      </c>
      <c r="AA95" s="580">
        <v>0</v>
      </c>
      <c r="AB95" s="584">
        <v>0</v>
      </c>
      <c r="AC95" s="580">
        <v>0</v>
      </c>
      <c r="AD95" s="584">
        <v>0</v>
      </c>
      <c r="AE95" s="580">
        <v>-97.218000000000004</v>
      </c>
      <c r="AF95" s="584">
        <v>-91.893000000000001</v>
      </c>
      <c r="AG95" s="580">
        <v>-31.984999999999999</v>
      </c>
      <c r="AH95" s="584">
        <v>-22.396000000000001</v>
      </c>
    </row>
    <row r="96" spans="1:70">
      <c r="A96" s="160"/>
      <c r="B96" s="165" t="s">
        <v>382</v>
      </c>
      <c r="C96" s="580">
        <v>0</v>
      </c>
      <c r="D96" s="584">
        <v>0</v>
      </c>
      <c r="E96" s="580">
        <v>0</v>
      </c>
      <c r="F96" s="584">
        <v>0</v>
      </c>
      <c r="G96" s="580">
        <v>-9.2940000000000005</v>
      </c>
      <c r="H96" s="584">
        <v>-17.388999999999999</v>
      </c>
      <c r="I96" s="580">
        <v>-3.8480000000000008</v>
      </c>
      <c r="J96" s="584">
        <v>-3.1120000000000001</v>
      </c>
      <c r="K96" s="580">
        <v>-120.18</v>
      </c>
      <c r="L96" s="584">
        <v>-113.8</v>
      </c>
      <c r="M96" s="580">
        <v>-40.708000000000013</v>
      </c>
      <c r="N96" s="584">
        <v>-28.87299999999999</v>
      </c>
      <c r="O96" s="580">
        <v>-79.622</v>
      </c>
      <c r="P96" s="584">
        <v>-76.078000000000003</v>
      </c>
      <c r="Q96" s="580">
        <v>-39.31</v>
      </c>
      <c r="R96" s="584">
        <v>-27.61</v>
      </c>
      <c r="S96" s="580">
        <v>0</v>
      </c>
      <c r="T96" s="584">
        <v>0</v>
      </c>
      <c r="U96" s="580">
        <v>0</v>
      </c>
      <c r="V96" s="584">
        <v>0</v>
      </c>
      <c r="W96" s="580">
        <v>-24.882999999999999</v>
      </c>
      <c r="X96" s="584">
        <v>-22.385999999999999</v>
      </c>
      <c r="Y96" s="580">
        <v>-8.7530000000000001</v>
      </c>
      <c r="Z96" s="584">
        <v>-7.3329999999999984</v>
      </c>
      <c r="AA96" s="580">
        <v>0</v>
      </c>
      <c r="AB96" s="584">
        <v>0.23</v>
      </c>
      <c r="AC96" s="580">
        <v>0</v>
      </c>
      <c r="AD96" s="584">
        <v>0.23</v>
      </c>
      <c r="AE96" s="580">
        <v>-233.97900000000001</v>
      </c>
      <c r="AF96" s="584">
        <v>-229.423</v>
      </c>
      <c r="AG96" s="580">
        <v>-92.619</v>
      </c>
      <c r="AH96" s="584">
        <v>-66.698000000000008</v>
      </c>
    </row>
    <row r="97" spans="1:70">
      <c r="E97" s="694"/>
      <c r="F97" s="694"/>
      <c r="H97" s="784"/>
      <c r="I97" s="694"/>
      <c r="J97" s="694"/>
      <c r="M97" s="694"/>
      <c r="N97" s="694"/>
      <c r="Q97" s="694"/>
      <c r="R97" s="694"/>
      <c r="S97" s="169"/>
      <c r="T97" s="169"/>
      <c r="U97" s="694"/>
      <c r="V97" s="694"/>
      <c r="W97" s="169"/>
      <c r="X97" s="169"/>
      <c r="Y97" s="694"/>
      <c r="Z97" s="694"/>
      <c r="AA97" s="169"/>
      <c r="AB97" s="169"/>
      <c r="AC97" s="694"/>
      <c r="AD97" s="694"/>
      <c r="AE97" s="169"/>
      <c r="AF97" s="169"/>
      <c r="AG97" s="694"/>
      <c r="AH97" s="694"/>
      <c r="AI97" s="169"/>
    </row>
    <row r="98" spans="1:70" s="144" customFormat="1">
      <c r="A98" s="158" t="s">
        <v>383</v>
      </c>
      <c r="B98" s="181"/>
      <c r="C98" s="589">
        <v>0</v>
      </c>
      <c r="D98" s="583">
        <v>0</v>
      </c>
      <c r="E98" s="589">
        <v>0</v>
      </c>
      <c r="F98" s="583">
        <v>0</v>
      </c>
      <c r="G98" s="589">
        <v>32.296999999999997</v>
      </c>
      <c r="H98" s="583">
        <v>19.521000000000001</v>
      </c>
      <c r="I98" s="589">
        <v>5.1039999999999957</v>
      </c>
      <c r="J98" s="583">
        <v>2.5700000000000003</v>
      </c>
      <c r="K98" s="589">
        <v>594.76900000000001</v>
      </c>
      <c r="L98" s="583">
        <v>643.16800000000001</v>
      </c>
      <c r="M98" s="589">
        <v>173.21899999999999</v>
      </c>
      <c r="N98" s="583">
        <v>148.74</v>
      </c>
      <c r="O98" s="589">
        <v>798.60699999999997</v>
      </c>
      <c r="P98" s="583">
        <v>540.27200000000005</v>
      </c>
      <c r="Q98" s="589">
        <v>159.43899999999996</v>
      </c>
      <c r="R98" s="583">
        <v>28.539000000000044</v>
      </c>
      <c r="S98" s="589">
        <v>0</v>
      </c>
      <c r="T98" s="583">
        <v>0</v>
      </c>
      <c r="U98" s="589">
        <v>0</v>
      </c>
      <c r="V98" s="583">
        <v>0</v>
      </c>
      <c r="W98" s="589">
        <v>201.86500000000001</v>
      </c>
      <c r="X98" s="583">
        <v>173.637</v>
      </c>
      <c r="Y98" s="589">
        <v>47.430000000000007</v>
      </c>
      <c r="Z98" s="583">
        <v>49.668000000000006</v>
      </c>
      <c r="AA98" s="589">
        <v>0</v>
      </c>
      <c r="AB98" s="583">
        <v>-2.1000000000000001E-2</v>
      </c>
      <c r="AC98" s="589">
        <v>0</v>
      </c>
      <c r="AD98" s="583">
        <v>0</v>
      </c>
      <c r="AE98" s="589">
        <v>1627.538</v>
      </c>
      <c r="AF98" s="583">
        <v>1376.577</v>
      </c>
      <c r="AG98" s="589">
        <v>385.19200000000001</v>
      </c>
      <c r="AH98" s="583">
        <v>229.51700000000005</v>
      </c>
      <c r="AJ98" s="700"/>
      <c r="AK98" s="700"/>
      <c r="AL98" s="700"/>
      <c r="AM98" s="700"/>
      <c r="AN98" s="700"/>
      <c r="AO98" s="700"/>
      <c r="AP98" s="700"/>
      <c r="AQ98" s="700"/>
      <c r="AR98" s="700"/>
      <c r="AS98" s="700"/>
      <c r="AT98" s="700"/>
      <c r="AU98" s="700"/>
      <c r="AV98" s="700"/>
      <c r="AW98" s="700"/>
      <c r="AX98" s="700"/>
      <c r="AY98" s="700"/>
      <c r="AZ98" s="700"/>
      <c r="BA98" s="700"/>
      <c r="BB98" s="700"/>
      <c r="BC98" s="700"/>
      <c r="BD98" s="700"/>
      <c r="BE98" s="700"/>
      <c r="BF98" s="700"/>
      <c r="BG98" s="700"/>
      <c r="BH98" s="700"/>
      <c r="BI98" s="700"/>
      <c r="BJ98" s="700"/>
      <c r="BK98" s="700"/>
      <c r="BL98" s="700"/>
      <c r="BM98" s="700"/>
      <c r="BN98" s="700"/>
      <c r="BO98" s="700"/>
      <c r="BP98" s="700"/>
      <c r="BQ98" s="700"/>
      <c r="BR98" s="700"/>
    </row>
    <row r="99" spans="1:70">
      <c r="E99" s="694"/>
      <c r="F99" s="694"/>
      <c r="H99" s="784"/>
      <c r="I99" s="694"/>
      <c r="J99" s="694"/>
      <c r="M99" s="694"/>
      <c r="N99" s="694"/>
      <c r="Q99" s="694"/>
      <c r="R99" s="694"/>
      <c r="S99" s="169"/>
      <c r="T99" s="169"/>
      <c r="U99" s="694"/>
      <c r="V99" s="694"/>
      <c r="W99" s="169"/>
      <c r="X99" s="169"/>
      <c r="Y99" s="694"/>
      <c r="Z99" s="694"/>
      <c r="AA99" s="169"/>
      <c r="AB99" s="169"/>
      <c r="AC99" s="694"/>
      <c r="AD99" s="694"/>
      <c r="AE99" s="169"/>
      <c r="AF99" s="169"/>
      <c r="AG99" s="694"/>
      <c r="AH99" s="694"/>
      <c r="AI99" s="169"/>
    </row>
    <row r="100" spans="1:70">
      <c r="A100" s="164"/>
      <c r="B100" s="165" t="s">
        <v>384</v>
      </c>
      <c r="C100" s="580">
        <v>0</v>
      </c>
      <c r="D100" s="584">
        <v>0</v>
      </c>
      <c r="E100" s="580">
        <v>0</v>
      </c>
      <c r="F100" s="584">
        <v>0</v>
      </c>
      <c r="G100" s="580">
        <v>-0.72099999999999997</v>
      </c>
      <c r="H100" s="584">
        <v>-1.2090000000000001</v>
      </c>
      <c r="I100" s="580">
        <v>-0.249</v>
      </c>
      <c r="J100" s="584">
        <v>-0.31000000000000005</v>
      </c>
      <c r="K100" s="580">
        <v>-200.75</v>
      </c>
      <c r="L100" s="584">
        <v>-181.744</v>
      </c>
      <c r="M100" s="580">
        <v>-52.75200000000001</v>
      </c>
      <c r="N100" s="584">
        <v>-41.370000000000005</v>
      </c>
      <c r="O100" s="580">
        <v>-90.012</v>
      </c>
      <c r="P100" s="584">
        <v>-76.356999999999999</v>
      </c>
      <c r="Q100" s="580">
        <v>-24.376000000000005</v>
      </c>
      <c r="R100" s="584">
        <v>-19.399999999999999</v>
      </c>
      <c r="S100" s="580">
        <v>0</v>
      </c>
      <c r="T100" s="584">
        <v>0</v>
      </c>
      <c r="U100" s="580">
        <v>0</v>
      </c>
      <c r="V100" s="584">
        <v>0</v>
      </c>
      <c r="W100" s="580">
        <v>-50.694000000000003</v>
      </c>
      <c r="X100" s="584">
        <v>-49.71</v>
      </c>
      <c r="Y100" s="580">
        <v>-12.720000000000006</v>
      </c>
      <c r="Z100" s="584">
        <v>-12.682000000000002</v>
      </c>
      <c r="AA100" s="580">
        <v>0</v>
      </c>
      <c r="AB100" s="584">
        <v>0</v>
      </c>
      <c r="AC100" s="580">
        <v>0</v>
      </c>
      <c r="AD100" s="584">
        <v>0</v>
      </c>
      <c r="AE100" s="580">
        <v>-342.17700000000002</v>
      </c>
      <c r="AF100" s="584">
        <v>-309.02</v>
      </c>
      <c r="AG100" s="580">
        <v>-90.097000000000008</v>
      </c>
      <c r="AH100" s="584">
        <v>-73.761999999999972</v>
      </c>
    </row>
    <row r="101" spans="1:70">
      <c r="A101" s="164"/>
      <c r="B101" s="165" t="s">
        <v>385</v>
      </c>
      <c r="C101" s="580">
        <v>0</v>
      </c>
      <c r="D101" s="584">
        <v>0</v>
      </c>
      <c r="E101" s="580">
        <v>0</v>
      </c>
      <c r="F101" s="584">
        <v>0</v>
      </c>
      <c r="G101" s="580">
        <v>-5.7000000000000002E-2</v>
      </c>
      <c r="H101" s="584">
        <v>-0.84199999999999997</v>
      </c>
      <c r="I101" s="580">
        <v>-3.8000000000000006E-2</v>
      </c>
      <c r="J101" s="584">
        <v>9.6999999999999975E-2</v>
      </c>
      <c r="K101" s="580">
        <v>-37.823999999999998</v>
      </c>
      <c r="L101" s="584">
        <v>-41.845999999999997</v>
      </c>
      <c r="M101" s="580">
        <v>-37.823999999999998</v>
      </c>
      <c r="N101" s="584">
        <v>-41.845999999999997</v>
      </c>
      <c r="O101" s="580">
        <v>6.5330000000000004</v>
      </c>
      <c r="P101" s="584">
        <v>-49.625999999999998</v>
      </c>
      <c r="Q101" s="580">
        <v>0.22200000000000042</v>
      </c>
      <c r="R101" s="584">
        <v>-49.625999999999998</v>
      </c>
      <c r="S101" s="580">
        <v>0</v>
      </c>
      <c r="T101" s="584">
        <v>0</v>
      </c>
      <c r="U101" s="580">
        <v>0</v>
      </c>
      <c r="V101" s="584">
        <v>0</v>
      </c>
      <c r="W101" s="580">
        <v>-5.3470000000000004</v>
      </c>
      <c r="X101" s="584">
        <v>-9.5890000000000004</v>
      </c>
      <c r="Y101" s="580">
        <v>-5.0750000000000002</v>
      </c>
      <c r="Z101" s="584">
        <v>-5.4620000000000006</v>
      </c>
      <c r="AA101" s="580">
        <v>0</v>
      </c>
      <c r="AB101" s="584">
        <v>0</v>
      </c>
      <c r="AC101" s="580">
        <v>0</v>
      </c>
      <c r="AD101" s="584">
        <v>0</v>
      </c>
      <c r="AE101" s="580">
        <v>-36.695</v>
      </c>
      <c r="AF101" s="584">
        <v>-101.90300000000001</v>
      </c>
      <c r="AG101" s="580">
        <v>-42.715000000000003</v>
      </c>
      <c r="AH101" s="584">
        <v>-96.837000000000003</v>
      </c>
    </row>
    <row r="102" spans="1:70" ht="25.5">
      <c r="A102" s="164"/>
      <c r="B102" s="182" t="s">
        <v>386</v>
      </c>
      <c r="C102" s="580">
        <v>0</v>
      </c>
      <c r="D102" s="584">
        <v>0</v>
      </c>
      <c r="E102" s="580">
        <v>0</v>
      </c>
      <c r="F102" s="584">
        <v>0</v>
      </c>
      <c r="G102" s="580">
        <v>0</v>
      </c>
      <c r="H102" s="584">
        <v>0</v>
      </c>
      <c r="I102" s="580">
        <v>0</v>
      </c>
      <c r="J102" s="584">
        <v>0</v>
      </c>
      <c r="K102" s="580">
        <v>-4.2549999999999999</v>
      </c>
      <c r="L102" s="584">
        <v>-8.5269999999999992</v>
      </c>
      <c r="M102" s="580">
        <v>-1.6309999999999998</v>
      </c>
      <c r="N102" s="584">
        <v>-4.1329999999999991</v>
      </c>
      <c r="O102" s="580">
        <v>-4.657</v>
      </c>
      <c r="P102" s="584">
        <v>-1.7110000000000001</v>
      </c>
      <c r="Q102" s="580">
        <v>-1.1629999999999998</v>
      </c>
      <c r="R102" s="584">
        <v>-0.29300000000000015</v>
      </c>
      <c r="S102" s="580">
        <v>0</v>
      </c>
      <c r="T102" s="584">
        <v>0</v>
      </c>
      <c r="U102" s="580">
        <v>0</v>
      </c>
      <c r="V102" s="584">
        <v>0</v>
      </c>
      <c r="W102" s="580">
        <v>8.7999999999999995E-2</v>
      </c>
      <c r="X102" s="584">
        <v>-1.542</v>
      </c>
      <c r="Y102" s="580">
        <v>6.8999999999999992E-2</v>
      </c>
      <c r="Z102" s="584">
        <v>-1.5070000000000001</v>
      </c>
      <c r="AA102" s="580">
        <v>0</v>
      </c>
      <c r="AB102" s="584">
        <v>0</v>
      </c>
      <c r="AC102" s="580">
        <v>0</v>
      </c>
      <c r="AD102" s="584">
        <v>0</v>
      </c>
      <c r="AE102" s="580">
        <v>-8.8239999999999998</v>
      </c>
      <c r="AF102" s="584">
        <v>-11.78</v>
      </c>
      <c r="AG102" s="580">
        <v>-2.7249999999999996</v>
      </c>
      <c r="AH102" s="584">
        <v>-5.9329999999999989</v>
      </c>
    </row>
    <row r="103" spans="1:70">
      <c r="E103" s="694"/>
      <c r="F103" s="694"/>
      <c r="H103" s="784"/>
      <c r="I103" s="694"/>
      <c r="J103" s="694"/>
      <c r="M103" s="694"/>
      <c r="N103" s="694"/>
      <c r="Q103" s="694"/>
      <c r="R103" s="694"/>
      <c r="S103" s="169"/>
      <c r="T103" s="169"/>
      <c r="U103" s="694"/>
      <c r="V103" s="694"/>
      <c r="W103" s="169"/>
      <c r="X103" s="169"/>
      <c r="Y103" s="694"/>
      <c r="Z103" s="694"/>
      <c r="AA103" s="169"/>
      <c r="AB103" s="169"/>
      <c r="AC103" s="694"/>
      <c r="AD103" s="694"/>
      <c r="AE103" s="169"/>
      <c r="AF103" s="169"/>
      <c r="AG103" s="694"/>
      <c r="AH103" s="694"/>
      <c r="AI103" s="169"/>
    </row>
    <row r="104" spans="1:70" s="144" customFormat="1">
      <c r="A104" s="158" t="s">
        <v>387</v>
      </c>
      <c r="B104" s="181"/>
      <c r="C104" s="589">
        <v>0</v>
      </c>
      <c r="D104" s="583">
        <v>0</v>
      </c>
      <c r="E104" s="589">
        <v>0</v>
      </c>
      <c r="F104" s="583">
        <v>0</v>
      </c>
      <c r="G104" s="589">
        <v>31.518999999999998</v>
      </c>
      <c r="H104" s="583">
        <v>17.47</v>
      </c>
      <c r="I104" s="589">
        <v>4.8169999999999966</v>
      </c>
      <c r="J104" s="583">
        <v>2.3569999999999993</v>
      </c>
      <c r="K104" s="589">
        <v>351.94</v>
      </c>
      <c r="L104" s="583">
        <v>411.05099999999999</v>
      </c>
      <c r="M104" s="589">
        <v>81.012</v>
      </c>
      <c r="N104" s="583">
        <v>61.390999999999963</v>
      </c>
      <c r="O104" s="589">
        <v>710.471</v>
      </c>
      <c r="P104" s="583">
        <v>412.57799999999997</v>
      </c>
      <c r="Q104" s="589">
        <v>134.12199999999996</v>
      </c>
      <c r="R104" s="583">
        <v>-40.78000000000003</v>
      </c>
      <c r="S104" s="589">
        <v>0</v>
      </c>
      <c r="T104" s="583">
        <v>0</v>
      </c>
      <c r="U104" s="589">
        <v>0</v>
      </c>
      <c r="V104" s="583">
        <v>0</v>
      </c>
      <c r="W104" s="589">
        <v>145.91200000000001</v>
      </c>
      <c r="X104" s="583">
        <v>112.79600000000001</v>
      </c>
      <c r="Y104" s="589">
        <v>29.704000000000008</v>
      </c>
      <c r="Z104" s="583">
        <v>30.01700000000001</v>
      </c>
      <c r="AA104" s="589">
        <v>0</v>
      </c>
      <c r="AB104" s="583">
        <v>-2.1000000000000001E-2</v>
      </c>
      <c r="AC104" s="589">
        <v>0</v>
      </c>
      <c r="AD104" s="583">
        <v>0</v>
      </c>
      <c r="AE104" s="589">
        <v>1239.8420000000001</v>
      </c>
      <c r="AF104" s="583">
        <v>953.87400000000002</v>
      </c>
      <c r="AG104" s="589">
        <v>249.65500000000009</v>
      </c>
      <c r="AH104" s="583">
        <v>52.985000000000014</v>
      </c>
      <c r="AJ104" s="700"/>
      <c r="AK104" s="700"/>
      <c r="AL104" s="700"/>
      <c r="AM104" s="700"/>
      <c r="AN104" s="700"/>
      <c r="AO104" s="700"/>
      <c r="AP104" s="700"/>
      <c r="AQ104" s="700"/>
      <c r="AR104" s="700"/>
      <c r="AS104" s="700"/>
      <c r="AT104" s="700"/>
      <c r="AU104" s="700"/>
      <c r="AV104" s="700"/>
      <c r="AW104" s="700"/>
      <c r="AX104" s="700"/>
      <c r="AY104" s="700"/>
      <c r="AZ104" s="700"/>
      <c r="BA104" s="700"/>
      <c r="BB104" s="700"/>
      <c r="BC104" s="700"/>
      <c r="BD104" s="700"/>
      <c r="BE104" s="700"/>
      <c r="BF104" s="700"/>
      <c r="BG104" s="700"/>
      <c r="BH104" s="700"/>
      <c r="BI104" s="700"/>
      <c r="BJ104" s="700"/>
      <c r="BK104" s="700"/>
      <c r="BL104" s="700"/>
      <c r="BM104" s="700"/>
      <c r="BN104" s="700"/>
      <c r="BO104" s="700"/>
      <c r="BP104" s="700"/>
      <c r="BQ104" s="700"/>
      <c r="BR104" s="700"/>
    </row>
    <row r="105" spans="1:70">
      <c r="E105" s="694"/>
      <c r="F105" s="694"/>
      <c r="H105" s="784"/>
      <c r="I105" s="694"/>
      <c r="J105" s="694"/>
      <c r="M105" s="694"/>
      <c r="N105" s="694"/>
      <c r="Q105" s="694"/>
      <c r="R105" s="694"/>
      <c r="S105" s="169"/>
      <c r="T105" s="169"/>
      <c r="U105" s="694"/>
      <c r="V105" s="694"/>
      <c r="W105" s="169"/>
      <c r="X105" s="169"/>
      <c r="Y105" s="694"/>
      <c r="Z105" s="694"/>
      <c r="AA105" s="169"/>
      <c r="AB105" s="169"/>
      <c r="AC105" s="694"/>
      <c r="AD105" s="694"/>
      <c r="AE105" s="169"/>
      <c r="AF105" s="169"/>
      <c r="AG105" s="694"/>
      <c r="AH105" s="694"/>
      <c r="AI105" s="169"/>
    </row>
    <row r="106" spans="1:70" s="144" customFormat="1">
      <c r="A106" s="158" t="s">
        <v>388</v>
      </c>
      <c r="B106" s="181"/>
      <c r="C106" s="589">
        <v>0</v>
      </c>
      <c r="D106" s="583">
        <v>0</v>
      </c>
      <c r="E106" s="589">
        <v>0</v>
      </c>
      <c r="F106" s="583">
        <v>0</v>
      </c>
      <c r="G106" s="589">
        <v>11.041</v>
      </c>
      <c r="H106" s="583">
        <v>-89.265000000000001</v>
      </c>
      <c r="I106" s="589">
        <v>5.931</v>
      </c>
      <c r="J106" s="583">
        <v>-13.620999999999995</v>
      </c>
      <c r="K106" s="589">
        <v>-42.228999999999999</v>
      </c>
      <c r="L106" s="583">
        <v>-69.471000000000004</v>
      </c>
      <c r="M106" s="589">
        <v>-13.747999999999998</v>
      </c>
      <c r="N106" s="583">
        <v>-24.624000000000002</v>
      </c>
      <c r="O106" s="589">
        <v>-139.209</v>
      </c>
      <c r="P106" s="583">
        <v>-117.649</v>
      </c>
      <c r="Q106" s="589">
        <v>-42.329000000000008</v>
      </c>
      <c r="R106" s="583">
        <v>-30.046999999999997</v>
      </c>
      <c r="S106" s="589">
        <v>0</v>
      </c>
      <c r="T106" s="583">
        <v>0</v>
      </c>
      <c r="U106" s="589">
        <v>0</v>
      </c>
      <c r="V106" s="583">
        <v>0</v>
      </c>
      <c r="W106" s="589">
        <v>-8.2349999999999994</v>
      </c>
      <c r="X106" s="583">
        <v>-9.7460000000000004</v>
      </c>
      <c r="Y106" s="589">
        <v>-2.1209999999999996</v>
      </c>
      <c r="Z106" s="583">
        <v>-0.75200000000000067</v>
      </c>
      <c r="AA106" s="589">
        <v>0</v>
      </c>
      <c r="AB106" s="583">
        <v>0</v>
      </c>
      <c r="AC106" s="589">
        <v>1E-3</v>
      </c>
      <c r="AD106" s="583">
        <v>-1E-3</v>
      </c>
      <c r="AE106" s="589">
        <v>-178.63200000000001</v>
      </c>
      <c r="AF106" s="583">
        <v>-286.13099999999997</v>
      </c>
      <c r="AG106" s="589">
        <v>-52.266000000000005</v>
      </c>
      <c r="AH106" s="583">
        <v>-69.044999999999959</v>
      </c>
      <c r="AJ106" s="700"/>
      <c r="AK106" s="700"/>
      <c r="AL106" s="700"/>
      <c r="AM106" s="700"/>
      <c r="AN106" s="700"/>
      <c r="AO106" s="700"/>
      <c r="AP106" s="700"/>
      <c r="AQ106" s="700"/>
      <c r="AR106" s="700"/>
      <c r="AS106" s="700"/>
      <c r="AT106" s="700"/>
      <c r="AU106" s="700"/>
      <c r="AV106" s="700"/>
      <c r="AW106" s="700"/>
      <c r="AX106" s="700"/>
      <c r="AY106" s="700"/>
      <c r="AZ106" s="700"/>
      <c r="BA106" s="700"/>
      <c r="BB106" s="700"/>
      <c r="BC106" s="700"/>
      <c r="BD106" s="700"/>
      <c r="BE106" s="700"/>
      <c r="BF106" s="700"/>
      <c r="BG106" s="700"/>
      <c r="BH106" s="700"/>
      <c r="BI106" s="700"/>
      <c r="BJ106" s="700"/>
      <c r="BK106" s="700"/>
      <c r="BL106" s="700"/>
      <c r="BM106" s="700"/>
      <c r="BN106" s="700"/>
      <c r="BO106" s="700"/>
      <c r="BP106" s="700"/>
      <c r="BQ106" s="700"/>
      <c r="BR106" s="700"/>
    </row>
    <row r="107" spans="1:70" s="144" customFormat="1">
      <c r="A107" s="158"/>
      <c r="B107" s="181" t="s">
        <v>389</v>
      </c>
      <c r="C107" s="589">
        <v>0</v>
      </c>
      <c r="D107" s="583">
        <v>0</v>
      </c>
      <c r="E107" s="589">
        <v>0</v>
      </c>
      <c r="F107" s="583">
        <v>0</v>
      </c>
      <c r="G107" s="589">
        <v>12.430999999999999</v>
      </c>
      <c r="H107" s="583">
        <v>15.988</v>
      </c>
      <c r="I107" s="589">
        <v>5.8659999999999988</v>
      </c>
      <c r="J107" s="583">
        <v>1.3659999999999997</v>
      </c>
      <c r="K107" s="589">
        <v>71.466999999999999</v>
      </c>
      <c r="L107" s="583">
        <v>50.511000000000003</v>
      </c>
      <c r="M107" s="589">
        <v>17.850000000000001</v>
      </c>
      <c r="N107" s="583">
        <v>9.0220000000000056</v>
      </c>
      <c r="O107" s="589">
        <v>7.492</v>
      </c>
      <c r="P107" s="583">
        <v>10.417999999999999</v>
      </c>
      <c r="Q107" s="589">
        <v>2.4649999999999999</v>
      </c>
      <c r="R107" s="583">
        <v>1.9749999999999996</v>
      </c>
      <c r="S107" s="589">
        <v>0</v>
      </c>
      <c r="T107" s="583">
        <v>0</v>
      </c>
      <c r="U107" s="589">
        <v>0</v>
      </c>
      <c r="V107" s="583">
        <v>0</v>
      </c>
      <c r="W107" s="589">
        <v>5.6760000000000002</v>
      </c>
      <c r="X107" s="583">
        <v>4.3949999999999996</v>
      </c>
      <c r="Y107" s="589">
        <v>2.319</v>
      </c>
      <c r="Z107" s="583">
        <v>1.3619999999999997</v>
      </c>
      <c r="AA107" s="589">
        <v>-1.2999999999999999E-2</v>
      </c>
      <c r="AB107" s="583">
        <v>-2.7E-2</v>
      </c>
      <c r="AC107" s="589">
        <v>-9.9999999999999915E-4</v>
      </c>
      <c r="AD107" s="583">
        <v>-2.5999999999999999E-2</v>
      </c>
      <c r="AE107" s="589">
        <v>97.052999999999997</v>
      </c>
      <c r="AF107" s="583">
        <v>81.284999999999997</v>
      </c>
      <c r="AG107" s="589">
        <v>28.498999999999995</v>
      </c>
      <c r="AH107" s="583">
        <v>13.698999999999998</v>
      </c>
      <c r="AJ107" s="700"/>
      <c r="AK107" s="700"/>
      <c r="AL107" s="700"/>
      <c r="AM107" s="700"/>
      <c r="AN107" s="700"/>
      <c r="AO107" s="700"/>
      <c r="AP107" s="700"/>
      <c r="AQ107" s="700"/>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row>
    <row r="108" spans="1:70">
      <c r="A108" s="164"/>
      <c r="B108" s="171" t="s">
        <v>320</v>
      </c>
      <c r="C108" s="580">
        <v>0</v>
      </c>
      <c r="D108" s="584">
        <v>0</v>
      </c>
      <c r="E108" s="580">
        <v>0</v>
      </c>
      <c r="F108" s="584">
        <v>0</v>
      </c>
      <c r="G108" s="580">
        <v>5.1310000000000002</v>
      </c>
      <c r="H108" s="584">
        <v>5.306</v>
      </c>
      <c r="I108" s="580">
        <v>2.2190000000000003</v>
      </c>
      <c r="J108" s="584">
        <v>1.907</v>
      </c>
      <c r="K108" s="580">
        <v>25.696000000000002</v>
      </c>
      <c r="L108" s="584">
        <v>53.828000000000003</v>
      </c>
      <c r="M108" s="580">
        <v>2.0630000000000024</v>
      </c>
      <c r="N108" s="584">
        <v>6.1180000000000021</v>
      </c>
      <c r="O108" s="580">
        <v>14.46</v>
      </c>
      <c r="P108" s="584">
        <v>14.865</v>
      </c>
      <c r="Q108" s="580">
        <v>3.8840000000000003</v>
      </c>
      <c r="R108" s="584">
        <v>3.2219999999999995</v>
      </c>
      <c r="S108" s="580">
        <v>0</v>
      </c>
      <c r="T108" s="584">
        <v>0</v>
      </c>
      <c r="U108" s="580">
        <v>0</v>
      </c>
      <c r="V108" s="584">
        <v>0</v>
      </c>
      <c r="W108" s="580">
        <v>0.36299999999999999</v>
      </c>
      <c r="X108" s="584">
        <v>0.219</v>
      </c>
      <c r="Y108" s="580">
        <v>9.099999999999997E-2</v>
      </c>
      <c r="Z108" s="584">
        <v>8.199999999999999E-2</v>
      </c>
      <c r="AA108" s="580">
        <v>0</v>
      </c>
      <c r="AB108" s="584">
        <v>0</v>
      </c>
      <c r="AC108" s="580">
        <v>0</v>
      </c>
      <c r="AD108" s="584">
        <v>0</v>
      </c>
      <c r="AE108" s="580">
        <v>45.65</v>
      </c>
      <c r="AF108" s="584">
        <v>74.218000000000004</v>
      </c>
      <c r="AG108" s="580">
        <v>8.2569999999999979</v>
      </c>
      <c r="AH108" s="584">
        <v>11.329000000000001</v>
      </c>
    </row>
    <row r="109" spans="1:70">
      <c r="A109" s="164"/>
      <c r="B109" s="171" t="s">
        <v>390</v>
      </c>
      <c r="C109" s="580">
        <v>0</v>
      </c>
      <c r="D109" s="584">
        <v>0</v>
      </c>
      <c r="E109" s="580">
        <v>0</v>
      </c>
      <c r="F109" s="584">
        <v>0</v>
      </c>
      <c r="G109" s="580">
        <v>7.3</v>
      </c>
      <c r="H109" s="584">
        <v>10.682</v>
      </c>
      <c r="I109" s="580">
        <v>3.6469999999999998</v>
      </c>
      <c r="J109" s="584">
        <v>-0.54100000000000037</v>
      </c>
      <c r="K109" s="580">
        <v>45.771000000000001</v>
      </c>
      <c r="L109" s="584">
        <v>-3.3170000000000002</v>
      </c>
      <c r="M109" s="580">
        <v>15.786999999999999</v>
      </c>
      <c r="N109" s="584">
        <v>2.9039999999999999</v>
      </c>
      <c r="O109" s="580">
        <v>-6.968</v>
      </c>
      <c r="P109" s="584">
        <v>-4.4470000000000001</v>
      </c>
      <c r="Q109" s="580">
        <v>-1.4189999999999996</v>
      </c>
      <c r="R109" s="584">
        <v>-1.2469999999999999</v>
      </c>
      <c r="S109" s="580">
        <v>0</v>
      </c>
      <c r="T109" s="584">
        <v>0</v>
      </c>
      <c r="U109" s="580">
        <v>0</v>
      </c>
      <c r="V109" s="584">
        <v>0</v>
      </c>
      <c r="W109" s="580">
        <v>5.3129999999999997</v>
      </c>
      <c r="X109" s="584">
        <v>4.1760000000000002</v>
      </c>
      <c r="Y109" s="580">
        <v>2.2279999999999998</v>
      </c>
      <c r="Z109" s="584">
        <v>1.2800000000000002</v>
      </c>
      <c r="AA109" s="580">
        <v>-1.2999999999999999E-2</v>
      </c>
      <c r="AB109" s="584">
        <v>-2.7E-2</v>
      </c>
      <c r="AC109" s="580">
        <v>-9.9999999999999915E-4</v>
      </c>
      <c r="AD109" s="584">
        <v>-2.5999999999999999E-2</v>
      </c>
      <c r="AE109" s="580">
        <v>51.402999999999999</v>
      </c>
      <c r="AF109" s="584">
        <v>7.0670000000000002</v>
      </c>
      <c r="AG109" s="580">
        <v>20.241999999999997</v>
      </c>
      <c r="AH109" s="584">
        <v>2.37</v>
      </c>
    </row>
    <row r="110" spans="1:70" s="144" customFormat="1">
      <c r="A110" s="158"/>
      <c r="B110" s="166" t="s">
        <v>391</v>
      </c>
      <c r="C110" s="589">
        <v>0</v>
      </c>
      <c r="D110" s="583">
        <v>0</v>
      </c>
      <c r="E110" s="589">
        <v>0</v>
      </c>
      <c r="F110" s="583">
        <v>0</v>
      </c>
      <c r="G110" s="589">
        <v>-0.36899999999999999</v>
      </c>
      <c r="H110" s="583">
        <v>-3.1629999999999998</v>
      </c>
      <c r="I110" s="589">
        <v>9.9000000000000032E-2</v>
      </c>
      <c r="J110" s="583">
        <v>-0.11499999999999977</v>
      </c>
      <c r="K110" s="589">
        <v>-112.521</v>
      </c>
      <c r="L110" s="583">
        <v>-98.186000000000007</v>
      </c>
      <c r="M110" s="589">
        <v>-30.576000000000008</v>
      </c>
      <c r="N110" s="583">
        <v>-28.985000000000014</v>
      </c>
      <c r="O110" s="589">
        <v>-146.334</v>
      </c>
      <c r="P110" s="583">
        <v>-124.047</v>
      </c>
      <c r="Q110" s="589">
        <v>-43.606999999999999</v>
      </c>
      <c r="R110" s="583">
        <v>-31.619</v>
      </c>
      <c r="S110" s="589">
        <v>0</v>
      </c>
      <c r="T110" s="583">
        <v>0</v>
      </c>
      <c r="U110" s="589">
        <v>0</v>
      </c>
      <c r="V110" s="583">
        <v>0</v>
      </c>
      <c r="W110" s="589">
        <v>-11.531000000000001</v>
      </c>
      <c r="X110" s="583">
        <v>-15.285</v>
      </c>
      <c r="Y110" s="589">
        <v>-2.6750000000000007</v>
      </c>
      <c r="Z110" s="583">
        <v>-3.6370000000000005</v>
      </c>
      <c r="AA110" s="589">
        <v>1.9E-2</v>
      </c>
      <c r="AB110" s="583">
        <v>2.7E-2</v>
      </c>
      <c r="AC110" s="589">
        <v>6.0000000000000001E-3</v>
      </c>
      <c r="AD110" s="583">
        <v>2.5999999999999999E-2</v>
      </c>
      <c r="AE110" s="589">
        <v>-270.73599999999999</v>
      </c>
      <c r="AF110" s="583">
        <v>-240.654</v>
      </c>
      <c r="AG110" s="589">
        <v>-76.752999999999986</v>
      </c>
      <c r="AH110" s="583">
        <v>-64.329999999999984</v>
      </c>
      <c r="AJ110" s="700"/>
      <c r="AK110" s="700"/>
      <c r="AL110" s="700"/>
      <c r="AM110" s="700"/>
      <c r="AN110" s="700"/>
      <c r="AO110" s="700"/>
      <c r="AP110" s="700"/>
      <c r="AQ110" s="700"/>
      <c r="AR110" s="700"/>
      <c r="AS110" s="700"/>
      <c r="AT110" s="700"/>
      <c r="AU110" s="700"/>
      <c r="AV110" s="700"/>
      <c r="AW110" s="700"/>
      <c r="AX110" s="700"/>
      <c r="AY110" s="700"/>
      <c r="AZ110" s="700"/>
      <c r="BA110" s="700"/>
      <c r="BB110" s="700"/>
      <c r="BC110" s="700"/>
      <c r="BD110" s="700"/>
      <c r="BE110" s="700"/>
      <c r="BF110" s="700"/>
      <c r="BG110" s="700"/>
      <c r="BH110" s="700"/>
      <c r="BI110" s="700"/>
      <c r="BJ110" s="700"/>
      <c r="BK110" s="700"/>
      <c r="BL110" s="700"/>
      <c r="BM110" s="700"/>
      <c r="BN110" s="700"/>
      <c r="BO110" s="700"/>
      <c r="BP110" s="700"/>
      <c r="BQ110" s="700"/>
      <c r="BR110" s="700"/>
    </row>
    <row r="111" spans="1:70">
      <c r="A111" s="164"/>
      <c r="B111" s="171" t="s">
        <v>392</v>
      </c>
      <c r="C111" s="580">
        <v>0</v>
      </c>
      <c r="D111" s="584">
        <v>0</v>
      </c>
      <c r="E111" s="580">
        <v>0</v>
      </c>
      <c r="F111" s="584">
        <v>0</v>
      </c>
      <c r="G111" s="580">
        <v>1E-3</v>
      </c>
      <c r="H111" s="584">
        <v>-3.1E-2</v>
      </c>
      <c r="I111" s="580">
        <v>-2E-3</v>
      </c>
      <c r="J111" s="584">
        <v>-2.1999999999999999E-2</v>
      </c>
      <c r="K111" s="580">
        <v>-50.359000000000002</v>
      </c>
      <c r="L111" s="584">
        <v>-55.771000000000001</v>
      </c>
      <c r="M111" s="580">
        <v>-11.869</v>
      </c>
      <c r="N111" s="584">
        <v>-13.079000000000001</v>
      </c>
      <c r="O111" s="580">
        <v>-206.95599999999999</v>
      </c>
      <c r="P111" s="584">
        <v>-211.34700000000001</v>
      </c>
      <c r="Q111" s="580">
        <v>-56.641999999999996</v>
      </c>
      <c r="R111" s="584">
        <v>-46.817000000000007</v>
      </c>
      <c r="S111" s="580">
        <v>0</v>
      </c>
      <c r="T111" s="584">
        <v>0</v>
      </c>
      <c r="U111" s="580">
        <v>0</v>
      </c>
      <c r="V111" s="584">
        <v>0</v>
      </c>
      <c r="W111" s="580">
        <v>0</v>
      </c>
      <c r="X111" s="584">
        <v>0</v>
      </c>
      <c r="Y111" s="580">
        <v>0</v>
      </c>
      <c r="Z111" s="584">
        <v>0</v>
      </c>
      <c r="AA111" s="580">
        <v>0</v>
      </c>
      <c r="AB111" s="584">
        <v>0</v>
      </c>
      <c r="AC111" s="580">
        <v>0</v>
      </c>
      <c r="AD111" s="584">
        <v>0</v>
      </c>
      <c r="AE111" s="580">
        <v>-257.31400000000002</v>
      </c>
      <c r="AF111" s="584">
        <v>-267.149</v>
      </c>
      <c r="AG111" s="580">
        <v>-68.513000000000034</v>
      </c>
      <c r="AH111" s="584">
        <v>-59.918000000000006</v>
      </c>
    </row>
    <row r="112" spans="1:70">
      <c r="A112" s="164"/>
      <c r="B112" s="171" t="s">
        <v>393</v>
      </c>
      <c r="C112" s="580">
        <v>0</v>
      </c>
      <c r="D112" s="584">
        <v>0</v>
      </c>
      <c r="E112" s="580">
        <v>0</v>
      </c>
      <c r="F112" s="584">
        <v>0</v>
      </c>
      <c r="G112" s="580">
        <v>0</v>
      </c>
      <c r="H112" s="584">
        <v>0</v>
      </c>
      <c r="I112" s="580">
        <v>0</v>
      </c>
      <c r="J112" s="584">
        <v>0</v>
      </c>
      <c r="K112" s="580">
        <v>-8.3800000000000008</v>
      </c>
      <c r="L112" s="584">
        <v>-10.435</v>
      </c>
      <c r="M112" s="580">
        <v>-1.8490000000000011</v>
      </c>
      <c r="N112" s="584">
        <v>-2.6140000000000008</v>
      </c>
      <c r="O112" s="580">
        <v>-31.507000000000001</v>
      </c>
      <c r="P112" s="584">
        <v>-46.362000000000002</v>
      </c>
      <c r="Q112" s="580">
        <v>-6.4270000000000032</v>
      </c>
      <c r="R112" s="584">
        <v>-8.328000000000003</v>
      </c>
      <c r="S112" s="580">
        <v>0</v>
      </c>
      <c r="T112" s="584">
        <v>0</v>
      </c>
      <c r="U112" s="580">
        <v>0</v>
      </c>
      <c r="V112" s="584">
        <v>0</v>
      </c>
      <c r="W112" s="580">
        <v>0</v>
      </c>
      <c r="X112" s="584">
        <v>0</v>
      </c>
      <c r="Y112" s="580">
        <v>0</v>
      </c>
      <c r="Z112" s="584">
        <v>0</v>
      </c>
      <c r="AA112" s="580">
        <v>0</v>
      </c>
      <c r="AB112" s="584">
        <v>0</v>
      </c>
      <c r="AC112" s="580">
        <v>0</v>
      </c>
      <c r="AD112" s="584">
        <v>0</v>
      </c>
      <c r="AE112" s="580">
        <v>-39.887</v>
      </c>
      <c r="AF112" s="584">
        <v>-56.796999999999997</v>
      </c>
      <c r="AG112" s="580">
        <v>-8.2759999999999998</v>
      </c>
      <c r="AH112" s="584">
        <v>-10.942</v>
      </c>
    </row>
    <row r="113" spans="1:70">
      <c r="A113" s="164"/>
      <c r="B113" s="171" t="s">
        <v>57</v>
      </c>
      <c r="C113" s="580">
        <v>0</v>
      </c>
      <c r="D113" s="584">
        <v>0</v>
      </c>
      <c r="E113" s="580">
        <v>0</v>
      </c>
      <c r="F113" s="584">
        <v>0</v>
      </c>
      <c r="G113" s="580">
        <v>-0.37</v>
      </c>
      <c r="H113" s="584">
        <v>-3.1320000000000001</v>
      </c>
      <c r="I113" s="580">
        <v>0.10099999999999998</v>
      </c>
      <c r="J113" s="584">
        <v>-9.2999999999999972E-2</v>
      </c>
      <c r="K113" s="580">
        <v>-53.781999999999996</v>
      </c>
      <c r="L113" s="584">
        <v>-31.98</v>
      </c>
      <c r="M113" s="580">
        <v>-16.857999999999997</v>
      </c>
      <c r="N113" s="584">
        <v>-13.292000000000002</v>
      </c>
      <c r="O113" s="580">
        <v>92.129000000000005</v>
      </c>
      <c r="P113" s="584">
        <v>133.66200000000001</v>
      </c>
      <c r="Q113" s="580">
        <v>19.462000000000003</v>
      </c>
      <c r="R113" s="584">
        <v>23.52600000000001</v>
      </c>
      <c r="S113" s="580">
        <v>0</v>
      </c>
      <c r="T113" s="584">
        <v>0</v>
      </c>
      <c r="U113" s="580">
        <v>0</v>
      </c>
      <c r="V113" s="584">
        <v>0</v>
      </c>
      <c r="W113" s="580">
        <v>-11.531000000000001</v>
      </c>
      <c r="X113" s="584">
        <v>-15.285</v>
      </c>
      <c r="Y113" s="580">
        <v>-2.6750000000000007</v>
      </c>
      <c r="Z113" s="584">
        <v>-3.6370000000000005</v>
      </c>
      <c r="AA113" s="580">
        <v>1.9E-2</v>
      </c>
      <c r="AB113" s="584">
        <v>2.7E-2</v>
      </c>
      <c r="AC113" s="580">
        <v>6.0000000000000001E-3</v>
      </c>
      <c r="AD113" s="584">
        <v>2.5999999999999999E-2</v>
      </c>
      <c r="AE113" s="580">
        <v>26.465</v>
      </c>
      <c r="AF113" s="584">
        <v>83.292000000000002</v>
      </c>
      <c r="AG113" s="580">
        <v>3.6000000000001364E-2</v>
      </c>
      <c r="AH113" s="584">
        <v>6.5300000000000011</v>
      </c>
    </row>
    <row r="114" spans="1:70">
      <c r="A114" s="164"/>
      <c r="B114" s="165" t="s">
        <v>394</v>
      </c>
      <c r="C114" s="580">
        <v>0</v>
      </c>
      <c r="D114" s="584">
        <v>1E-3</v>
      </c>
      <c r="E114" s="580">
        <v>0</v>
      </c>
      <c r="F114" s="584">
        <v>1E-3</v>
      </c>
      <c r="G114" s="580">
        <v>3.0000000000000001E-3</v>
      </c>
      <c r="H114" s="584">
        <v>4.0000000000000001E-3</v>
      </c>
      <c r="I114" s="580">
        <v>3.0000000000000001E-3</v>
      </c>
      <c r="J114" s="584">
        <v>4.0000000000000001E-3</v>
      </c>
      <c r="K114" s="580">
        <v>6.0000000000000001E-3</v>
      </c>
      <c r="L114" s="584">
        <v>7.0000000000000001E-3</v>
      </c>
      <c r="M114" s="580">
        <v>6.0000000000000001E-3</v>
      </c>
      <c r="N114" s="584">
        <v>7.0000000000000001E-3</v>
      </c>
      <c r="O114" s="580">
        <v>8.9999999999999993E-3</v>
      </c>
      <c r="P114" s="584">
        <v>0.01</v>
      </c>
      <c r="Q114" s="580">
        <v>8.9999999999999993E-3</v>
      </c>
      <c r="R114" s="584">
        <v>0.01</v>
      </c>
      <c r="S114" s="580">
        <v>1.2E-2</v>
      </c>
      <c r="T114" s="584">
        <v>1.2999999999999999E-2</v>
      </c>
      <c r="U114" s="580">
        <v>1.2E-2</v>
      </c>
      <c r="V114" s="584">
        <v>1.2999999999999999E-2</v>
      </c>
      <c r="W114" s="580">
        <v>1.4999999999999999E-2</v>
      </c>
      <c r="X114" s="584">
        <v>1.6E-2</v>
      </c>
      <c r="Y114" s="580">
        <v>1.4999999999999999E-2</v>
      </c>
      <c r="Z114" s="584">
        <v>1.6E-2</v>
      </c>
      <c r="AA114" s="580">
        <v>1.7999999999999999E-2</v>
      </c>
      <c r="AB114" s="584">
        <v>1.9E-2</v>
      </c>
      <c r="AC114" s="580">
        <v>1.7999999999999999E-2</v>
      </c>
      <c r="AD114" s="584">
        <v>1.9E-2</v>
      </c>
      <c r="AE114" s="580">
        <v>4.8000000000000001E-2</v>
      </c>
      <c r="AF114" s="584">
        <v>5.3999999999999999E-2</v>
      </c>
      <c r="AG114" s="580">
        <v>4.8000000000000001E-2</v>
      </c>
      <c r="AH114" s="584">
        <v>5.3999999999999999E-2</v>
      </c>
    </row>
    <row r="115" spans="1:70" s="144" customFormat="1">
      <c r="A115" s="158"/>
      <c r="B115" s="181" t="s">
        <v>395</v>
      </c>
      <c r="C115" s="589">
        <v>0</v>
      </c>
      <c r="D115" s="583">
        <v>0</v>
      </c>
      <c r="E115" s="589">
        <v>0</v>
      </c>
      <c r="F115" s="583">
        <v>0</v>
      </c>
      <c r="G115" s="589">
        <v>27.89</v>
      </c>
      <c r="H115" s="583">
        <v>26.538</v>
      </c>
      <c r="I115" s="589">
        <v>7.2789999999999999</v>
      </c>
      <c r="J115" s="583">
        <v>6.4589999999999996</v>
      </c>
      <c r="K115" s="589">
        <v>-1.175</v>
      </c>
      <c r="L115" s="583">
        <v>-21.795999999999999</v>
      </c>
      <c r="M115" s="589">
        <v>-1.022</v>
      </c>
      <c r="N115" s="583">
        <v>-4.6609999999999978</v>
      </c>
      <c r="O115" s="589">
        <v>-0.36699999999999999</v>
      </c>
      <c r="P115" s="583">
        <v>-4.0199999999999996</v>
      </c>
      <c r="Q115" s="589">
        <v>-1.1869999999999998</v>
      </c>
      <c r="R115" s="583">
        <v>-0.40299999999999958</v>
      </c>
      <c r="S115" s="589">
        <v>0</v>
      </c>
      <c r="T115" s="583">
        <v>0</v>
      </c>
      <c r="U115" s="589">
        <v>0</v>
      </c>
      <c r="V115" s="583">
        <v>0</v>
      </c>
      <c r="W115" s="589">
        <v>-2.38</v>
      </c>
      <c r="X115" s="583">
        <v>1.1259999999999999</v>
      </c>
      <c r="Y115" s="589">
        <v>-1.7649999999999999</v>
      </c>
      <c r="Z115" s="583">
        <v>1.5049999999999999</v>
      </c>
      <c r="AA115" s="589">
        <v>-6.0000000000000001E-3</v>
      </c>
      <c r="AB115" s="583">
        <v>0</v>
      </c>
      <c r="AC115" s="589">
        <v>-4.0000000000000001E-3</v>
      </c>
      <c r="AD115" s="583">
        <v>-1E-3</v>
      </c>
      <c r="AE115" s="589">
        <v>23.962</v>
      </c>
      <c r="AF115" s="583">
        <v>1.8480000000000001</v>
      </c>
      <c r="AG115" s="589">
        <v>3.3009999999999984</v>
      </c>
      <c r="AH115" s="583">
        <v>2.899</v>
      </c>
      <c r="AJ115" s="700"/>
      <c r="AK115" s="700"/>
      <c r="AL115" s="700"/>
      <c r="AM115" s="700"/>
      <c r="AN115" s="700"/>
      <c r="AO115" s="700"/>
      <c r="AP115" s="700"/>
      <c r="AQ115" s="700"/>
      <c r="AR115" s="700"/>
      <c r="AS115" s="700"/>
      <c r="AT115" s="700"/>
      <c r="AU115" s="700"/>
      <c r="AV115" s="700"/>
      <c r="AW115" s="700"/>
      <c r="AX115" s="700"/>
      <c r="AY115" s="700"/>
      <c r="AZ115" s="700"/>
      <c r="BA115" s="700"/>
      <c r="BB115" s="700"/>
      <c r="BC115" s="700"/>
      <c r="BD115" s="700"/>
      <c r="BE115" s="700"/>
      <c r="BF115" s="700"/>
      <c r="BG115" s="700"/>
      <c r="BH115" s="700"/>
      <c r="BI115" s="700"/>
      <c r="BJ115" s="700"/>
      <c r="BK115" s="700"/>
      <c r="BL115" s="700"/>
      <c r="BM115" s="700"/>
      <c r="BN115" s="700"/>
      <c r="BO115" s="700"/>
      <c r="BP115" s="700"/>
      <c r="BQ115" s="700"/>
      <c r="BR115" s="700"/>
    </row>
    <row r="116" spans="1:70">
      <c r="E116" s="694"/>
      <c r="F116" s="694"/>
      <c r="H116" s="784"/>
      <c r="I116" s="694"/>
      <c r="J116" s="694"/>
      <c r="M116" s="694"/>
      <c r="N116" s="694"/>
      <c r="Q116" s="694"/>
      <c r="R116" s="694"/>
      <c r="S116" s="169"/>
      <c r="T116" s="169"/>
      <c r="U116" s="694"/>
      <c r="V116" s="694"/>
      <c r="W116" s="169"/>
      <c r="X116" s="169"/>
      <c r="Y116" s="694"/>
      <c r="Z116" s="694"/>
      <c r="AA116" s="169"/>
      <c r="AB116" s="169"/>
      <c r="AC116" s="694"/>
      <c r="AD116" s="694"/>
      <c r="AE116" s="169"/>
      <c r="AF116" s="169"/>
      <c r="AG116" s="694"/>
      <c r="AH116" s="694"/>
      <c r="AI116" s="169"/>
    </row>
    <row r="117" spans="1:70" ht="25.5">
      <c r="A117" s="178"/>
      <c r="B117" s="165" t="s">
        <v>396</v>
      </c>
      <c r="C117" s="580">
        <v>0</v>
      </c>
      <c r="D117" s="584">
        <v>0</v>
      </c>
      <c r="E117" s="580">
        <v>0</v>
      </c>
      <c r="F117" s="584">
        <v>0</v>
      </c>
      <c r="G117" s="580">
        <v>0</v>
      </c>
      <c r="H117" s="584">
        <v>0</v>
      </c>
      <c r="I117" s="580">
        <v>0</v>
      </c>
      <c r="J117" s="584">
        <v>0</v>
      </c>
      <c r="K117" s="580">
        <v>0</v>
      </c>
      <c r="L117" s="584">
        <v>0</v>
      </c>
      <c r="M117" s="580">
        <v>0</v>
      </c>
      <c r="N117" s="584">
        <v>0</v>
      </c>
      <c r="O117" s="580">
        <v>0</v>
      </c>
      <c r="P117" s="584">
        <v>0</v>
      </c>
      <c r="Q117" s="580">
        <v>0</v>
      </c>
      <c r="R117" s="584">
        <v>0</v>
      </c>
      <c r="S117" s="580">
        <v>0</v>
      </c>
      <c r="T117" s="584">
        <v>0</v>
      </c>
      <c r="U117" s="580">
        <v>0</v>
      </c>
      <c r="V117" s="584">
        <v>0</v>
      </c>
      <c r="W117" s="580">
        <v>0</v>
      </c>
      <c r="X117" s="584">
        <v>0</v>
      </c>
      <c r="Y117" s="580">
        <v>0</v>
      </c>
      <c r="Z117" s="584">
        <v>0</v>
      </c>
      <c r="AA117" s="580">
        <v>0</v>
      </c>
      <c r="AB117" s="584">
        <v>0</v>
      </c>
      <c r="AC117" s="580">
        <v>0</v>
      </c>
      <c r="AD117" s="584">
        <v>0</v>
      </c>
      <c r="AE117" s="580">
        <v>0</v>
      </c>
      <c r="AF117" s="584">
        <v>0</v>
      </c>
      <c r="AG117" s="580">
        <v>0</v>
      </c>
      <c r="AH117" s="584">
        <v>0</v>
      </c>
    </row>
    <row r="118" spans="1:70">
      <c r="A118" s="158"/>
      <c r="B118" s="181" t="s">
        <v>397</v>
      </c>
      <c r="C118" s="580">
        <v>0</v>
      </c>
      <c r="D118" s="583">
        <v>0</v>
      </c>
      <c r="E118" s="580">
        <v>0</v>
      </c>
      <c r="F118" s="583">
        <v>0</v>
      </c>
      <c r="G118" s="580">
        <v>0</v>
      </c>
      <c r="H118" s="583">
        <v>4.2000000000000003E-2</v>
      </c>
      <c r="I118" s="580">
        <v>0</v>
      </c>
      <c r="J118" s="583">
        <v>4.2000000000000003E-2</v>
      </c>
      <c r="K118" s="580">
        <v>0</v>
      </c>
      <c r="L118" s="583">
        <v>0</v>
      </c>
      <c r="M118" s="580">
        <v>0</v>
      </c>
      <c r="N118" s="583">
        <v>-1.774</v>
      </c>
      <c r="O118" s="580">
        <v>0.85</v>
      </c>
      <c r="P118" s="583">
        <v>2.2410000000000001</v>
      </c>
      <c r="Q118" s="580">
        <v>1.6000000000000014E-2</v>
      </c>
      <c r="R118" s="583">
        <v>2.2410000000000001</v>
      </c>
      <c r="S118" s="580">
        <v>0</v>
      </c>
      <c r="T118" s="583">
        <v>0</v>
      </c>
      <c r="U118" s="580">
        <v>0</v>
      </c>
      <c r="V118" s="583">
        <v>0</v>
      </c>
      <c r="W118" s="580">
        <v>0.251</v>
      </c>
      <c r="X118" s="583">
        <v>9.5000000000000001E-2</v>
      </c>
      <c r="Y118" s="580">
        <v>0.25</v>
      </c>
      <c r="Z118" s="583">
        <v>1.0000000000000009E-3</v>
      </c>
      <c r="AA118" s="580">
        <v>0</v>
      </c>
      <c r="AB118" s="583">
        <v>0</v>
      </c>
      <c r="AC118" s="580">
        <v>0</v>
      </c>
      <c r="AD118" s="583">
        <v>0</v>
      </c>
      <c r="AE118" s="580">
        <v>1.101</v>
      </c>
      <c r="AF118" s="583">
        <v>2.3780000000000001</v>
      </c>
      <c r="AG118" s="580">
        <v>0.26600000000000001</v>
      </c>
      <c r="AH118" s="583">
        <v>0.51</v>
      </c>
    </row>
    <row r="119" spans="1:70">
      <c r="A119" s="158"/>
      <c r="B119" s="171" t="s">
        <v>398</v>
      </c>
      <c r="C119" s="580">
        <v>0</v>
      </c>
      <c r="D119" s="584">
        <v>0</v>
      </c>
      <c r="E119" s="580">
        <v>0</v>
      </c>
      <c r="F119" s="584">
        <v>0</v>
      </c>
      <c r="G119" s="580">
        <v>0</v>
      </c>
      <c r="H119" s="584">
        <v>0</v>
      </c>
      <c r="I119" s="580">
        <v>0</v>
      </c>
      <c r="J119" s="584">
        <v>0</v>
      </c>
      <c r="K119" s="580">
        <v>0</v>
      </c>
      <c r="L119" s="584">
        <v>0</v>
      </c>
      <c r="M119" s="580">
        <v>0</v>
      </c>
      <c r="N119" s="584">
        <v>-1.774</v>
      </c>
      <c r="O119" s="580">
        <v>0.73099999999999998</v>
      </c>
      <c r="P119" s="584">
        <v>0</v>
      </c>
      <c r="Q119" s="580">
        <v>1.4000000000000012E-2</v>
      </c>
      <c r="R119" s="584">
        <v>0</v>
      </c>
      <c r="S119" s="580">
        <v>0</v>
      </c>
      <c r="T119" s="584">
        <v>0</v>
      </c>
      <c r="U119" s="580">
        <v>0</v>
      </c>
      <c r="V119" s="584">
        <v>0</v>
      </c>
      <c r="W119" s="580">
        <v>0</v>
      </c>
      <c r="X119" s="584">
        <v>0</v>
      </c>
      <c r="Y119" s="580">
        <v>0</v>
      </c>
      <c r="Z119" s="584">
        <v>0</v>
      </c>
      <c r="AA119" s="580">
        <v>0</v>
      </c>
      <c r="AB119" s="584">
        <v>0</v>
      </c>
      <c r="AC119" s="580">
        <v>0</v>
      </c>
      <c r="AD119" s="584">
        <v>0</v>
      </c>
      <c r="AE119" s="580">
        <v>0.73099999999999998</v>
      </c>
      <c r="AF119" s="584">
        <v>0</v>
      </c>
      <c r="AG119" s="580">
        <v>1.4000000000000012E-2</v>
      </c>
      <c r="AH119" s="584">
        <v>-1.774</v>
      </c>
    </row>
    <row r="120" spans="1:70">
      <c r="A120" s="158"/>
      <c r="B120" s="171" t="s">
        <v>399</v>
      </c>
      <c r="C120" s="580">
        <v>0</v>
      </c>
      <c r="D120" s="584">
        <v>0</v>
      </c>
      <c r="E120" s="580">
        <v>0</v>
      </c>
      <c r="F120" s="584">
        <v>0</v>
      </c>
      <c r="G120" s="580">
        <v>0</v>
      </c>
      <c r="H120" s="584">
        <v>4.2000000000000003E-2</v>
      </c>
      <c r="I120" s="580">
        <v>0</v>
      </c>
      <c r="J120" s="584">
        <v>4.2000000000000003E-2</v>
      </c>
      <c r="K120" s="580">
        <v>0</v>
      </c>
      <c r="L120" s="584">
        <v>0</v>
      </c>
      <c r="M120" s="580">
        <v>0</v>
      </c>
      <c r="N120" s="584">
        <v>0</v>
      </c>
      <c r="O120" s="580">
        <v>0.11899999999999999</v>
      </c>
      <c r="P120" s="584">
        <v>2.2410000000000001</v>
      </c>
      <c r="Q120" s="580">
        <v>1.9999999999999879E-3</v>
      </c>
      <c r="R120" s="584">
        <v>2.2410000000000001</v>
      </c>
      <c r="S120" s="580">
        <v>0</v>
      </c>
      <c r="T120" s="584">
        <v>0</v>
      </c>
      <c r="U120" s="580">
        <v>0</v>
      </c>
      <c r="V120" s="584">
        <v>0</v>
      </c>
      <c r="W120" s="580">
        <v>0.251</v>
      </c>
      <c r="X120" s="584">
        <v>9.5000000000000001E-2</v>
      </c>
      <c r="Y120" s="580">
        <v>0.25</v>
      </c>
      <c r="Z120" s="584">
        <v>1.0000000000000009E-3</v>
      </c>
      <c r="AA120" s="580">
        <v>0</v>
      </c>
      <c r="AB120" s="584">
        <v>0</v>
      </c>
      <c r="AC120" s="580">
        <v>0</v>
      </c>
      <c r="AD120" s="584">
        <v>0</v>
      </c>
      <c r="AE120" s="580">
        <v>0.37</v>
      </c>
      <c r="AF120" s="584">
        <v>2.3780000000000001</v>
      </c>
      <c r="AG120" s="580">
        <v>0.252</v>
      </c>
      <c r="AH120" s="584">
        <v>2.2840000000000003</v>
      </c>
    </row>
    <row r="121" spans="1:70">
      <c r="E121" s="694"/>
      <c r="F121" s="694"/>
      <c r="H121" s="784"/>
      <c r="I121" s="694"/>
      <c r="J121" s="694"/>
      <c r="M121" s="694"/>
      <c r="N121" s="694"/>
      <c r="Q121" s="694"/>
      <c r="R121" s="694"/>
      <c r="S121" s="169"/>
      <c r="T121" s="169"/>
      <c r="U121" s="694"/>
      <c r="V121" s="694"/>
      <c r="W121" s="169"/>
      <c r="X121" s="169"/>
      <c r="Y121" s="694"/>
      <c r="Z121" s="694"/>
      <c r="AA121" s="169"/>
      <c r="AB121" s="169"/>
      <c r="AC121" s="694"/>
      <c r="AD121" s="694"/>
      <c r="AE121" s="169"/>
      <c r="AF121" s="169"/>
      <c r="AG121" s="694"/>
      <c r="AH121" s="694"/>
      <c r="AI121" s="169"/>
    </row>
    <row r="122" spans="1:70" s="144" customFormat="1">
      <c r="A122" s="158" t="s">
        <v>416</v>
      </c>
      <c r="B122" s="181"/>
      <c r="C122" s="589">
        <v>0</v>
      </c>
      <c r="D122" s="583">
        <v>0</v>
      </c>
      <c r="E122" s="589">
        <v>0</v>
      </c>
      <c r="F122" s="583">
        <v>0</v>
      </c>
      <c r="G122" s="589">
        <v>42.56</v>
      </c>
      <c r="H122" s="583">
        <v>-71.753</v>
      </c>
      <c r="I122" s="589">
        <v>10.748000000000001</v>
      </c>
      <c r="J122" s="583">
        <v>-11.222000000000001</v>
      </c>
      <c r="K122" s="589">
        <v>309.71100000000001</v>
      </c>
      <c r="L122" s="583">
        <v>341.58</v>
      </c>
      <c r="M122" s="589">
        <v>67.26400000000001</v>
      </c>
      <c r="N122" s="583">
        <v>34.992999999999995</v>
      </c>
      <c r="O122" s="589">
        <v>572.11199999999997</v>
      </c>
      <c r="P122" s="583">
        <v>297.17</v>
      </c>
      <c r="Q122" s="589">
        <v>91.808999999999969</v>
      </c>
      <c r="R122" s="583">
        <v>-68.585999999999956</v>
      </c>
      <c r="S122" s="589">
        <v>0</v>
      </c>
      <c r="T122" s="583">
        <v>0</v>
      </c>
      <c r="U122" s="589">
        <v>0</v>
      </c>
      <c r="V122" s="583">
        <v>0</v>
      </c>
      <c r="W122" s="589">
        <v>137.928</v>
      </c>
      <c r="X122" s="583">
        <v>103.145</v>
      </c>
      <c r="Y122" s="589">
        <v>27.832999999999998</v>
      </c>
      <c r="Z122" s="583">
        <v>29.265999999999991</v>
      </c>
      <c r="AA122" s="589">
        <v>0</v>
      </c>
      <c r="AB122" s="583">
        <v>-2.1000000000000001E-2</v>
      </c>
      <c r="AC122" s="589">
        <v>1E-3</v>
      </c>
      <c r="AD122" s="583">
        <v>-1.0000000000000009E-3</v>
      </c>
      <c r="AE122" s="589">
        <v>1062.3109999999999</v>
      </c>
      <c r="AF122" s="583">
        <v>670.12099999999998</v>
      </c>
      <c r="AG122" s="589">
        <v>197.65499999999997</v>
      </c>
      <c r="AH122" s="583">
        <v>-15.550000000000068</v>
      </c>
      <c r="AJ122" s="700"/>
      <c r="AK122" s="700"/>
      <c r="AL122" s="700"/>
      <c r="AM122" s="700"/>
      <c r="AN122" s="700"/>
      <c r="AO122" s="700"/>
      <c r="AP122" s="700"/>
      <c r="AQ122" s="700"/>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row>
    <row r="123" spans="1:70">
      <c r="E123" s="694"/>
      <c r="F123" s="694"/>
      <c r="H123" s="784"/>
      <c r="I123" s="694"/>
      <c r="J123" s="694"/>
      <c r="M123" s="694"/>
      <c r="N123" s="694"/>
      <c r="Q123" s="694"/>
      <c r="R123" s="694"/>
      <c r="S123" s="169"/>
      <c r="T123" s="169"/>
      <c r="U123" s="694"/>
      <c r="V123" s="694"/>
      <c r="W123" s="169"/>
      <c r="X123" s="169"/>
      <c r="Y123" s="694"/>
      <c r="Z123" s="694"/>
      <c r="AA123" s="169"/>
      <c r="AB123" s="169"/>
      <c r="AC123" s="694"/>
      <c r="AD123" s="694"/>
      <c r="AE123" s="169"/>
      <c r="AF123" s="169"/>
      <c r="AG123" s="694"/>
      <c r="AH123" s="694"/>
      <c r="AI123" s="169"/>
    </row>
    <row r="124" spans="1:70">
      <c r="A124" s="164"/>
      <c r="B124" s="165" t="s">
        <v>401</v>
      </c>
      <c r="C124" s="580">
        <v>0</v>
      </c>
      <c r="D124" s="584">
        <v>0</v>
      </c>
      <c r="E124" s="580">
        <v>0</v>
      </c>
      <c r="F124" s="584">
        <v>0</v>
      </c>
      <c r="G124" s="580">
        <v>-16.114999999999998</v>
      </c>
      <c r="H124" s="584">
        <v>21.587</v>
      </c>
      <c r="I124" s="580">
        <v>-1.416999999999998</v>
      </c>
      <c r="J124" s="584">
        <v>4.032</v>
      </c>
      <c r="K124" s="580">
        <v>-73.61</v>
      </c>
      <c r="L124" s="584">
        <v>-95.287000000000006</v>
      </c>
      <c r="M124" s="580">
        <v>-12.015999999999998</v>
      </c>
      <c r="N124" s="584">
        <v>-22.088000000000008</v>
      </c>
      <c r="O124" s="580">
        <v>-185.179</v>
      </c>
      <c r="P124" s="584">
        <v>-99.783000000000001</v>
      </c>
      <c r="Q124" s="580">
        <v>-36.784999999999997</v>
      </c>
      <c r="R124" s="584">
        <v>12.563999999999993</v>
      </c>
      <c r="S124" s="580">
        <v>0</v>
      </c>
      <c r="T124" s="584">
        <v>0</v>
      </c>
      <c r="U124" s="580">
        <v>0</v>
      </c>
      <c r="V124" s="584">
        <v>0</v>
      </c>
      <c r="W124" s="580">
        <v>-43.027999999999999</v>
      </c>
      <c r="X124" s="584">
        <v>-32.963999999999999</v>
      </c>
      <c r="Y124" s="580">
        <v>-9.4249999999999972</v>
      </c>
      <c r="Z124" s="584">
        <v>-10.273</v>
      </c>
      <c r="AA124" s="580">
        <v>0</v>
      </c>
      <c r="AB124" s="584">
        <v>0</v>
      </c>
      <c r="AC124" s="580">
        <v>0</v>
      </c>
      <c r="AD124" s="584">
        <v>0</v>
      </c>
      <c r="AE124" s="580">
        <v>-317.93200000000002</v>
      </c>
      <c r="AF124" s="584">
        <v>-206.447</v>
      </c>
      <c r="AG124" s="580">
        <v>-59.643000000000029</v>
      </c>
      <c r="AH124" s="584">
        <v>-15.765000000000015</v>
      </c>
    </row>
    <row r="125" spans="1:70">
      <c r="E125" s="694"/>
      <c r="F125" s="694"/>
      <c r="H125" s="784"/>
      <c r="I125" s="694"/>
      <c r="J125" s="694"/>
      <c r="M125" s="694"/>
      <c r="N125" s="694"/>
      <c r="Q125" s="694"/>
      <c r="R125" s="694"/>
      <c r="S125" s="169"/>
      <c r="T125" s="169"/>
      <c r="U125" s="694"/>
      <c r="V125" s="694"/>
      <c r="W125" s="169"/>
      <c r="X125" s="169"/>
      <c r="Y125" s="694"/>
      <c r="Z125" s="694"/>
      <c r="AA125" s="169"/>
      <c r="AB125" s="169"/>
      <c r="AC125" s="694"/>
      <c r="AD125" s="694"/>
      <c r="AE125" s="169"/>
      <c r="AF125" s="169"/>
      <c r="AG125" s="694"/>
      <c r="AH125" s="694"/>
      <c r="AI125" s="169"/>
    </row>
    <row r="126" spans="1:70" s="144" customFormat="1">
      <c r="A126" s="158" t="s">
        <v>402</v>
      </c>
      <c r="B126" s="181"/>
      <c r="C126" s="589">
        <v>0</v>
      </c>
      <c r="D126" s="583">
        <v>0</v>
      </c>
      <c r="E126" s="589">
        <v>0</v>
      </c>
      <c r="F126" s="583">
        <v>0</v>
      </c>
      <c r="G126" s="589">
        <v>26.445</v>
      </c>
      <c r="H126" s="583">
        <v>-50.165999999999997</v>
      </c>
      <c r="I126" s="589">
        <v>9.3309999999999995</v>
      </c>
      <c r="J126" s="583">
        <v>-7.1899999999999977</v>
      </c>
      <c r="K126" s="589">
        <v>236.101</v>
      </c>
      <c r="L126" s="583">
        <v>246.29300000000001</v>
      </c>
      <c r="M126" s="589">
        <v>55.24799999999999</v>
      </c>
      <c r="N126" s="583">
        <v>12.905000000000001</v>
      </c>
      <c r="O126" s="589">
        <v>386.93299999999999</v>
      </c>
      <c r="P126" s="583">
        <v>197.387</v>
      </c>
      <c r="Q126" s="589">
        <v>55.024000000000001</v>
      </c>
      <c r="R126" s="583">
        <v>-56.021999999999991</v>
      </c>
      <c r="S126" s="589">
        <v>0</v>
      </c>
      <c r="T126" s="583">
        <v>0</v>
      </c>
      <c r="U126" s="589">
        <v>0</v>
      </c>
      <c r="V126" s="583">
        <v>0</v>
      </c>
      <c r="W126" s="589">
        <v>94.9</v>
      </c>
      <c r="X126" s="583">
        <v>70.180999999999997</v>
      </c>
      <c r="Y126" s="589">
        <v>18.408000000000001</v>
      </c>
      <c r="Z126" s="583">
        <v>18.992999999999995</v>
      </c>
      <c r="AA126" s="589">
        <v>0</v>
      </c>
      <c r="AB126" s="583">
        <v>-2.1000000000000001E-2</v>
      </c>
      <c r="AC126" s="589">
        <v>1E-3</v>
      </c>
      <c r="AD126" s="583">
        <v>-1.0000000000000009E-3</v>
      </c>
      <c r="AE126" s="589">
        <v>744.37900000000002</v>
      </c>
      <c r="AF126" s="583">
        <v>463.67399999999998</v>
      </c>
      <c r="AG126" s="589">
        <v>138.01200000000006</v>
      </c>
      <c r="AH126" s="583">
        <v>-31.314999999999998</v>
      </c>
      <c r="AJ126" s="700"/>
      <c r="AK126" s="700"/>
      <c r="AL126" s="700"/>
      <c r="AM126" s="700"/>
      <c r="AN126" s="700"/>
      <c r="AO126" s="700"/>
      <c r="AP126" s="700"/>
      <c r="AQ126" s="700"/>
      <c r="AR126" s="700"/>
      <c r="AS126" s="700"/>
      <c r="AT126" s="700"/>
      <c r="AU126" s="700"/>
      <c r="AV126" s="700"/>
      <c r="AW126" s="700"/>
      <c r="AX126" s="700"/>
      <c r="AY126" s="700"/>
      <c r="AZ126" s="700"/>
      <c r="BA126" s="700"/>
      <c r="BB126" s="700"/>
      <c r="BC126" s="700"/>
      <c r="BD126" s="700"/>
      <c r="BE126" s="700"/>
      <c r="BF126" s="700"/>
      <c r="BG126" s="700"/>
      <c r="BH126" s="700"/>
      <c r="BI126" s="700"/>
      <c r="BJ126" s="700"/>
      <c r="BK126" s="700"/>
      <c r="BL126" s="700"/>
      <c r="BM126" s="700"/>
      <c r="BN126" s="700"/>
      <c r="BO126" s="700"/>
      <c r="BP126" s="700"/>
      <c r="BQ126" s="700"/>
      <c r="BR126" s="700"/>
    </row>
    <row r="127" spans="1:70">
      <c r="A127" s="164"/>
      <c r="B127" s="165" t="s">
        <v>403</v>
      </c>
      <c r="C127" s="580">
        <v>0</v>
      </c>
      <c r="D127" s="584">
        <v>0</v>
      </c>
      <c r="E127" s="580">
        <v>0</v>
      </c>
      <c r="F127" s="584">
        <v>0</v>
      </c>
      <c r="G127" s="580">
        <v>0</v>
      </c>
      <c r="H127" s="584">
        <v>0</v>
      </c>
      <c r="I127" s="580">
        <v>0</v>
      </c>
      <c r="J127" s="584">
        <v>0</v>
      </c>
      <c r="K127" s="580">
        <v>0</v>
      </c>
      <c r="L127" s="584">
        <v>0</v>
      </c>
      <c r="M127" s="580">
        <v>0</v>
      </c>
      <c r="N127" s="584">
        <v>0</v>
      </c>
      <c r="O127" s="580">
        <v>0</v>
      </c>
      <c r="P127" s="584">
        <v>0</v>
      </c>
      <c r="Q127" s="580">
        <v>0</v>
      </c>
      <c r="R127" s="584">
        <v>0</v>
      </c>
      <c r="S127" s="580">
        <v>0</v>
      </c>
      <c r="T127" s="584">
        <v>0</v>
      </c>
      <c r="U127" s="580">
        <v>0</v>
      </c>
      <c r="V127" s="584">
        <v>0</v>
      </c>
      <c r="W127" s="580">
        <v>0</v>
      </c>
      <c r="X127" s="584">
        <v>0</v>
      </c>
      <c r="Y127" s="580">
        <v>0</v>
      </c>
      <c r="Z127" s="584">
        <v>0</v>
      </c>
      <c r="AA127" s="580">
        <v>0</v>
      </c>
      <c r="AB127" s="584">
        <v>0</v>
      </c>
      <c r="AC127" s="580">
        <v>0</v>
      </c>
      <c r="AD127" s="584">
        <v>0</v>
      </c>
      <c r="AE127" s="580">
        <v>0</v>
      </c>
      <c r="AF127" s="584">
        <v>0</v>
      </c>
      <c r="AG127" s="580">
        <v>0</v>
      </c>
      <c r="AH127" s="584">
        <v>0</v>
      </c>
    </row>
    <row r="128" spans="1:70" s="144" customFormat="1">
      <c r="A128" s="172" t="s">
        <v>404</v>
      </c>
      <c r="B128" s="159"/>
      <c r="C128" s="589">
        <v>0</v>
      </c>
      <c r="D128" s="583">
        <v>0</v>
      </c>
      <c r="E128" s="589">
        <v>0</v>
      </c>
      <c r="F128" s="583">
        <v>0</v>
      </c>
      <c r="G128" s="589">
        <v>26.445</v>
      </c>
      <c r="H128" s="583">
        <v>-50.165999999999997</v>
      </c>
      <c r="I128" s="589">
        <v>9.3309999999999995</v>
      </c>
      <c r="J128" s="583">
        <v>-7.1899999999999977</v>
      </c>
      <c r="K128" s="589">
        <v>236.101</v>
      </c>
      <c r="L128" s="583">
        <v>246.29300000000001</v>
      </c>
      <c r="M128" s="589">
        <v>55.24799999999999</v>
      </c>
      <c r="N128" s="583">
        <v>12.905000000000001</v>
      </c>
      <c r="O128" s="589">
        <v>386.93299999999999</v>
      </c>
      <c r="P128" s="583">
        <v>197.387</v>
      </c>
      <c r="Q128" s="589">
        <v>55.024000000000001</v>
      </c>
      <c r="R128" s="583">
        <v>-56.021999999999991</v>
      </c>
      <c r="S128" s="589">
        <v>0</v>
      </c>
      <c r="T128" s="583">
        <v>0</v>
      </c>
      <c r="U128" s="589">
        <v>0</v>
      </c>
      <c r="V128" s="583">
        <v>0</v>
      </c>
      <c r="W128" s="589">
        <v>94.9</v>
      </c>
      <c r="X128" s="583">
        <v>70.180999999999997</v>
      </c>
      <c r="Y128" s="589">
        <v>18.408000000000001</v>
      </c>
      <c r="Z128" s="583">
        <v>18.992999999999995</v>
      </c>
      <c r="AA128" s="589">
        <v>0</v>
      </c>
      <c r="AB128" s="583">
        <v>-2.1000000000000001E-2</v>
      </c>
      <c r="AC128" s="589">
        <v>1E-3</v>
      </c>
      <c r="AD128" s="583">
        <v>-1.0000000000000009E-3</v>
      </c>
      <c r="AE128" s="589">
        <v>744.37900000000002</v>
      </c>
      <c r="AF128" s="583">
        <v>463.67399999999998</v>
      </c>
      <c r="AG128" s="589">
        <v>138.01200000000006</v>
      </c>
      <c r="AH128" s="583">
        <v>-31.314999999999998</v>
      </c>
      <c r="AJ128" s="700"/>
      <c r="AK128" s="700"/>
      <c r="AL128" s="700"/>
      <c r="AM128" s="700"/>
      <c r="AN128" s="700"/>
      <c r="AO128" s="700"/>
      <c r="AP128" s="700"/>
      <c r="AQ128" s="700"/>
      <c r="AR128" s="700"/>
      <c r="AS128" s="700"/>
      <c r="AT128" s="700"/>
      <c r="AU128" s="700"/>
      <c r="AV128" s="700"/>
      <c r="AW128" s="700"/>
      <c r="AX128" s="700"/>
      <c r="AY128" s="700"/>
      <c r="AZ128" s="700"/>
      <c r="BA128" s="700"/>
      <c r="BB128" s="700"/>
      <c r="BC128" s="700"/>
      <c r="BD128" s="700"/>
      <c r="BE128" s="700"/>
      <c r="BF128" s="700"/>
      <c r="BG128" s="700"/>
      <c r="BH128" s="700"/>
      <c r="BI128" s="700"/>
      <c r="BJ128" s="700"/>
      <c r="BK128" s="700"/>
      <c r="BL128" s="700"/>
      <c r="BM128" s="700"/>
      <c r="BN128" s="700"/>
      <c r="BO128" s="700"/>
      <c r="BP128" s="700"/>
      <c r="BQ128" s="700"/>
      <c r="BR128" s="700"/>
    </row>
    <row r="129" spans="1:18">
      <c r="E129" s="183"/>
      <c r="F129" s="183"/>
      <c r="G129" s="169">
        <v>0</v>
      </c>
      <c r="H129" s="169">
        <v>0</v>
      </c>
      <c r="Q129" s="169"/>
      <c r="R129" s="169"/>
    </row>
    <row r="130" spans="1:18">
      <c r="C130" s="183"/>
      <c r="D130" s="183"/>
      <c r="G130" s="169">
        <v>0</v>
      </c>
      <c r="H130" s="169">
        <v>0</v>
      </c>
    </row>
    <row r="131" spans="1:18">
      <c r="C131" s="202"/>
      <c r="O131" s="157"/>
      <c r="P131" s="157"/>
    </row>
    <row r="132" spans="1:18">
      <c r="A132" s="903" t="s">
        <v>0</v>
      </c>
      <c r="B132" s="904"/>
      <c r="C132" s="901" t="s">
        <v>223</v>
      </c>
      <c r="D132" s="902"/>
      <c r="E132" s="901" t="s">
        <v>5</v>
      </c>
      <c r="F132" s="902"/>
      <c r="G132" s="901" t="s">
        <v>6</v>
      </c>
      <c r="H132" s="902"/>
      <c r="I132" s="901" t="s">
        <v>7</v>
      </c>
      <c r="J132" s="902"/>
      <c r="K132" s="901" t="s">
        <v>14</v>
      </c>
      <c r="L132" s="902"/>
      <c r="M132" s="901" t="s">
        <v>44</v>
      </c>
      <c r="N132" s="902"/>
      <c r="O132" s="901" t="s">
        <v>317</v>
      </c>
      <c r="P132" s="902"/>
      <c r="Q132" s="901" t="s">
        <v>47</v>
      </c>
      <c r="R132" s="902"/>
    </row>
    <row r="133" spans="1:18">
      <c r="A133" s="909" t="s">
        <v>406</v>
      </c>
      <c r="B133" s="914"/>
      <c r="C133" s="576" t="s">
        <v>493</v>
      </c>
      <c r="D133" s="267" t="s">
        <v>494</v>
      </c>
      <c r="E133" s="576" t="s">
        <v>493</v>
      </c>
      <c r="F133" s="267" t="s">
        <v>494</v>
      </c>
      <c r="G133" s="576" t="s">
        <v>493</v>
      </c>
      <c r="H133" s="267" t="s">
        <v>494</v>
      </c>
      <c r="I133" s="576" t="s">
        <v>493</v>
      </c>
      <c r="J133" s="267" t="s">
        <v>494</v>
      </c>
      <c r="K133" s="576" t="s">
        <v>493</v>
      </c>
      <c r="L133" s="267" t="s">
        <v>494</v>
      </c>
      <c r="M133" s="576" t="s">
        <v>493</v>
      </c>
      <c r="N133" s="267" t="s">
        <v>494</v>
      </c>
      <c r="O133" s="576" t="s">
        <v>493</v>
      </c>
      <c r="P133" s="267" t="s">
        <v>494</v>
      </c>
      <c r="Q133" s="576" t="s">
        <v>468</v>
      </c>
      <c r="R133" s="267" t="s">
        <v>494</v>
      </c>
    </row>
    <row r="134" spans="1:18">
      <c r="A134" s="915"/>
      <c r="B134" s="916"/>
      <c r="C134" s="577" t="s">
        <v>222</v>
      </c>
      <c r="D134" s="268" t="s">
        <v>222</v>
      </c>
      <c r="E134" s="577" t="s">
        <v>222</v>
      </c>
      <c r="F134" s="268" t="s">
        <v>222</v>
      </c>
      <c r="G134" s="577" t="s">
        <v>222</v>
      </c>
      <c r="H134" s="268" t="s">
        <v>222</v>
      </c>
      <c r="I134" s="577" t="s">
        <v>222</v>
      </c>
      <c r="J134" s="268" t="s">
        <v>222</v>
      </c>
      <c r="K134" s="577" t="s">
        <v>222</v>
      </c>
      <c r="L134" s="268" t="s">
        <v>222</v>
      </c>
      <c r="M134" s="577" t="s">
        <v>222</v>
      </c>
      <c r="N134" s="268" t="s">
        <v>222</v>
      </c>
      <c r="O134" s="577" t="s">
        <v>222</v>
      </c>
      <c r="P134" s="268" t="s">
        <v>222</v>
      </c>
      <c r="Q134" s="577" t="s">
        <v>222</v>
      </c>
      <c r="R134" s="268" t="s">
        <v>222</v>
      </c>
    </row>
    <row r="135" spans="1:18">
      <c r="E135" s="585"/>
      <c r="F135" s="585"/>
      <c r="G135" s="585"/>
      <c r="H135" s="585"/>
      <c r="I135" s="585"/>
      <c r="J135" s="585"/>
      <c r="K135" s="585"/>
      <c r="L135" s="585"/>
      <c r="M135" s="585"/>
      <c r="N135" s="585"/>
      <c r="O135" s="585"/>
      <c r="P135" s="585"/>
      <c r="Q135" s="585"/>
      <c r="R135" s="585"/>
    </row>
    <row r="136" spans="1:18">
      <c r="A136" s="158"/>
      <c r="B136" s="171" t="s">
        <v>407</v>
      </c>
      <c r="C136" s="580">
        <v>0</v>
      </c>
      <c r="D136" s="584">
        <v>0</v>
      </c>
      <c r="E136" s="580">
        <v>27.038</v>
      </c>
      <c r="F136" s="584">
        <v>33.31</v>
      </c>
      <c r="G136" s="580">
        <v>600.26099999999997</v>
      </c>
      <c r="H136" s="584">
        <v>431.40600000000001</v>
      </c>
      <c r="I136" s="580">
        <v>188.791</v>
      </c>
      <c r="J136" s="584">
        <v>-121.779</v>
      </c>
      <c r="K136" s="580">
        <v>0</v>
      </c>
      <c r="L136" s="584">
        <v>0</v>
      </c>
      <c r="M136" s="580">
        <v>128.113</v>
      </c>
      <c r="N136" s="584">
        <v>132.68299999999999</v>
      </c>
      <c r="O136" s="580">
        <v>0</v>
      </c>
      <c r="P136" s="584">
        <v>-3.4000000000000002E-2</v>
      </c>
      <c r="Q136" s="580">
        <v>944.20299999999997</v>
      </c>
      <c r="R136" s="584">
        <v>475.58600000000001</v>
      </c>
    </row>
    <row r="137" spans="1:18">
      <c r="A137" s="158"/>
      <c r="B137" s="171" t="s">
        <v>408</v>
      </c>
      <c r="C137" s="580">
        <v>0</v>
      </c>
      <c r="D137" s="584">
        <v>0</v>
      </c>
      <c r="E137" s="580">
        <v>48.585000000000001</v>
      </c>
      <c r="F137" s="584">
        <v>-17.625</v>
      </c>
      <c r="G137" s="580">
        <v>12.638</v>
      </c>
      <c r="H137" s="584">
        <v>-1682.6679999999999</v>
      </c>
      <c r="I137" s="580">
        <v>-357.69499999999999</v>
      </c>
      <c r="J137" s="584">
        <v>-182.75299999999999</v>
      </c>
      <c r="K137" s="580">
        <v>0</v>
      </c>
      <c r="L137" s="584">
        <v>0</v>
      </c>
      <c r="M137" s="580">
        <v>-43.228999999999999</v>
      </c>
      <c r="N137" s="584">
        <v>-32.881</v>
      </c>
      <c r="O137" s="580">
        <v>-33.457999999999998</v>
      </c>
      <c r="P137" s="584">
        <v>-39.347999999999999</v>
      </c>
      <c r="Q137" s="580">
        <v>-373.15899999999999</v>
      </c>
      <c r="R137" s="584">
        <v>-1955.2750000000001</v>
      </c>
    </row>
    <row r="138" spans="1:18">
      <c r="A138" s="158"/>
      <c r="B138" s="171" t="s">
        <v>409</v>
      </c>
      <c r="C138" s="580">
        <v>0</v>
      </c>
      <c r="D138" s="584">
        <v>0</v>
      </c>
      <c r="E138" s="580">
        <v>-78.896000000000001</v>
      </c>
      <c r="F138" s="584">
        <v>-8.0280000000000005</v>
      </c>
      <c r="G138" s="580">
        <v>-373.75299999999999</v>
      </c>
      <c r="H138" s="584">
        <v>869.178</v>
      </c>
      <c r="I138" s="580">
        <v>-247.613</v>
      </c>
      <c r="J138" s="584">
        <v>-72.126000000000005</v>
      </c>
      <c r="K138" s="580">
        <v>0</v>
      </c>
      <c r="L138" s="584">
        <v>0</v>
      </c>
      <c r="M138" s="580">
        <v>-70.742000000000004</v>
      </c>
      <c r="N138" s="584">
        <v>-65.977999999999994</v>
      </c>
      <c r="O138" s="580">
        <v>33.457999999999998</v>
      </c>
      <c r="P138" s="584">
        <v>39.347999999999999</v>
      </c>
      <c r="Q138" s="580">
        <v>-737.54600000000005</v>
      </c>
      <c r="R138" s="584">
        <v>762.39400000000001</v>
      </c>
    </row>
    <row r="146" spans="3:11">
      <c r="C146" s="157">
        <v>0</v>
      </c>
      <c r="D146" s="157">
        <v>0</v>
      </c>
      <c r="E146" s="157"/>
      <c r="F146" s="157"/>
      <c r="G146" s="157"/>
      <c r="H146" s="157"/>
      <c r="I146" s="157"/>
      <c r="J146" s="157"/>
      <c r="K146" s="157"/>
    </row>
  </sheetData>
  <mergeCells count="61">
    <mergeCell ref="O132:P132"/>
    <mergeCell ref="Q132:R132"/>
    <mergeCell ref="W75:Z75"/>
    <mergeCell ref="W76:X76"/>
    <mergeCell ref="Y76:Z76"/>
    <mergeCell ref="O76:P76"/>
    <mergeCell ref="Q76:R76"/>
    <mergeCell ref="O75:R75"/>
    <mergeCell ref="S76:T76"/>
    <mergeCell ref="U76:V76"/>
    <mergeCell ref="A77:B78"/>
    <mergeCell ref="G35:H35"/>
    <mergeCell ref="A36:B37"/>
    <mergeCell ref="G76:H76"/>
    <mergeCell ref="C75:F75"/>
    <mergeCell ref="G75:J75"/>
    <mergeCell ref="A75:B75"/>
    <mergeCell ref="C74:AH74"/>
    <mergeCell ref="S75:V75"/>
    <mergeCell ref="K76:L76"/>
    <mergeCell ref="M76:N76"/>
    <mergeCell ref="AG76:AH76"/>
    <mergeCell ref="AE75:AH75"/>
    <mergeCell ref="AA75:AD75"/>
    <mergeCell ref="AA76:AB76"/>
    <mergeCell ref="AC76:AD76"/>
    <mergeCell ref="A133:B134"/>
    <mergeCell ref="A132:B132"/>
    <mergeCell ref="C132:D132"/>
    <mergeCell ref="E132:F132"/>
    <mergeCell ref="G132:H132"/>
    <mergeCell ref="I76:J76"/>
    <mergeCell ref="E76:F76"/>
    <mergeCell ref="K75:N75"/>
    <mergeCell ref="I132:J132"/>
    <mergeCell ref="M132:N132"/>
    <mergeCell ref="K132:L132"/>
    <mergeCell ref="O35:P35"/>
    <mergeCell ref="M35:N35"/>
    <mergeCell ref="Q35:R35"/>
    <mergeCell ref="K35:L35"/>
    <mergeCell ref="A35:B35"/>
    <mergeCell ref="C35:D35"/>
    <mergeCell ref="E35:F35"/>
    <mergeCell ref="I35:J35"/>
    <mergeCell ref="AE76:AF76"/>
    <mergeCell ref="A2:B2"/>
    <mergeCell ref="A3:B3"/>
    <mergeCell ref="C3:D3"/>
    <mergeCell ref="Q3:R3"/>
    <mergeCell ref="C2:R2"/>
    <mergeCell ref="O3:P3"/>
    <mergeCell ref="E3:F3"/>
    <mergeCell ref="G3:H3"/>
    <mergeCell ref="I3:J3"/>
    <mergeCell ref="M3:N3"/>
    <mergeCell ref="K3:L3"/>
    <mergeCell ref="C76:D76"/>
    <mergeCell ref="A4:B5"/>
    <mergeCell ref="A34:B34"/>
    <mergeCell ref="C34:R3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AW145"/>
  <sheetViews>
    <sheetView workbookViewId="0"/>
  </sheetViews>
  <sheetFormatPr baseColWidth="10" defaultColWidth="11.42578125" defaultRowHeight="12.75"/>
  <cols>
    <col min="1" max="1" width="6" style="162" customWidth="1"/>
    <col min="2" max="2" width="70.140625" style="162" customWidth="1"/>
    <col min="3" max="3" width="23" style="162" bestFit="1" customWidth="1"/>
    <col min="4" max="4" width="22.42578125" style="162" bestFit="1" customWidth="1"/>
    <col min="5" max="5" width="18.28515625" style="162" customWidth="1"/>
    <col min="6" max="6" width="18.140625" style="162" bestFit="1" customWidth="1"/>
    <col min="7" max="7" width="18.85546875" style="162" customWidth="1"/>
    <col min="8" max="8" width="19.7109375" style="162" customWidth="1"/>
    <col min="9" max="9" width="17.85546875" style="162" customWidth="1"/>
    <col min="10" max="10" width="18.5703125" style="162" customWidth="1"/>
    <col min="11" max="11" width="18.28515625" style="162" customWidth="1"/>
    <col min="12" max="12" width="18.85546875" style="162" customWidth="1"/>
    <col min="13" max="13" width="17.85546875" style="162" customWidth="1"/>
    <col min="14" max="14" width="19.140625" style="162" customWidth="1"/>
    <col min="15" max="15" width="18.5703125" style="162" customWidth="1"/>
    <col min="16" max="16" width="18.7109375" style="162" customWidth="1"/>
    <col min="17" max="17" width="16.140625" style="109" customWidth="1"/>
    <col min="18" max="18" width="15.140625" style="109" customWidth="1"/>
    <col min="19" max="19" width="16.5703125" style="109" customWidth="1"/>
    <col min="20" max="20" width="14" style="109" customWidth="1"/>
    <col min="21" max="21" width="16.28515625" style="109" customWidth="1"/>
    <col min="22" max="22" width="13.140625" style="109" customWidth="1"/>
    <col min="23" max="23" width="16.5703125" style="109" customWidth="1"/>
    <col min="24" max="24" width="15.7109375" style="109" customWidth="1"/>
    <col min="25" max="25" width="13.140625" style="109" customWidth="1"/>
    <col min="26" max="26" width="13.85546875" style="109" customWidth="1"/>
    <col min="27" max="27" width="15" style="109" customWidth="1"/>
    <col min="28" max="28" width="14.85546875" style="109" customWidth="1"/>
    <col min="29" max="29" width="15.85546875" style="109" customWidth="1"/>
    <col min="30" max="30" width="14.42578125" style="109" customWidth="1"/>
    <col min="31" max="31" width="11.42578125" style="109"/>
    <col min="33" max="33" width="42.85546875" customWidth="1"/>
    <col min="50" max="16384" width="11.42578125" style="109"/>
  </cols>
  <sheetData>
    <row r="2" spans="1:49">
      <c r="A2" s="930" t="s">
        <v>410</v>
      </c>
      <c r="B2" s="931"/>
      <c r="C2" s="901" t="s">
        <v>53</v>
      </c>
      <c r="D2" s="913"/>
      <c r="E2" s="913"/>
      <c r="F2" s="913"/>
      <c r="G2" s="913"/>
      <c r="H2" s="913"/>
      <c r="I2" s="913"/>
      <c r="J2" s="913"/>
      <c r="K2" s="913"/>
      <c r="L2" s="913"/>
      <c r="M2" s="913"/>
      <c r="N2" s="913"/>
      <c r="O2" s="913"/>
      <c r="P2" s="913"/>
    </row>
    <row r="3" spans="1:49">
      <c r="A3" s="903" t="s">
        <v>0</v>
      </c>
      <c r="B3" s="904"/>
      <c r="C3" s="901" t="s">
        <v>223</v>
      </c>
      <c r="D3" s="902"/>
      <c r="E3" s="901" t="s">
        <v>5</v>
      </c>
      <c r="F3" s="902"/>
      <c r="G3" s="901" t="s">
        <v>6</v>
      </c>
      <c r="H3" s="902"/>
      <c r="I3" s="901" t="s">
        <v>7</v>
      </c>
      <c r="J3" s="902"/>
      <c r="K3" s="901" t="s">
        <v>14</v>
      </c>
      <c r="L3" s="902"/>
      <c r="M3" s="901" t="s">
        <v>317</v>
      </c>
      <c r="N3" s="902"/>
      <c r="O3" s="901" t="s">
        <v>47</v>
      </c>
      <c r="P3" s="902"/>
    </row>
    <row r="4" spans="1:49">
      <c r="A4" s="934" t="s">
        <v>318</v>
      </c>
      <c r="B4" s="935"/>
      <c r="C4" s="576" t="s">
        <v>490</v>
      </c>
      <c r="D4" s="578" t="s">
        <v>491</v>
      </c>
      <c r="E4" s="576" t="s">
        <v>490</v>
      </c>
      <c r="F4" s="578" t="s">
        <v>491</v>
      </c>
      <c r="G4" s="576" t="s">
        <v>490</v>
      </c>
      <c r="H4" s="578" t="s">
        <v>491</v>
      </c>
      <c r="I4" s="576" t="s">
        <v>490</v>
      </c>
      <c r="J4" s="578" t="s">
        <v>491</v>
      </c>
      <c r="K4" s="576" t="s">
        <v>490</v>
      </c>
      <c r="L4" s="578" t="s">
        <v>491</v>
      </c>
      <c r="M4" s="576" t="s">
        <v>490</v>
      </c>
      <c r="N4" s="578" t="s">
        <v>491</v>
      </c>
      <c r="O4" s="576" t="s">
        <v>490</v>
      </c>
      <c r="P4" s="578" t="s">
        <v>491</v>
      </c>
    </row>
    <row r="5" spans="1:49">
      <c r="A5" s="936"/>
      <c r="B5" s="937"/>
      <c r="C5" s="577" t="s">
        <v>222</v>
      </c>
      <c r="D5" s="268" t="s">
        <v>222</v>
      </c>
      <c r="E5" s="577" t="s">
        <v>222</v>
      </c>
      <c r="F5" s="268" t="s">
        <v>222</v>
      </c>
      <c r="G5" s="577" t="s">
        <v>222</v>
      </c>
      <c r="H5" s="268" t="s">
        <v>222</v>
      </c>
      <c r="I5" s="577" t="s">
        <v>222</v>
      </c>
      <c r="J5" s="268" t="s">
        <v>222</v>
      </c>
      <c r="K5" s="577" t="s">
        <v>222</v>
      </c>
      <c r="L5" s="268" t="s">
        <v>222</v>
      </c>
      <c r="M5" s="577" t="s">
        <v>222</v>
      </c>
      <c r="N5" s="268" t="s">
        <v>222</v>
      </c>
      <c r="O5" s="577" t="s">
        <v>222</v>
      </c>
      <c r="P5" s="268" t="s">
        <v>222</v>
      </c>
    </row>
    <row r="6" spans="1:49" s="104" customFormat="1">
      <c r="A6" s="158" t="s">
        <v>319</v>
      </c>
      <c r="B6" s="159"/>
      <c r="C6" s="575">
        <v>0</v>
      </c>
      <c r="D6" s="269">
        <v>0</v>
      </c>
      <c r="E6" s="575">
        <v>369.154</v>
      </c>
      <c r="F6" s="269">
        <v>344.57799999999997</v>
      </c>
      <c r="G6" s="575">
        <v>3220.3710000000001</v>
      </c>
      <c r="H6" s="269">
        <v>2548.127</v>
      </c>
      <c r="I6" s="575">
        <v>616.31700000000001</v>
      </c>
      <c r="J6" s="269">
        <v>656.44200000000001</v>
      </c>
      <c r="K6" s="575">
        <v>0</v>
      </c>
      <c r="L6" s="269">
        <v>0</v>
      </c>
      <c r="M6" s="575">
        <v>0</v>
      </c>
      <c r="N6" s="269">
        <v>0</v>
      </c>
      <c r="O6" s="575">
        <v>4205.8419999999996</v>
      </c>
      <c r="P6" s="269">
        <v>3549.1469999999999</v>
      </c>
      <c r="Q6" s="109"/>
      <c r="R6" s="109"/>
      <c r="S6" s="109"/>
      <c r="T6" s="109"/>
      <c r="U6" s="109"/>
      <c r="V6" s="109"/>
      <c r="AF6"/>
      <c r="AG6"/>
      <c r="AH6"/>
      <c r="AI6"/>
      <c r="AJ6"/>
      <c r="AK6"/>
      <c r="AL6"/>
      <c r="AM6"/>
      <c r="AN6"/>
      <c r="AO6"/>
      <c r="AP6"/>
      <c r="AQ6"/>
      <c r="AR6"/>
      <c r="AS6"/>
      <c r="AT6"/>
      <c r="AU6"/>
      <c r="AV6"/>
      <c r="AW6"/>
    </row>
    <row r="7" spans="1:49">
      <c r="A7" s="160"/>
      <c r="B7" s="161" t="s">
        <v>320</v>
      </c>
      <c r="C7" s="575">
        <v>0</v>
      </c>
      <c r="D7" s="270">
        <v>0</v>
      </c>
      <c r="E7" s="575">
        <v>15.532999999999999</v>
      </c>
      <c r="F7" s="270">
        <v>11.567</v>
      </c>
      <c r="G7" s="575">
        <v>172.26400000000001</v>
      </c>
      <c r="H7" s="270">
        <v>240.24700000000001</v>
      </c>
      <c r="I7" s="575">
        <v>133.78399999999999</v>
      </c>
      <c r="J7" s="270">
        <v>196.59</v>
      </c>
      <c r="K7" s="575">
        <v>0</v>
      </c>
      <c r="L7" s="270">
        <v>0</v>
      </c>
      <c r="M7" s="575">
        <v>0</v>
      </c>
      <c r="N7" s="270">
        <v>0</v>
      </c>
      <c r="O7" s="575">
        <v>321.58100000000002</v>
      </c>
      <c r="P7" s="270">
        <v>448.404</v>
      </c>
    </row>
    <row r="8" spans="1:49">
      <c r="A8" s="160"/>
      <c r="B8" s="161" t="s">
        <v>321</v>
      </c>
      <c r="C8" s="575">
        <v>0</v>
      </c>
      <c r="D8" s="270">
        <v>0</v>
      </c>
      <c r="E8" s="575">
        <v>0</v>
      </c>
      <c r="F8" s="270">
        <v>0.66300000000000003</v>
      </c>
      <c r="G8" s="575">
        <v>59.033000000000001</v>
      </c>
      <c r="H8" s="270">
        <v>42.856999999999999</v>
      </c>
      <c r="I8" s="575">
        <v>6.851</v>
      </c>
      <c r="J8" s="270">
        <v>2.81</v>
      </c>
      <c r="K8" s="575">
        <v>0</v>
      </c>
      <c r="L8" s="270">
        <v>0</v>
      </c>
      <c r="M8" s="575">
        <v>0</v>
      </c>
      <c r="N8" s="270">
        <v>0</v>
      </c>
      <c r="O8" s="575">
        <v>65.884</v>
      </c>
      <c r="P8" s="270">
        <v>46.33</v>
      </c>
    </row>
    <row r="9" spans="1:49">
      <c r="A9" s="160"/>
      <c r="B9" s="161" t="s">
        <v>322</v>
      </c>
      <c r="C9" s="575">
        <v>0</v>
      </c>
      <c r="D9" s="270">
        <v>0</v>
      </c>
      <c r="E9" s="575">
        <v>17.823</v>
      </c>
      <c r="F9" s="270">
        <v>31.826000000000001</v>
      </c>
      <c r="G9" s="575">
        <v>311.5</v>
      </c>
      <c r="H9" s="270">
        <v>235.25200000000001</v>
      </c>
      <c r="I9" s="575">
        <v>18.038</v>
      </c>
      <c r="J9" s="270">
        <v>15.006</v>
      </c>
      <c r="K9" s="575">
        <v>0</v>
      </c>
      <c r="L9" s="270">
        <v>0</v>
      </c>
      <c r="M9" s="575">
        <v>0</v>
      </c>
      <c r="N9" s="270">
        <v>0</v>
      </c>
      <c r="O9" s="575">
        <v>347.36099999999999</v>
      </c>
      <c r="P9" s="270">
        <v>282.084</v>
      </c>
    </row>
    <row r="10" spans="1:49">
      <c r="A10" s="160"/>
      <c r="B10" s="161" t="s">
        <v>323</v>
      </c>
      <c r="C10" s="575">
        <v>0</v>
      </c>
      <c r="D10" s="270">
        <v>0</v>
      </c>
      <c r="E10" s="575">
        <v>288.77199999999999</v>
      </c>
      <c r="F10" s="270">
        <v>256.10599999999999</v>
      </c>
      <c r="G10" s="575">
        <v>2199.3009999999999</v>
      </c>
      <c r="H10" s="270">
        <v>1691.7329999999999</v>
      </c>
      <c r="I10" s="575">
        <v>390.94799999999998</v>
      </c>
      <c r="J10" s="270">
        <v>371.27800000000002</v>
      </c>
      <c r="K10" s="575">
        <v>0</v>
      </c>
      <c r="L10" s="270">
        <v>0</v>
      </c>
      <c r="M10" s="575">
        <v>0</v>
      </c>
      <c r="N10" s="270">
        <v>0</v>
      </c>
      <c r="O10" s="575">
        <v>2879.0210000000002</v>
      </c>
      <c r="P10" s="270">
        <v>2319.1170000000002</v>
      </c>
    </row>
    <row r="11" spans="1:49">
      <c r="A11" s="160"/>
      <c r="B11" s="161" t="s">
        <v>324</v>
      </c>
      <c r="C11" s="575">
        <v>0</v>
      </c>
      <c r="D11" s="270">
        <v>0</v>
      </c>
      <c r="E11" s="575">
        <v>0.433</v>
      </c>
      <c r="F11" s="270">
        <v>0.157</v>
      </c>
      <c r="G11" s="575">
        <v>11.928000000000001</v>
      </c>
      <c r="H11" s="270">
        <v>9.2520000000000007</v>
      </c>
      <c r="I11" s="575">
        <v>1.702</v>
      </c>
      <c r="J11" s="270">
        <v>2.9780000000000002</v>
      </c>
      <c r="K11" s="575">
        <v>0</v>
      </c>
      <c r="L11" s="270">
        <v>0</v>
      </c>
      <c r="M11" s="575">
        <v>0</v>
      </c>
      <c r="N11" s="270">
        <v>0</v>
      </c>
      <c r="O11" s="575">
        <v>14.063000000000001</v>
      </c>
      <c r="P11" s="270">
        <v>12.387</v>
      </c>
    </row>
    <row r="12" spans="1:49">
      <c r="A12" s="160"/>
      <c r="B12" s="161" t="s">
        <v>325</v>
      </c>
      <c r="C12" s="575">
        <v>0</v>
      </c>
      <c r="D12" s="270">
        <v>0</v>
      </c>
      <c r="E12" s="575">
        <v>46.593000000000004</v>
      </c>
      <c r="F12" s="270">
        <v>44.259</v>
      </c>
      <c r="G12" s="575">
        <v>315.952</v>
      </c>
      <c r="H12" s="270">
        <v>249.886</v>
      </c>
      <c r="I12" s="575">
        <v>61.941000000000003</v>
      </c>
      <c r="J12" s="270">
        <v>61.042999999999999</v>
      </c>
      <c r="K12" s="575">
        <v>0</v>
      </c>
      <c r="L12" s="270">
        <v>0</v>
      </c>
      <c r="M12" s="575">
        <v>0</v>
      </c>
      <c r="N12" s="270">
        <v>0</v>
      </c>
      <c r="O12" s="575">
        <v>424.48599999999999</v>
      </c>
      <c r="P12" s="270">
        <v>355.18799999999999</v>
      </c>
    </row>
    <row r="13" spans="1:49">
      <c r="A13" s="160"/>
      <c r="B13" s="161" t="s">
        <v>326</v>
      </c>
      <c r="C13" s="575">
        <v>0</v>
      </c>
      <c r="D13" s="270">
        <v>0</v>
      </c>
      <c r="E13" s="575">
        <v>0</v>
      </c>
      <c r="F13" s="270">
        <v>0</v>
      </c>
      <c r="G13" s="575">
        <v>150.393</v>
      </c>
      <c r="H13" s="270">
        <v>78.900000000000006</v>
      </c>
      <c r="I13" s="575">
        <v>0.56899999999999995</v>
      </c>
      <c r="J13" s="270">
        <v>6.6779999999999999</v>
      </c>
      <c r="K13" s="575">
        <v>0</v>
      </c>
      <c r="L13" s="270">
        <v>0</v>
      </c>
      <c r="M13" s="575">
        <v>0</v>
      </c>
      <c r="N13" s="270">
        <v>0</v>
      </c>
      <c r="O13" s="575">
        <v>150.96199999999999</v>
      </c>
      <c r="P13" s="270">
        <v>85.578000000000003</v>
      </c>
    </row>
    <row r="14" spans="1:49">
      <c r="Q14" s="162"/>
      <c r="R14" s="162"/>
      <c r="S14" s="162"/>
      <c r="T14" s="162"/>
    </row>
    <row r="15" spans="1:49" ht="25.5">
      <c r="A15" s="160"/>
      <c r="B15" s="165" t="s">
        <v>327</v>
      </c>
      <c r="C15" s="575">
        <v>0</v>
      </c>
      <c r="D15" s="271">
        <v>0</v>
      </c>
      <c r="E15" s="575">
        <v>0</v>
      </c>
      <c r="F15" s="271">
        <v>0</v>
      </c>
      <c r="G15" s="575">
        <v>0</v>
      </c>
      <c r="H15" s="271">
        <v>0</v>
      </c>
      <c r="I15" s="575">
        <v>2.484</v>
      </c>
      <c r="J15" s="271">
        <v>5.8999999999999997E-2</v>
      </c>
      <c r="K15" s="575">
        <v>0</v>
      </c>
      <c r="L15" s="271">
        <v>0</v>
      </c>
      <c r="M15" s="575">
        <v>0</v>
      </c>
      <c r="N15" s="271">
        <v>0</v>
      </c>
      <c r="O15" s="575">
        <v>2.484</v>
      </c>
      <c r="P15" s="271">
        <v>5.8999999999999997E-2</v>
      </c>
    </row>
    <row r="16" spans="1:49">
      <c r="Q16" s="162"/>
      <c r="R16" s="162"/>
      <c r="S16" s="162"/>
      <c r="T16" s="162"/>
    </row>
    <row r="17" spans="1:49" s="104" customFormat="1">
      <c r="A17" s="172" t="s">
        <v>328</v>
      </c>
      <c r="B17" s="173"/>
      <c r="C17" s="574">
        <v>0</v>
      </c>
      <c r="D17" s="272">
        <v>0</v>
      </c>
      <c r="E17" s="574">
        <v>2531.165</v>
      </c>
      <c r="F17" s="272">
        <v>2661.2860000000001</v>
      </c>
      <c r="G17" s="574">
        <v>10451.242</v>
      </c>
      <c r="H17" s="272">
        <v>8518.1010000000006</v>
      </c>
      <c r="I17" s="574">
        <v>2695.6680000000001</v>
      </c>
      <c r="J17" s="272">
        <v>2138.069</v>
      </c>
      <c r="K17" s="574">
        <v>0</v>
      </c>
      <c r="L17" s="272">
        <v>0</v>
      </c>
      <c r="M17" s="574">
        <v>0</v>
      </c>
      <c r="N17" s="272">
        <v>0</v>
      </c>
      <c r="O17" s="574">
        <v>15678.075000000001</v>
      </c>
      <c r="P17" s="272">
        <v>13317.456</v>
      </c>
      <c r="AF17"/>
      <c r="AG17"/>
      <c r="AH17"/>
      <c r="AI17"/>
      <c r="AJ17"/>
      <c r="AK17"/>
      <c r="AL17"/>
      <c r="AM17"/>
      <c r="AN17"/>
      <c r="AO17"/>
      <c r="AP17"/>
      <c r="AQ17"/>
      <c r="AR17"/>
      <c r="AS17"/>
      <c r="AT17"/>
      <c r="AU17"/>
      <c r="AV17"/>
      <c r="AW17"/>
    </row>
    <row r="18" spans="1:49">
      <c r="A18" s="160"/>
      <c r="B18" s="161" t="s">
        <v>329</v>
      </c>
      <c r="C18" s="575">
        <v>0</v>
      </c>
      <c r="D18" s="271">
        <v>0</v>
      </c>
      <c r="E18" s="575">
        <v>3.0000000000000001E-3</v>
      </c>
      <c r="F18" s="271">
        <v>3.0000000000000001E-3</v>
      </c>
      <c r="G18" s="575">
        <v>5414.4309999999996</v>
      </c>
      <c r="H18" s="271">
        <v>4118.9530000000004</v>
      </c>
      <c r="I18" s="575">
        <v>2E-3</v>
      </c>
      <c r="J18" s="271">
        <v>4.25</v>
      </c>
      <c r="K18" s="575">
        <v>0</v>
      </c>
      <c r="L18" s="271">
        <v>0</v>
      </c>
      <c r="M18" s="575">
        <v>0</v>
      </c>
      <c r="N18" s="271">
        <v>0</v>
      </c>
      <c r="O18" s="575">
        <v>5414.4359999999997</v>
      </c>
      <c r="P18" s="271">
        <v>4123.2060000000001</v>
      </c>
    </row>
    <row r="19" spans="1:49">
      <c r="A19" s="160"/>
      <c r="B19" s="161" t="s">
        <v>330</v>
      </c>
      <c r="C19" s="575">
        <v>0</v>
      </c>
      <c r="D19" s="271">
        <v>0</v>
      </c>
      <c r="E19" s="575">
        <v>2E-3</v>
      </c>
      <c r="F19" s="271">
        <v>3.0000000000000001E-3</v>
      </c>
      <c r="G19" s="575">
        <v>1783.0820000000001</v>
      </c>
      <c r="H19" s="271">
        <v>1481.6949999999999</v>
      </c>
      <c r="I19" s="575">
        <v>49.877000000000002</v>
      </c>
      <c r="J19" s="271">
        <v>42.484000000000002</v>
      </c>
      <c r="K19" s="575">
        <v>0</v>
      </c>
      <c r="L19" s="271">
        <v>0</v>
      </c>
      <c r="M19" s="575">
        <v>0</v>
      </c>
      <c r="N19" s="271">
        <v>0</v>
      </c>
      <c r="O19" s="575">
        <v>1832.961</v>
      </c>
      <c r="P19" s="271">
        <v>1524.182</v>
      </c>
    </row>
    <row r="20" spans="1:49">
      <c r="A20" s="160"/>
      <c r="B20" s="161" t="s">
        <v>331</v>
      </c>
      <c r="C20" s="575">
        <v>0</v>
      </c>
      <c r="D20" s="271">
        <v>0</v>
      </c>
      <c r="E20" s="575">
        <v>0</v>
      </c>
      <c r="F20" s="271">
        <v>0</v>
      </c>
      <c r="G20" s="575">
        <v>209.9</v>
      </c>
      <c r="H20" s="271">
        <v>103.33799999999999</v>
      </c>
      <c r="I20" s="575">
        <v>7.4550000000000001</v>
      </c>
      <c r="J20" s="271">
        <v>5.6479999999999997</v>
      </c>
      <c r="K20" s="575">
        <v>0</v>
      </c>
      <c r="L20" s="271">
        <v>0</v>
      </c>
      <c r="M20" s="575">
        <v>0</v>
      </c>
      <c r="N20" s="271">
        <v>0</v>
      </c>
      <c r="O20" s="575">
        <v>217.35499999999999</v>
      </c>
      <c r="P20" s="271">
        <v>108.986</v>
      </c>
    </row>
    <row r="21" spans="1:49">
      <c r="A21" s="160"/>
      <c r="B21" s="161" t="s">
        <v>332</v>
      </c>
      <c r="C21" s="575">
        <v>0</v>
      </c>
      <c r="D21" s="271">
        <v>0</v>
      </c>
      <c r="E21" s="575">
        <v>2E-3</v>
      </c>
      <c r="F21" s="271">
        <v>3.0000000000000001E-3</v>
      </c>
      <c r="G21" s="575">
        <v>0</v>
      </c>
      <c r="H21" s="271">
        <v>0</v>
      </c>
      <c r="I21" s="575">
        <v>0.55600000000000005</v>
      </c>
      <c r="J21" s="271">
        <v>0</v>
      </c>
      <c r="K21" s="575">
        <v>0</v>
      </c>
      <c r="L21" s="271">
        <v>0</v>
      </c>
      <c r="M21" s="575">
        <v>0</v>
      </c>
      <c r="N21" s="271">
        <v>0</v>
      </c>
      <c r="O21" s="575">
        <v>0.55800000000000005</v>
      </c>
      <c r="P21" s="271">
        <v>3.0000000000000001E-3</v>
      </c>
    </row>
    <row r="22" spans="1:49">
      <c r="A22" s="160"/>
      <c r="B22" s="161" t="s">
        <v>333</v>
      </c>
      <c r="C22" s="575">
        <v>0</v>
      </c>
      <c r="D22" s="271">
        <v>0</v>
      </c>
      <c r="E22" s="575">
        <v>0.13900000000000001</v>
      </c>
      <c r="F22" s="271">
        <v>0.11700000000000001</v>
      </c>
      <c r="G22" s="575">
        <v>0</v>
      </c>
      <c r="H22" s="271">
        <v>0</v>
      </c>
      <c r="I22" s="575">
        <v>7.4610000000000003</v>
      </c>
      <c r="J22" s="271">
        <v>12.804</v>
      </c>
      <c r="K22" s="575">
        <v>0</v>
      </c>
      <c r="L22" s="271">
        <v>0</v>
      </c>
      <c r="M22" s="575">
        <v>0</v>
      </c>
      <c r="N22" s="271">
        <v>0</v>
      </c>
      <c r="O22" s="575">
        <v>7.6</v>
      </c>
      <c r="P22" s="271">
        <v>12.920999999999999</v>
      </c>
    </row>
    <row r="23" spans="1:49">
      <c r="A23" s="160"/>
      <c r="B23" s="161" t="s">
        <v>334</v>
      </c>
      <c r="C23" s="575">
        <v>0</v>
      </c>
      <c r="D23" s="271">
        <v>0</v>
      </c>
      <c r="E23" s="575">
        <v>125.02500000000001</v>
      </c>
      <c r="F23" s="271">
        <v>124.68899999999999</v>
      </c>
      <c r="G23" s="575">
        <v>2397.5340000000001</v>
      </c>
      <c r="H23" s="271">
        <v>2209.8220000000001</v>
      </c>
      <c r="I23" s="575">
        <v>84.983999999999995</v>
      </c>
      <c r="J23" s="271">
        <v>86.477999999999994</v>
      </c>
      <c r="K23" s="575">
        <v>0</v>
      </c>
      <c r="L23" s="271">
        <v>0</v>
      </c>
      <c r="M23" s="575">
        <v>0</v>
      </c>
      <c r="N23" s="271">
        <v>0</v>
      </c>
      <c r="O23" s="575">
        <v>2607.5430000000001</v>
      </c>
      <c r="P23" s="271">
        <v>2420.989</v>
      </c>
    </row>
    <row r="24" spans="1:49">
      <c r="A24" s="160"/>
      <c r="B24" s="161" t="s">
        <v>335</v>
      </c>
      <c r="C24" s="575">
        <v>0</v>
      </c>
      <c r="D24" s="271">
        <v>0</v>
      </c>
      <c r="E24" s="575">
        <v>0</v>
      </c>
      <c r="F24" s="271">
        <v>0</v>
      </c>
      <c r="G24" s="575">
        <v>0</v>
      </c>
      <c r="H24" s="271">
        <v>0</v>
      </c>
      <c r="I24" s="575">
        <v>0</v>
      </c>
      <c r="J24" s="271">
        <v>0</v>
      </c>
      <c r="K24" s="575">
        <v>0</v>
      </c>
      <c r="L24" s="271">
        <v>0</v>
      </c>
      <c r="M24" s="575">
        <v>0</v>
      </c>
      <c r="N24" s="271">
        <v>0</v>
      </c>
      <c r="O24" s="575">
        <v>0</v>
      </c>
      <c r="P24" s="271">
        <v>0</v>
      </c>
    </row>
    <row r="25" spans="1:49">
      <c r="A25" s="160"/>
      <c r="B25" s="161" t="s">
        <v>336</v>
      </c>
      <c r="C25" s="575">
        <v>0</v>
      </c>
      <c r="D25" s="271">
        <v>0</v>
      </c>
      <c r="E25" s="575">
        <v>2388.3629999999998</v>
      </c>
      <c r="F25" s="271">
        <v>2535.4</v>
      </c>
      <c r="G25" s="575">
        <v>71.896000000000001</v>
      </c>
      <c r="H25" s="271">
        <v>42.969000000000001</v>
      </c>
      <c r="I25" s="575">
        <v>2530.375</v>
      </c>
      <c r="J25" s="271">
        <v>1970.6869999999999</v>
      </c>
      <c r="K25" s="575">
        <v>0</v>
      </c>
      <c r="L25" s="271">
        <v>0</v>
      </c>
      <c r="M25" s="575">
        <v>0</v>
      </c>
      <c r="N25" s="271">
        <v>0</v>
      </c>
      <c r="O25" s="575">
        <v>4990.634</v>
      </c>
      <c r="P25" s="271">
        <v>4549.0559999999996</v>
      </c>
    </row>
    <row r="26" spans="1:49">
      <c r="A26" s="160"/>
      <c r="B26" s="161" t="s">
        <v>337</v>
      </c>
      <c r="C26" s="575">
        <v>0</v>
      </c>
      <c r="D26" s="271">
        <v>0</v>
      </c>
      <c r="E26" s="575">
        <v>0</v>
      </c>
      <c r="F26" s="271">
        <v>0</v>
      </c>
      <c r="G26" s="575">
        <v>7.069</v>
      </c>
      <c r="H26" s="271">
        <v>6.2240000000000002</v>
      </c>
      <c r="I26" s="575">
        <v>0</v>
      </c>
      <c r="J26" s="271">
        <v>0</v>
      </c>
      <c r="K26" s="575">
        <v>0</v>
      </c>
      <c r="L26" s="271">
        <v>0</v>
      </c>
      <c r="M26" s="575">
        <v>0</v>
      </c>
      <c r="N26" s="271">
        <v>0</v>
      </c>
      <c r="O26" s="575">
        <v>7.069</v>
      </c>
      <c r="P26" s="271">
        <v>6.2240000000000002</v>
      </c>
    </row>
    <row r="27" spans="1:49">
      <c r="A27" s="160"/>
      <c r="B27" s="161" t="s">
        <v>338</v>
      </c>
      <c r="C27" s="575">
        <v>0</v>
      </c>
      <c r="D27" s="271">
        <v>0</v>
      </c>
      <c r="E27" s="575">
        <v>17.631</v>
      </c>
      <c r="F27" s="271">
        <v>1.071</v>
      </c>
      <c r="G27" s="575">
        <v>132.83500000000001</v>
      </c>
      <c r="H27" s="271">
        <v>57.119</v>
      </c>
      <c r="I27" s="575">
        <v>14.958</v>
      </c>
      <c r="J27" s="271">
        <v>15.718</v>
      </c>
      <c r="K27" s="575">
        <v>0</v>
      </c>
      <c r="L27" s="271">
        <v>0</v>
      </c>
      <c r="M27" s="575">
        <v>0</v>
      </c>
      <c r="N27" s="271">
        <v>0</v>
      </c>
      <c r="O27" s="575">
        <v>165.42400000000001</v>
      </c>
      <c r="P27" s="271">
        <v>73.908000000000001</v>
      </c>
    </row>
    <row r="28" spans="1:49">
      <c r="A28" s="160"/>
      <c r="B28" s="161" t="s">
        <v>339</v>
      </c>
      <c r="C28" s="575">
        <v>0</v>
      </c>
      <c r="D28" s="271">
        <v>0</v>
      </c>
      <c r="E28" s="575">
        <v>0</v>
      </c>
      <c r="F28" s="271">
        <v>0</v>
      </c>
      <c r="G28" s="575">
        <v>434.495</v>
      </c>
      <c r="H28" s="271">
        <v>497.98099999999999</v>
      </c>
      <c r="I28" s="575">
        <v>0</v>
      </c>
      <c r="J28" s="271">
        <v>0</v>
      </c>
      <c r="K28" s="575">
        <v>0</v>
      </c>
      <c r="L28" s="271">
        <v>0</v>
      </c>
      <c r="M28" s="575">
        <v>0</v>
      </c>
      <c r="N28" s="271">
        <v>0</v>
      </c>
      <c r="O28" s="575">
        <v>434.495</v>
      </c>
      <c r="P28" s="271">
        <v>497.98099999999999</v>
      </c>
    </row>
    <row r="29" spans="1:49">
      <c r="Q29" s="162"/>
      <c r="R29" s="162"/>
      <c r="S29" s="162"/>
      <c r="T29" s="162"/>
      <c r="U29" s="162"/>
      <c r="V29" s="162"/>
      <c r="W29" s="162"/>
      <c r="X29" s="162"/>
      <c r="Y29" s="162"/>
    </row>
    <row r="30" spans="1:49">
      <c r="A30" s="172" t="s">
        <v>340</v>
      </c>
      <c r="B30" s="174"/>
      <c r="C30" s="582">
        <v>0</v>
      </c>
      <c r="D30" s="269">
        <v>0</v>
      </c>
      <c r="E30" s="582">
        <v>2900.319</v>
      </c>
      <c r="F30" s="269">
        <v>3005.864</v>
      </c>
      <c r="G30" s="582">
        <v>13671.612999999999</v>
      </c>
      <c r="H30" s="269">
        <v>11066.227999999999</v>
      </c>
      <c r="I30" s="582">
        <v>3311.9850000000001</v>
      </c>
      <c r="J30" s="269">
        <v>2794.511</v>
      </c>
      <c r="K30" s="582">
        <v>0</v>
      </c>
      <c r="L30" s="269">
        <v>0</v>
      </c>
      <c r="M30" s="582">
        <v>0</v>
      </c>
      <c r="N30" s="269">
        <v>0</v>
      </c>
      <c r="O30" s="582">
        <v>19883.917000000001</v>
      </c>
      <c r="P30" s="269">
        <v>16866.602999999999</v>
      </c>
    </row>
    <row r="31" spans="1:49">
      <c r="C31" s="109"/>
    </row>
    <row r="32" spans="1:49" s="85" customFormat="1">
      <c r="A32" s="930" t="s">
        <v>410</v>
      </c>
      <c r="B32" s="931"/>
      <c r="C32" s="901" t="s">
        <v>53</v>
      </c>
      <c r="D32" s="913"/>
      <c r="E32" s="913"/>
      <c r="F32" s="913"/>
      <c r="G32" s="913"/>
      <c r="H32" s="913"/>
      <c r="I32" s="913"/>
      <c r="J32" s="913"/>
      <c r="K32" s="913"/>
      <c r="L32" s="913"/>
      <c r="M32" s="913"/>
      <c r="N32" s="913"/>
      <c r="O32" s="913"/>
      <c r="P32" s="913"/>
      <c r="AF32"/>
      <c r="AG32"/>
      <c r="AH32"/>
      <c r="AI32"/>
      <c r="AJ32"/>
      <c r="AK32"/>
      <c r="AL32"/>
      <c r="AM32"/>
      <c r="AN32"/>
      <c r="AO32"/>
      <c r="AP32"/>
      <c r="AQ32"/>
      <c r="AR32"/>
      <c r="AS32"/>
      <c r="AT32"/>
      <c r="AU32"/>
      <c r="AV32"/>
      <c r="AW32"/>
    </row>
    <row r="33" spans="1:49" s="85" customFormat="1">
      <c r="A33" s="903" t="s">
        <v>0</v>
      </c>
      <c r="B33" s="904"/>
      <c r="C33" s="901" t="s">
        <v>223</v>
      </c>
      <c r="D33" s="902"/>
      <c r="E33" s="901" t="s">
        <v>5</v>
      </c>
      <c r="F33" s="902"/>
      <c r="G33" s="901" t="s">
        <v>6</v>
      </c>
      <c r="H33" s="902"/>
      <c r="I33" s="901" t="s">
        <v>7</v>
      </c>
      <c r="J33" s="902"/>
      <c r="K33" s="901" t="s">
        <v>14</v>
      </c>
      <c r="L33" s="902"/>
      <c r="M33" s="901" t="s">
        <v>317</v>
      </c>
      <c r="N33" s="902"/>
      <c r="O33" s="901" t="s">
        <v>47</v>
      </c>
      <c r="P33" s="902"/>
      <c r="AF33"/>
      <c r="AG33"/>
      <c r="AH33"/>
      <c r="AI33"/>
      <c r="AJ33"/>
      <c r="AK33"/>
      <c r="AL33"/>
      <c r="AM33"/>
      <c r="AN33"/>
      <c r="AO33"/>
      <c r="AP33"/>
      <c r="AQ33"/>
      <c r="AR33"/>
      <c r="AS33"/>
      <c r="AT33"/>
      <c r="AU33"/>
      <c r="AV33"/>
      <c r="AW33"/>
    </row>
    <row r="34" spans="1:49">
      <c r="A34" s="938" t="s">
        <v>341</v>
      </c>
      <c r="B34" s="939"/>
      <c r="C34" s="576" t="s">
        <v>490</v>
      </c>
      <c r="D34" s="578" t="s">
        <v>491</v>
      </c>
      <c r="E34" s="576" t="s">
        <v>490</v>
      </c>
      <c r="F34" s="578" t="s">
        <v>491</v>
      </c>
      <c r="G34" s="576" t="s">
        <v>490</v>
      </c>
      <c r="H34" s="578" t="s">
        <v>491</v>
      </c>
      <c r="I34" s="576" t="s">
        <v>490</v>
      </c>
      <c r="J34" s="578" t="s">
        <v>491</v>
      </c>
      <c r="K34" s="576" t="s">
        <v>490</v>
      </c>
      <c r="L34" s="578" t="s">
        <v>491</v>
      </c>
      <c r="M34" s="576" t="s">
        <v>490</v>
      </c>
      <c r="N34" s="578" t="s">
        <v>491</v>
      </c>
      <c r="O34" s="576" t="s">
        <v>490</v>
      </c>
      <c r="P34" s="578" t="s">
        <v>491</v>
      </c>
    </row>
    <row r="35" spans="1:49">
      <c r="A35" s="940"/>
      <c r="B35" s="941"/>
      <c r="C35" s="577" t="s">
        <v>222</v>
      </c>
      <c r="D35" s="268" t="s">
        <v>222</v>
      </c>
      <c r="E35" s="577" t="s">
        <v>222</v>
      </c>
      <c r="F35" s="268" t="s">
        <v>222</v>
      </c>
      <c r="G35" s="577" t="s">
        <v>222</v>
      </c>
      <c r="H35" s="268" t="s">
        <v>222</v>
      </c>
      <c r="I35" s="577" t="s">
        <v>222</v>
      </c>
      <c r="J35" s="268" t="s">
        <v>222</v>
      </c>
      <c r="K35" s="577" t="s">
        <v>222</v>
      </c>
      <c r="L35" s="268" t="s">
        <v>222</v>
      </c>
      <c r="M35" s="577" t="s">
        <v>222</v>
      </c>
      <c r="N35" s="268" t="s">
        <v>222</v>
      </c>
      <c r="O35" s="577" t="s">
        <v>222</v>
      </c>
      <c r="P35" s="268" t="s">
        <v>222</v>
      </c>
    </row>
    <row r="36" spans="1:49" s="104" customFormat="1">
      <c r="A36" s="158" t="s">
        <v>342</v>
      </c>
      <c r="B36" s="159"/>
      <c r="C36" s="575">
        <v>0</v>
      </c>
      <c r="D36" s="272">
        <v>0</v>
      </c>
      <c r="E36" s="575">
        <v>906.53</v>
      </c>
      <c r="F36" s="272">
        <v>808.94899999999996</v>
      </c>
      <c r="G36" s="575">
        <v>4352.0839999999998</v>
      </c>
      <c r="H36" s="272">
        <v>3705.9560000000001</v>
      </c>
      <c r="I36" s="575">
        <v>364.11599999999999</v>
      </c>
      <c r="J36" s="272">
        <v>324.16500000000002</v>
      </c>
      <c r="K36" s="575">
        <v>0</v>
      </c>
      <c r="L36" s="272">
        <v>0</v>
      </c>
      <c r="M36" s="575">
        <v>0</v>
      </c>
      <c r="N36" s="272">
        <v>0</v>
      </c>
      <c r="O36" s="575">
        <v>5622.73</v>
      </c>
      <c r="P36" s="272">
        <v>4839.07</v>
      </c>
      <c r="AF36"/>
      <c r="AG36"/>
      <c r="AH36"/>
      <c r="AI36"/>
      <c r="AJ36"/>
      <c r="AK36"/>
      <c r="AL36"/>
      <c r="AM36"/>
      <c r="AN36"/>
      <c r="AO36"/>
      <c r="AP36"/>
      <c r="AQ36"/>
      <c r="AR36"/>
      <c r="AS36"/>
      <c r="AT36"/>
      <c r="AU36"/>
      <c r="AV36"/>
      <c r="AW36"/>
    </row>
    <row r="37" spans="1:49">
      <c r="A37" s="160"/>
      <c r="B37" s="161" t="s">
        <v>343</v>
      </c>
      <c r="C37" s="575">
        <v>0</v>
      </c>
      <c r="D37" s="271">
        <v>0</v>
      </c>
      <c r="E37" s="575">
        <v>63.933999999999997</v>
      </c>
      <c r="F37" s="271">
        <v>16.803000000000001</v>
      </c>
      <c r="G37" s="575">
        <v>1041.479</v>
      </c>
      <c r="H37" s="271">
        <v>400.15800000000002</v>
      </c>
      <c r="I37" s="575">
        <v>103.639</v>
      </c>
      <c r="J37" s="271">
        <v>154.10599999999999</v>
      </c>
      <c r="K37" s="575">
        <v>0</v>
      </c>
      <c r="L37" s="271">
        <v>0</v>
      </c>
      <c r="M37" s="575">
        <v>0</v>
      </c>
      <c r="N37" s="271">
        <v>0</v>
      </c>
      <c r="O37" s="575">
        <v>1209.0519999999999</v>
      </c>
      <c r="P37" s="271">
        <v>571.06700000000001</v>
      </c>
    </row>
    <row r="38" spans="1:49">
      <c r="A38" s="160"/>
      <c r="B38" s="161" t="s">
        <v>344</v>
      </c>
      <c r="C38" s="575">
        <v>0</v>
      </c>
      <c r="D38" s="271">
        <v>0</v>
      </c>
      <c r="E38" s="575">
        <v>0.78300000000000003</v>
      </c>
      <c r="F38" s="271">
        <v>0</v>
      </c>
      <c r="G38" s="575">
        <v>50.671999999999997</v>
      </c>
      <c r="H38" s="271">
        <v>19.329000000000001</v>
      </c>
      <c r="I38" s="575">
        <v>3.8570000000000002</v>
      </c>
      <c r="J38" s="271">
        <v>2.94</v>
      </c>
      <c r="K38" s="575">
        <v>0</v>
      </c>
      <c r="L38" s="271">
        <v>0</v>
      </c>
      <c r="M38" s="575">
        <v>0</v>
      </c>
      <c r="N38" s="271">
        <v>0</v>
      </c>
      <c r="O38" s="575">
        <v>55.311999999999998</v>
      </c>
      <c r="P38" s="271">
        <v>22.268999999999998</v>
      </c>
    </row>
    <row r="39" spans="1:49">
      <c r="A39" s="160"/>
      <c r="B39" s="161" t="s">
        <v>345</v>
      </c>
      <c r="C39" s="575">
        <v>0</v>
      </c>
      <c r="D39" s="271">
        <v>0</v>
      </c>
      <c r="E39" s="575">
        <v>625.25900000000001</v>
      </c>
      <c r="F39" s="271">
        <v>703.06799999999998</v>
      </c>
      <c r="G39" s="575">
        <v>2275.4290000000001</v>
      </c>
      <c r="H39" s="271">
        <v>1862.855</v>
      </c>
      <c r="I39" s="575">
        <v>168.49799999999999</v>
      </c>
      <c r="J39" s="271">
        <v>113.31100000000001</v>
      </c>
      <c r="K39" s="575">
        <v>0</v>
      </c>
      <c r="L39" s="271">
        <v>0</v>
      </c>
      <c r="M39" s="575">
        <v>0</v>
      </c>
      <c r="N39" s="271">
        <v>0</v>
      </c>
      <c r="O39" s="575">
        <v>3069.1860000000001</v>
      </c>
      <c r="P39" s="271">
        <v>2679.2339999999999</v>
      </c>
    </row>
    <row r="40" spans="1:49">
      <c r="A40" s="160"/>
      <c r="B40" s="161" t="s">
        <v>346</v>
      </c>
      <c r="C40" s="575">
        <v>0</v>
      </c>
      <c r="D40" s="271">
        <v>0</v>
      </c>
      <c r="E40" s="575">
        <v>123.91200000000001</v>
      </c>
      <c r="F40" s="271">
        <v>28.097999999999999</v>
      </c>
      <c r="G40" s="575">
        <v>883.19899999999996</v>
      </c>
      <c r="H40" s="271">
        <v>1308.5609999999999</v>
      </c>
      <c r="I40" s="575">
        <v>17.178999999999998</v>
      </c>
      <c r="J40" s="271">
        <v>24.533000000000001</v>
      </c>
      <c r="K40" s="575">
        <v>0</v>
      </c>
      <c r="L40" s="271">
        <v>0</v>
      </c>
      <c r="M40" s="575">
        <v>0</v>
      </c>
      <c r="N40" s="271">
        <v>0</v>
      </c>
      <c r="O40" s="575">
        <v>1024.29</v>
      </c>
      <c r="P40" s="271">
        <v>1361.192</v>
      </c>
    </row>
    <row r="41" spans="1:49">
      <c r="A41" s="160"/>
      <c r="B41" s="161" t="s">
        <v>347</v>
      </c>
      <c r="C41" s="575">
        <v>0</v>
      </c>
      <c r="D41" s="271">
        <v>0</v>
      </c>
      <c r="E41" s="575">
        <v>31.757000000000001</v>
      </c>
      <c r="F41" s="271">
        <v>30.204000000000001</v>
      </c>
      <c r="G41" s="575">
        <v>78.531000000000006</v>
      </c>
      <c r="H41" s="271">
        <v>70.372</v>
      </c>
      <c r="I41" s="575">
        <v>12.058</v>
      </c>
      <c r="J41" s="271">
        <v>6.8940000000000001</v>
      </c>
      <c r="K41" s="575">
        <v>0</v>
      </c>
      <c r="L41" s="271">
        <v>0</v>
      </c>
      <c r="M41" s="575">
        <v>0</v>
      </c>
      <c r="N41" s="271">
        <v>0</v>
      </c>
      <c r="O41" s="575">
        <v>122.346</v>
      </c>
      <c r="P41" s="271">
        <v>107.47</v>
      </c>
    </row>
    <row r="42" spans="1:49">
      <c r="A42" s="160"/>
      <c r="B42" s="161" t="s">
        <v>348</v>
      </c>
      <c r="C42" s="575">
        <v>0</v>
      </c>
      <c r="D42" s="271">
        <v>0</v>
      </c>
      <c r="E42" s="575">
        <v>23.556999999999999</v>
      </c>
      <c r="F42" s="271">
        <v>0</v>
      </c>
      <c r="G42" s="575">
        <v>0</v>
      </c>
      <c r="H42" s="271">
        <v>0</v>
      </c>
      <c r="I42" s="575">
        <v>23.376999999999999</v>
      </c>
      <c r="J42" s="271">
        <v>0</v>
      </c>
      <c r="K42" s="575">
        <v>0</v>
      </c>
      <c r="L42" s="271">
        <v>0</v>
      </c>
      <c r="M42" s="575">
        <v>0</v>
      </c>
      <c r="N42" s="271">
        <v>0</v>
      </c>
      <c r="O42" s="575">
        <v>46.933999999999997</v>
      </c>
      <c r="P42" s="271">
        <v>0</v>
      </c>
    </row>
    <row r="43" spans="1:49">
      <c r="A43" s="160"/>
      <c r="B43" s="161" t="s">
        <v>349</v>
      </c>
      <c r="C43" s="575">
        <v>0</v>
      </c>
      <c r="D43" s="271">
        <v>0</v>
      </c>
      <c r="E43" s="575">
        <v>0</v>
      </c>
      <c r="F43" s="271">
        <v>0</v>
      </c>
      <c r="G43" s="575">
        <v>0</v>
      </c>
      <c r="H43" s="271">
        <v>0</v>
      </c>
      <c r="I43" s="575">
        <v>0</v>
      </c>
      <c r="J43" s="271">
        <v>0</v>
      </c>
      <c r="K43" s="575">
        <v>0</v>
      </c>
      <c r="L43" s="271">
        <v>0</v>
      </c>
      <c r="M43" s="575">
        <v>0</v>
      </c>
      <c r="N43" s="271">
        <v>0</v>
      </c>
      <c r="O43" s="575">
        <v>0</v>
      </c>
      <c r="P43" s="271">
        <v>0</v>
      </c>
    </row>
    <row r="44" spans="1:49">
      <c r="A44" s="160"/>
      <c r="B44" s="161" t="s">
        <v>350</v>
      </c>
      <c r="C44" s="575">
        <v>0</v>
      </c>
      <c r="D44" s="271">
        <v>0</v>
      </c>
      <c r="E44" s="575">
        <v>37.328000000000003</v>
      </c>
      <c r="F44" s="271">
        <v>30.776</v>
      </c>
      <c r="G44" s="575">
        <v>22.774000000000001</v>
      </c>
      <c r="H44" s="271">
        <v>44.680999999999997</v>
      </c>
      <c r="I44" s="575">
        <v>35.508000000000003</v>
      </c>
      <c r="J44" s="271">
        <v>22.381</v>
      </c>
      <c r="K44" s="575">
        <v>0</v>
      </c>
      <c r="L44" s="271">
        <v>0</v>
      </c>
      <c r="M44" s="575">
        <v>0</v>
      </c>
      <c r="N44" s="271">
        <v>0</v>
      </c>
      <c r="O44" s="575">
        <v>95.61</v>
      </c>
      <c r="P44" s="271">
        <v>97.837999999999994</v>
      </c>
    </row>
    <row r="45" spans="1:49">
      <c r="Q45" s="162"/>
      <c r="R45" s="162"/>
      <c r="S45" s="162"/>
      <c r="T45" s="162"/>
    </row>
    <row r="46" spans="1:49">
      <c r="A46" s="160"/>
      <c r="B46" s="165" t="s">
        <v>351</v>
      </c>
      <c r="C46" s="575">
        <v>0</v>
      </c>
      <c r="D46" s="271">
        <v>0</v>
      </c>
      <c r="E46" s="575">
        <v>0</v>
      </c>
      <c r="F46" s="271">
        <v>0</v>
      </c>
      <c r="G46" s="575">
        <v>0</v>
      </c>
      <c r="H46" s="271">
        <v>0</v>
      </c>
      <c r="I46" s="575">
        <v>0</v>
      </c>
      <c r="J46" s="271">
        <v>0</v>
      </c>
      <c r="K46" s="575">
        <v>0</v>
      </c>
      <c r="L46" s="271">
        <v>0</v>
      </c>
      <c r="M46" s="575">
        <v>0</v>
      </c>
      <c r="N46" s="271">
        <v>0</v>
      </c>
      <c r="O46" s="575">
        <v>0</v>
      </c>
      <c r="P46" s="271">
        <v>0</v>
      </c>
    </row>
    <row r="47" spans="1:49">
      <c r="Q47" s="162"/>
      <c r="R47" s="162"/>
      <c r="S47" s="162"/>
      <c r="T47" s="162"/>
    </row>
    <row r="48" spans="1:49" s="104" customFormat="1">
      <c r="A48" s="158" t="s">
        <v>352</v>
      </c>
      <c r="B48" s="159"/>
      <c r="C48" s="574">
        <v>0</v>
      </c>
      <c r="D48" s="272">
        <v>0</v>
      </c>
      <c r="E48" s="574">
        <v>777.36599999999999</v>
      </c>
      <c r="F48" s="272">
        <v>916.45600000000002</v>
      </c>
      <c r="G48" s="574">
        <v>4486.8860000000004</v>
      </c>
      <c r="H48" s="272">
        <v>3624.3620000000001</v>
      </c>
      <c r="I48" s="574">
        <v>740.45899999999995</v>
      </c>
      <c r="J48" s="272">
        <v>1096.606</v>
      </c>
      <c r="K48" s="574">
        <v>0</v>
      </c>
      <c r="L48" s="272">
        <v>0</v>
      </c>
      <c r="M48" s="574">
        <v>0</v>
      </c>
      <c r="N48" s="272">
        <v>0</v>
      </c>
      <c r="O48" s="574">
        <v>6004.7110000000002</v>
      </c>
      <c r="P48" s="272">
        <v>5637.424</v>
      </c>
      <c r="AF48"/>
      <c r="AG48"/>
      <c r="AH48"/>
      <c r="AI48"/>
      <c r="AJ48"/>
      <c r="AK48"/>
      <c r="AL48"/>
      <c r="AM48"/>
      <c r="AN48"/>
      <c r="AO48"/>
      <c r="AP48"/>
      <c r="AQ48"/>
      <c r="AR48"/>
      <c r="AS48"/>
      <c r="AT48"/>
      <c r="AU48"/>
      <c r="AV48"/>
      <c r="AW48"/>
    </row>
    <row r="49" spans="1:49">
      <c r="A49" s="160"/>
      <c r="B49" s="161" t="s">
        <v>353</v>
      </c>
      <c r="C49" s="575">
        <v>0</v>
      </c>
      <c r="D49" s="271">
        <v>0</v>
      </c>
      <c r="E49" s="575">
        <v>52.572000000000003</v>
      </c>
      <c r="F49" s="271">
        <v>0</v>
      </c>
      <c r="G49" s="575">
        <v>1687.2650000000001</v>
      </c>
      <c r="H49" s="271">
        <v>1157.6849999999999</v>
      </c>
      <c r="I49" s="575">
        <v>593.60799999999995</v>
      </c>
      <c r="J49" s="271">
        <v>1006.103</v>
      </c>
      <c r="K49" s="575">
        <v>0</v>
      </c>
      <c r="L49" s="271">
        <v>0</v>
      </c>
      <c r="M49" s="575">
        <v>0</v>
      </c>
      <c r="N49" s="271">
        <v>0</v>
      </c>
      <c r="O49" s="575">
        <v>2333.4450000000002</v>
      </c>
      <c r="P49" s="271">
        <v>2163.788</v>
      </c>
    </row>
    <row r="50" spans="1:49">
      <c r="A50" s="160"/>
      <c r="B50" s="161" t="s">
        <v>354</v>
      </c>
      <c r="C50" s="575">
        <v>0</v>
      </c>
      <c r="D50" s="271">
        <v>0</v>
      </c>
      <c r="E50" s="575">
        <v>19.265000000000001</v>
      </c>
      <c r="F50" s="271">
        <v>0</v>
      </c>
      <c r="G50" s="575">
        <v>92.727999999999994</v>
      </c>
      <c r="H50" s="271">
        <v>43.697000000000003</v>
      </c>
      <c r="I50" s="575">
        <v>14.023</v>
      </c>
      <c r="J50" s="271">
        <v>14.824</v>
      </c>
      <c r="K50" s="575">
        <v>0</v>
      </c>
      <c r="L50" s="271">
        <v>0</v>
      </c>
      <c r="M50" s="575">
        <v>0</v>
      </c>
      <c r="N50" s="271">
        <v>0</v>
      </c>
      <c r="O50" s="575">
        <v>126.01600000000001</v>
      </c>
      <c r="P50" s="271">
        <v>58.521000000000001</v>
      </c>
    </row>
    <row r="51" spans="1:49">
      <c r="A51" s="160"/>
      <c r="B51" s="161" t="s">
        <v>355</v>
      </c>
      <c r="C51" s="575">
        <v>0</v>
      </c>
      <c r="D51" s="271">
        <v>0</v>
      </c>
      <c r="E51" s="575">
        <v>268.43</v>
      </c>
      <c r="F51" s="271">
        <v>310.666</v>
      </c>
      <c r="G51" s="575">
        <v>1144.5229999999999</v>
      </c>
      <c r="H51" s="271">
        <v>928.33199999999999</v>
      </c>
      <c r="I51" s="575">
        <v>62.475000000000001</v>
      </c>
      <c r="J51" s="271">
        <v>4.9109999999999996</v>
      </c>
      <c r="K51" s="575">
        <v>0</v>
      </c>
      <c r="L51" s="271">
        <v>0</v>
      </c>
      <c r="M51" s="575">
        <v>0</v>
      </c>
      <c r="N51" s="271">
        <v>0</v>
      </c>
      <c r="O51" s="575">
        <v>1475.4280000000001</v>
      </c>
      <c r="P51" s="271">
        <v>1243.9090000000001</v>
      </c>
    </row>
    <row r="52" spans="1:49">
      <c r="A52" s="160"/>
      <c r="B52" s="161" t="s">
        <v>356</v>
      </c>
      <c r="C52" s="575">
        <v>0</v>
      </c>
      <c r="D52" s="271">
        <v>0</v>
      </c>
      <c r="E52" s="575">
        <v>44.573999999999998</v>
      </c>
      <c r="F52" s="271">
        <v>71.061999999999998</v>
      </c>
      <c r="G52" s="575">
        <v>699.40599999999995</v>
      </c>
      <c r="H52" s="271">
        <v>289.63099999999997</v>
      </c>
      <c r="I52" s="575">
        <v>0</v>
      </c>
      <c r="J52" s="271">
        <v>0</v>
      </c>
      <c r="K52" s="575">
        <v>0</v>
      </c>
      <c r="L52" s="271">
        <v>0</v>
      </c>
      <c r="M52" s="575">
        <v>0</v>
      </c>
      <c r="N52" s="271">
        <v>0</v>
      </c>
      <c r="O52" s="575">
        <v>743.98</v>
      </c>
      <c r="P52" s="271">
        <v>360.69299999999998</v>
      </c>
    </row>
    <row r="53" spans="1:49">
      <c r="A53" s="160"/>
      <c r="B53" s="161" t="s">
        <v>357</v>
      </c>
      <c r="C53" s="575">
        <v>0</v>
      </c>
      <c r="D53" s="271">
        <v>0</v>
      </c>
      <c r="E53" s="575">
        <v>7.33</v>
      </c>
      <c r="F53" s="271">
        <v>5.9329999999999998</v>
      </c>
      <c r="G53" s="575">
        <v>506.97500000000002</v>
      </c>
      <c r="H53" s="271">
        <v>412.69</v>
      </c>
      <c r="I53" s="575">
        <v>5.1159999999999997</v>
      </c>
      <c r="J53" s="271">
        <v>5.9240000000000004</v>
      </c>
      <c r="K53" s="575">
        <v>0</v>
      </c>
      <c r="L53" s="271">
        <v>0</v>
      </c>
      <c r="M53" s="575">
        <v>0</v>
      </c>
      <c r="N53" s="271">
        <v>0</v>
      </c>
      <c r="O53" s="575">
        <v>519.42100000000005</v>
      </c>
      <c r="P53" s="271">
        <v>424.54700000000003</v>
      </c>
    </row>
    <row r="54" spans="1:49">
      <c r="A54" s="160"/>
      <c r="B54" s="161" t="s">
        <v>358</v>
      </c>
      <c r="C54" s="575">
        <v>0</v>
      </c>
      <c r="D54" s="271">
        <v>0</v>
      </c>
      <c r="E54" s="575">
        <v>369.851</v>
      </c>
      <c r="F54" s="271">
        <v>510.08300000000003</v>
      </c>
      <c r="G54" s="575">
        <v>61.988</v>
      </c>
      <c r="H54" s="271">
        <v>25</v>
      </c>
      <c r="I54" s="575">
        <v>0</v>
      </c>
      <c r="J54" s="271">
        <v>3.9E-2</v>
      </c>
      <c r="K54" s="575">
        <v>0</v>
      </c>
      <c r="L54" s="271">
        <v>0</v>
      </c>
      <c r="M54" s="575">
        <v>0</v>
      </c>
      <c r="N54" s="271">
        <v>0</v>
      </c>
      <c r="O54" s="575">
        <v>431.839</v>
      </c>
      <c r="P54" s="271">
        <v>535.12199999999996</v>
      </c>
    </row>
    <row r="55" spans="1:49">
      <c r="A55" s="160"/>
      <c r="B55" s="161" t="s">
        <v>359</v>
      </c>
      <c r="C55" s="575">
        <v>0</v>
      </c>
      <c r="D55" s="271">
        <v>0</v>
      </c>
      <c r="E55" s="575">
        <v>12.942</v>
      </c>
      <c r="F55" s="271">
        <v>15.010999999999999</v>
      </c>
      <c r="G55" s="575">
        <v>291.899</v>
      </c>
      <c r="H55" s="271">
        <v>764.67200000000003</v>
      </c>
      <c r="I55" s="575">
        <v>65.236999999999995</v>
      </c>
      <c r="J55" s="271">
        <v>64.805000000000007</v>
      </c>
      <c r="K55" s="575">
        <v>0</v>
      </c>
      <c r="L55" s="271">
        <v>0</v>
      </c>
      <c r="M55" s="575">
        <v>0</v>
      </c>
      <c r="N55" s="271">
        <v>0</v>
      </c>
      <c r="O55" s="575">
        <v>370.07799999999997</v>
      </c>
      <c r="P55" s="271">
        <v>844.48800000000006</v>
      </c>
    </row>
    <row r="56" spans="1:49">
      <c r="A56" s="160"/>
      <c r="B56" s="161" t="s">
        <v>360</v>
      </c>
      <c r="C56" s="575">
        <v>0</v>
      </c>
      <c r="D56" s="271">
        <v>0</v>
      </c>
      <c r="E56" s="575">
        <v>2.4020000000000001</v>
      </c>
      <c r="F56" s="271">
        <v>3.7010000000000001</v>
      </c>
      <c r="G56" s="575">
        <v>2.1019999999999999</v>
      </c>
      <c r="H56" s="271">
        <v>2.6549999999999998</v>
      </c>
      <c r="I56" s="575">
        <v>0</v>
      </c>
      <c r="J56" s="271">
        <v>0</v>
      </c>
      <c r="K56" s="575">
        <v>0</v>
      </c>
      <c r="L56" s="271">
        <v>0</v>
      </c>
      <c r="M56" s="575">
        <v>0</v>
      </c>
      <c r="N56" s="271">
        <v>0</v>
      </c>
      <c r="O56" s="575">
        <v>4.5039999999999996</v>
      </c>
      <c r="P56" s="271">
        <v>6.3559999999999999</v>
      </c>
    </row>
    <row r="57" spans="1:49">
      <c r="Q57" s="162"/>
      <c r="R57" s="162"/>
      <c r="S57" s="162"/>
      <c r="T57" s="162"/>
    </row>
    <row r="58" spans="1:49" s="104" customFormat="1">
      <c r="A58" s="158" t="s">
        <v>361</v>
      </c>
      <c r="B58" s="159"/>
      <c r="C58" s="574">
        <v>0</v>
      </c>
      <c r="D58" s="272">
        <v>0</v>
      </c>
      <c r="E58" s="574">
        <v>1216.423</v>
      </c>
      <c r="F58" s="272">
        <v>1280.4590000000001</v>
      </c>
      <c r="G58" s="574">
        <v>4832.643</v>
      </c>
      <c r="H58" s="272">
        <v>3735.91</v>
      </c>
      <c r="I58" s="574">
        <v>2207.41</v>
      </c>
      <c r="J58" s="272">
        <v>1373.74</v>
      </c>
      <c r="K58" s="574">
        <v>0</v>
      </c>
      <c r="L58" s="272">
        <v>0</v>
      </c>
      <c r="M58" s="574">
        <v>0</v>
      </c>
      <c r="N58" s="272">
        <v>0</v>
      </c>
      <c r="O58" s="574">
        <v>8256.4760000000006</v>
      </c>
      <c r="P58" s="272">
        <v>6390.1090000000004</v>
      </c>
      <c r="AF58"/>
      <c r="AG58"/>
      <c r="AH58"/>
      <c r="AI58"/>
      <c r="AJ58"/>
      <c r="AK58"/>
      <c r="AL58"/>
      <c r="AM58"/>
      <c r="AN58"/>
      <c r="AO58"/>
      <c r="AP58"/>
      <c r="AQ58"/>
      <c r="AR58"/>
      <c r="AS58"/>
      <c r="AT58"/>
      <c r="AU58"/>
      <c r="AV58"/>
      <c r="AW58"/>
    </row>
    <row r="59" spans="1:49" s="104" customFormat="1">
      <c r="A59" s="158" t="s">
        <v>362</v>
      </c>
      <c r="B59" s="159"/>
      <c r="C59" s="574">
        <v>0</v>
      </c>
      <c r="D59" s="272">
        <v>0</v>
      </c>
      <c r="E59" s="574">
        <v>1216.423</v>
      </c>
      <c r="F59" s="272">
        <v>1280.4590000000001</v>
      </c>
      <c r="G59" s="574">
        <v>4832.643</v>
      </c>
      <c r="H59" s="272">
        <v>3735.91</v>
      </c>
      <c r="I59" s="574">
        <v>2207.41</v>
      </c>
      <c r="J59" s="272">
        <v>1373.74</v>
      </c>
      <c r="K59" s="574">
        <v>0</v>
      </c>
      <c r="L59" s="272">
        <v>0</v>
      </c>
      <c r="M59" s="574">
        <v>0</v>
      </c>
      <c r="N59" s="272">
        <v>0</v>
      </c>
      <c r="O59" s="574">
        <v>8256.4760000000006</v>
      </c>
      <c r="P59" s="272">
        <v>6390.1090000000004</v>
      </c>
      <c r="AF59"/>
      <c r="AG59"/>
      <c r="AH59"/>
      <c r="AI59"/>
      <c r="AJ59"/>
      <c r="AK59"/>
      <c r="AL59"/>
      <c r="AM59"/>
      <c r="AN59"/>
      <c r="AO59"/>
      <c r="AP59"/>
      <c r="AQ59"/>
      <c r="AR59"/>
      <c r="AS59"/>
      <c r="AT59"/>
      <c r="AU59"/>
      <c r="AV59"/>
      <c r="AW59"/>
    </row>
    <row r="60" spans="1:49">
      <c r="A60" s="160"/>
      <c r="B60" s="161" t="s">
        <v>363</v>
      </c>
      <c r="C60" s="575">
        <v>0</v>
      </c>
      <c r="D60" s="271">
        <v>0</v>
      </c>
      <c r="E60" s="575">
        <v>802.67200000000003</v>
      </c>
      <c r="F60" s="271">
        <v>859.05899999999997</v>
      </c>
      <c r="G60" s="575">
        <v>2777.3560000000002</v>
      </c>
      <c r="H60" s="271">
        <v>2083.4520000000002</v>
      </c>
      <c r="I60" s="575">
        <v>0</v>
      </c>
      <c r="J60" s="271">
        <v>0</v>
      </c>
      <c r="K60" s="575">
        <v>0</v>
      </c>
      <c r="L60" s="271">
        <v>0</v>
      </c>
      <c r="M60" s="575">
        <v>0</v>
      </c>
      <c r="N60" s="271">
        <v>0</v>
      </c>
      <c r="O60" s="575">
        <v>3580.0279999999998</v>
      </c>
      <c r="P60" s="271">
        <v>2942.511</v>
      </c>
    </row>
    <row r="61" spans="1:49">
      <c r="A61" s="160"/>
      <c r="B61" s="161" t="s">
        <v>364</v>
      </c>
      <c r="C61" s="575">
        <v>0</v>
      </c>
      <c r="D61" s="271">
        <v>0</v>
      </c>
      <c r="E61" s="575">
        <v>30.806999999999999</v>
      </c>
      <c r="F61" s="271">
        <v>11.554</v>
      </c>
      <c r="G61" s="575">
        <v>744.72400000000005</v>
      </c>
      <c r="H61" s="271">
        <v>217.03800000000001</v>
      </c>
      <c r="I61" s="575">
        <v>1642.346</v>
      </c>
      <c r="J61" s="271">
        <v>883.19100000000003</v>
      </c>
      <c r="K61" s="575">
        <v>0</v>
      </c>
      <c r="L61" s="271">
        <v>0</v>
      </c>
      <c r="M61" s="575">
        <v>0</v>
      </c>
      <c r="N61" s="271">
        <v>0</v>
      </c>
      <c r="O61" s="575">
        <v>2417.877</v>
      </c>
      <c r="P61" s="271">
        <v>1111.7829999999999</v>
      </c>
    </row>
    <row r="62" spans="1:49">
      <c r="A62" s="160"/>
      <c r="B62" s="161" t="s">
        <v>365</v>
      </c>
      <c r="C62" s="575">
        <v>0</v>
      </c>
      <c r="D62" s="271">
        <v>0</v>
      </c>
      <c r="E62" s="575">
        <v>0</v>
      </c>
      <c r="F62" s="271">
        <v>0</v>
      </c>
      <c r="G62" s="575">
        <v>0</v>
      </c>
      <c r="H62" s="271">
        <v>0</v>
      </c>
      <c r="I62" s="575">
        <v>0</v>
      </c>
      <c r="J62" s="271">
        <v>0</v>
      </c>
      <c r="K62" s="575">
        <v>0</v>
      </c>
      <c r="L62" s="271">
        <v>0</v>
      </c>
      <c r="M62" s="575">
        <v>0</v>
      </c>
      <c r="N62" s="271">
        <v>0</v>
      </c>
      <c r="O62" s="575">
        <v>0</v>
      </c>
      <c r="P62" s="271">
        <v>0</v>
      </c>
    </row>
    <row r="63" spans="1:49">
      <c r="A63" s="160"/>
      <c r="B63" s="161" t="s">
        <v>366</v>
      </c>
      <c r="C63" s="575">
        <v>0</v>
      </c>
      <c r="D63" s="271">
        <v>0</v>
      </c>
      <c r="E63" s="575">
        <v>0</v>
      </c>
      <c r="F63" s="271">
        <v>0</v>
      </c>
      <c r="G63" s="575">
        <v>0</v>
      </c>
      <c r="H63" s="271">
        <v>0</v>
      </c>
      <c r="I63" s="575">
        <v>0</v>
      </c>
      <c r="J63" s="271">
        <v>0</v>
      </c>
      <c r="K63" s="575">
        <v>0</v>
      </c>
      <c r="L63" s="271">
        <v>0</v>
      </c>
      <c r="M63" s="575">
        <v>0</v>
      </c>
      <c r="N63" s="271">
        <v>0</v>
      </c>
      <c r="O63" s="575">
        <v>0</v>
      </c>
      <c r="P63" s="271">
        <v>0</v>
      </c>
    </row>
    <row r="64" spans="1:49">
      <c r="A64" s="160"/>
      <c r="B64" s="161" t="s">
        <v>367</v>
      </c>
      <c r="C64" s="575">
        <v>0</v>
      </c>
      <c r="D64" s="271">
        <v>0</v>
      </c>
      <c r="E64" s="575">
        <v>0</v>
      </c>
      <c r="F64" s="271">
        <v>0</v>
      </c>
      <c r="G64" s="575">
        <v>0</v>
      </c>
      <c r="H64" s="271">
        <v>0</v>
      </c>
      <c r="I64" s="575">
        <v>0</v>
      </c>
      <c r="J64" s="271">
        <v>0</v>
      </c>
      <c r="K64" s="575">
        <v>0</v>
      </c>
      <c r="L64" s="271">
        <v>0</v>
      </c>
      <c r="M64" s="575">
        <v>0</v>
      </c>
      <c r="N64" s="271">
        <v>0</v>
      </c>
      <c r="O64" s="575">
        <v>0</v>
      </c>
      <c r="P64" s="271">
        <v>0</v>
      </c>
    </row>
    <row r="65" spans="1:49">
      <c r="A65" s="160"/>
      <c r="B65" s="161" t="s">
        <v>368</v>
      </c>
      <c r="C65" s="575">
        <v>0</v>
      </c>
      <c r="D65" s="271">
        <v>0</v>
      </c>
      <c r="E65" s="575">
        <v>382.94400000000002</v>
      </c>
      <c r="F65" s="271">
        <v>409.846</v>
      </c>
      <c r="G65" s="575">
        <v>1310.5630000000001</v>
      </c>
      <c r="H65" s="271">
        <v>1435.42</v>
      </c>
      <c r="I65" s="575">
        <v>565.06399999999996</v>
      </c>
      <c r="J65" s="271">
        <v>490.54899999999998</v>
      </c>
      <c r="K65" s="575">
        <v>0</v>
      </c>
      <c r="L65" s="271">
        <v>0</v>
      </c>
      <c r="M65" s="575">
        <v>0</v>
      </c>
      <c r="N65" s="271">
        <v>0</v>
      </c>
      <c r="O65" s="575">
        <v>2258.5709999999999</v>
      </c>
      <c r="P65" s="271">
        <v>2335.8150000000001</v>
      </c>
    </row>
    <row r="66" spans="1:49">
      <c r="Q66" s="162"/>
      <c r="R66" s="162"/>
      <c r="S66" s="162"/>
      <c r="T66" s="162"/>
      <c r="U66" s="162"/>
    </row>
    <row r="67" spans="1:49">
      <c r="A67" s="172" t="s">
        <v>369</v>
      </c>
      <c r="B67" s="161"/>
      <c r="C67" s="575">
        <v>0</v>
      </c>
      <c r="D67" s="272">
        <v>0</v>
      </c>
      <c r="E67" s="575">
        <v>0</v>
      </c>
      <c r="F67" s="272">
        <v>0</v>
      </c>
      <c r="G67" s="575">
        <v>0</v>
      </c>
      <c r="H67" s="272">
        <v>0</v>
      </c>
      <c r="I67" s="575">
        <v>0</v>
      </c>
      <c r="J67" s="272">
        <v>0</v>
      </c>
      <c r="K67" s="575">
        <v>0</v>
      </c>
      <c r="L67" s="272">
        <v>0</v>
      </c>
      <c r="M67" s="575">
        <v>0</v>
      </c>
      <c r="N67" s="272">
        <v>0</v>
      </c>
      <c r="O67" s="575">
        <v>0</v>
      </c>
      <c r="P67" s="272">
        <v>0</v>
      </c>
    </row>
    <row r="68" spans="1:49">
      <c r="Q68" s="162"/>
      <c r="R68" s="162"/>
      <c r="S68" s="162"/>
      <c r="T68" s="162"/>
      <c r="U68" s="162"/>
      <c r="V68" s="162"/>
      <c r="W68" s="162"/>
      <c r="X68" s="162"/>
    </row>
    <row r="69" spans="1:49">
      <c r="A69" s="158" t="s">
        <v>370</v>
      </c>
      <c r="B69" s="174"/>
      <c r="C69" s="589">
        <v>0</v>
      </c>
      <c r="D69" s="272">
        <v>0</v>
      </c>
      <c r="E69" s="589">
        <v>2900.319</v>
      </c>
      <c r="F69" s="272">
        <v>3005.864</v>
      </c>
      <c r="G69" s="589">
        <v>13671.612999999999</v>
      </c>
      <c r="H69" s="272">
        <v>11066.227999999999</v>
      </c>
      <c r="I69" s="589">
        <v>3311.9850000000001</v>
      </c>
      <c r="J69" s="272">
        <v>2794.511</v>
      </c>
      <c r="K69" s="589">
        <v>0</v>
      </c>
      <c r="L69" s="272">
        <v>0</v>
      </c>
      <c r="M69" s="589">
        <v>0</v>
      </c>
      <c r="N69" s="272">
        <v>0</v>
      </c>
      <c r="O69" s="589">
        <v>19883.917000000001</v>
      </c>
      <c r="P69" s="272">
        <v>16866.602999999999</v>
      </c>
    </row>
    <row r="71" spans="1:49">
      <c r="D71" s="162">
        <v>1000</v>
      </c>
    </row>
    <row r="72" spans="1:49">
      <c r="C72" s="933" t="s">
        <v>53</v>
      </c>
      <c r="D72" s="802"/>
      <c r="E72" s="802"/>
      <c r="F72" s="802"/>
      <c r="G72" s="802"/>
      <c r="H72" s="802"/>
      <c r="I72" s="802"/>
      <c r="J72" s="802"/>
      <c r="K72" s="802"/>
      <c r="L72" s="802"/>
      <c r="M72" s="802"/>
      <c r="N72" s="802"/>
      <c r="O72" s="802"/>
      <c r="P72" s="802"/>
      <c r="Q72" s="802"/>
      <c r="R72" s="802"/>
      <c r="S72" s="802"/>
      <c r="T72" s="802"/>
      <c r="U72" s="802"/>
      <c r="V72" s="802"/>
      <c r="W72" s="802"/>
      <c r="X72" s="802"/>
      <c r="Y72" s="802"/>
      <c r="Z72" s="802"/>
      <c r="AA72" s="802"/>
      <c r="AB72" s="802"/>
      <c r="AC72" s="802"/>
      <c r="AD72" s="802"/>
    </row>
    <row r="73" spans="1:49" ht="12.75" customHeight="1">
      <c r="A73" s="903" t="s">
        <v>0</v>
      </c>
      <c r="B73" s="904"/>
      <c r="C73" s="901" t="s">
        <v>223</v>
      </c>
      <c r="D73" s="913"/>
      <c r="E73" s="913"/>
      <c r="F73" s="902"/>
      <c r="G73" s="901" t="s">
        <v>5</v>
      </c>
      <c r="H73" s="913"/>
      <c r="I73" s="913"/>
      <c r="J73" s="902"/>
      <c r="K73" s="901" t="s">
        <v>6</v>
      </c>
      <c r="L73" s="913"/>
      <c r="M73" s="913"/>
      <c r="N73" s="902"/>
      <c r="O73" s="901" t="s">
        <v>7</v>
      </c>
      <c r="P73" s="913"/>
      <c r="Q73" s="913"/>
      <c r="R73" s="902"/>
      <c r="S73" s="901" t="s">
        <v>14</v>
      </c>
      <c r="T73" s="913"/>
      <c r="U73" s="913"/>
      <c r="V73" s="902"/>
      <c r="W73" s="901" t="s">
        <v>317</v>
      </c>
      <c r="X73" s="913"/>
      <c r="Y73" s="913"/>
      <c r="Z73" s="902"/>
      <c r="AA73" s="901" t="s">
        <v>47</v>
      </c>
      <c r="AB73" s="913"/>
      <c r="AC73" s="913"/>
      <c r="AD73" s="902"/>
    </row>
    <row r="74" spans="1:49" ht="12.75" customHeight="1">
      <c r="A74" s="676"/>
      <c r="B74" s="677"/>
      <c r="C74" s="901" t="s">
        <v>11</v>
      </c>
      <c r="D74" s="902"/>
      <c r="E74" s="901" t="s">
        <v>12</v>
      </c>
      <c r="F74" s="902"/>
      <c r="G74" s="901" t="s">
        <v>11</v>
      </c>
      <c r="H74" s="902"/>
      <c r="I74" s="901" t="s">
        <v>12</v>
      </c>
      <c r="J74" s="902"/>
      <c r="K74" s="901" t="s">
        <v>11</v>
      </c>
      <c r="L74" s="902"/>
      <c r="M74" s="901" t="s">
        <v>12</v>
      </c>
      <c r="N74" s="902"/>
      <c r="O74" s="901" t="s">
        <v>11</v>
      </c>
      <c r="P74" s="902"/>
      <c r="Q74" s="901" t="s">
        <v>12</v>
      </c>
      <c r="R74" s="902"/>
      <c r="S74" s="901" t="s">
        <v>11</v>
      </c>
      <c r="T74" s="902"/>
      <c r="U74" s="901" t="s">
        <v>12</v>
      </c>
      <c r="V74" s="902"/>
      <c r="W74" s="901" t="s">
        <v>11</v>
      </c>
      <c r="X74" s="902"/>
      <c r="Y74" s="901" t="s">
        <v>12</v>
      </c>
      <c r="Z74" s="902"/>
      <c r="AA74" s="901" t="s">
        <v>11</v>
      </c>
      <c r="AB74" s="902"/>
      <c r="AC74" s="901" t="s">
        <v>12</v>
      </c>
      <c r="AD74" s="902"/>
    </row>
    <row r="75" spans="1:49" ht="14.25" customHeight="1">
      <c r="A75" s="945"/>
      <c r="B75" s="946"/>
      <c r="C75" s="796" t="s">
        <v>469</v>
      </c>
      <c r="D75" s="795" t="s">
        <v>470</v>
      </c>
      <c r="E75" s="576" t="s">
        <v>464</v>
      </c>
      <c r="F75" s="267" t="s">
        <v>465</v>
      </c>
      <c r="G75" s="796" t="s">
        <v>469</v>
      </c>
      <c r="H75" s="795" t="s">
        <v>470</v>
      </c>
      <c r="I75" s="576" t="s">
        <v>464</v>
      </c>
      <c r="J75" s="267" t="s">
        <v>465</v>
      </c>
      <c r="K75" s="796" t="s">
        <v>469</v>
      </c>
      <c r="L75" s="795" t="s">
        <v>470</v>
      </c>
      <c r="M75" s="576" t="s">
        <v>464</v>
      </c>
      <c r="N75" s="267" t="s">
        <v>465</v>
      </c>
      <c r="O75" s="796" t="s">
        <v>469</v>
      </c>
      <c r="P75" s="795" t="s">
        <v>470</v>
      </c>
      <c r="Q75" s="576" t="s">
        <v>464</v>
      </c>
      <c r="R75" s="267" t="s">
        <v>465</v>
      </c>
      <c r="S75" s="796" t="s">
        <v>469</v>
      </c>
      <c r="T75" s="795" t="s">
        <v>470</v>
      </c>
      <c r="U75" s="576" t="s">
        <v>464</v>
      </c>
      <c r="V75" s="267" t="s">
        <v>465</v>
      </c>
      <c r="W75" s="796" t="s">
        <v>469</v>
      </c>
      <c r="X75" s="795" t="s">
        <v>470</v>
      </c>
      <c r="Y75" s="576" t="s">
        <v>464</v>
      </c>
      <c r="Z75" s="267" t="s">
        <v>465</v>
      </c>
      <c r="AA75" s="796" t="s">
        <v>469</v>
      </c>
      <c r="AB75" s="795" t="s">
        <v>470</v>
      </c>
      <c r="AC75" s="576" t="s">
        <v>464</v>
      </c>
      <c r="AD75" s="267" t="s">
        <v>465</v>
      </c>
    </row>
    <row r="76" spans="1:49">
      <c r="A76" s="940"/>
      <c r="B76" s="941"/>
      <c r="C76" s="577" t="s">
        <v>222</v>
      </c>
      <c r="D76" s="268" t="s">
        <v>222</v>
      </c>
      <c r="E76" s="577" t="s">
        <v>222</v>
      </c>
      <c r="F76" s="268" t="s">
        <v>222</v>
      </c>
      <c r="G76" s="577" t="s">
        <v>222</v>
      </c>
      <c r="H76" s="268" t="s">
        <v>222</v>
      </c>
      <c r="I76" s="577" t="s">
        <v>222</v>
      </c>
      <c r="J76" s="268" t="s">
        <v>222</v>
      </c>
      <c r="K76" s="577" t="s">
        <v>222</v>
      </c>
      <c r="L76" s="268" t="s">
        <v>222</v>
      </c>
      <c r="M76" s="577" t="s">
        <v>222</v>
      </c>
      <c r="N76" s="268" t="s">
        <v>222</v>
      </c>
      <c r="O76" s="577" t="s">
        <v>222</v>
      </c>
      <c r="P76" s="268" t="s">
        <v>222</v>
      </c>
      <c r="Q76" s="577" t="s">
        <v>222</v>
      </c>
      <c r="R76" s="268" t="s">
        <v>222</v>
      </c>
      <c r="S76" s="577" t="s">
        <v>222</v>
      </c>
      <c r="T76" s="268" t="s">
        <v>222</v>
      </c>
      <c r="U76" s="577" t="s">
        <v>222</v>
      </c>
      <c r="V76" s="268" t="s">
        <v>222</v>
      </c>
      <c r="W76" s="577" t="s">
        <v>222</v>
      </c>
      <c r="X76" s="268" t="s">
        <v>222</v>
      </c>
      <c r="Y76" s="577" t="s">
        <v>222</v>
      </c>
      <c r="Z76" s="268" t="s">
        <v>222</v>
      </c>
      <c r="AA76" s="577" t="s">
        <v>222</v>
      </c>
      <c r="AB76" s="268" t="s">
        <v>222</v>
      </c>
      <c r="AC76" s="577" t="s">
        <v>222</v>
      </c>
      <c r="AD76" s="268" t="s">
        <v>222</v>
      </c>
    </row>
    <row r="77" spans="1:49" s="104" customFormat="1">
      <c r="A77" s="158" t="s">
        <v>371</v>
      </c>
      <c r="B77" s="181"/>
      <c r="C77" s="589">
        <v>0</v>
      </c>
      <c r="D77" s="583">
        <v>0</v>
      </c>
      <c r="E77" s="589">
        <v>0</v>
      </c>
      <c r="F77" s="583">
        <v>0</v>
      </c>
      <c r="G77" s="589">
        <v>1497.444</v>
      </c>
      <c r="H77" s="583">
        <v>1355.1479999999999</v>
      </c>
      <c r="I77" s="589">
        <v>363.77</v>
      </c>
      <c r="J77" s="583">
        <v>341.86899999999991</v>
      </c>
      <c r="K77" s="589">
        <v>7464.3050000000003</v>
      </c>
      <c r="L77" s="583">
        <v>7059.3990000000003</v>
      </c>
      <c r="M77" s="589">
        <v>2149.4440000000004</v>
      </c>
      <c r="N77" s="583">
        <v>1784.5110000000004</v>
      </c>
      <c r="O77" s="589">
        <v>2220.8649999999998</v>
      </c>
      <c r="P77" s="583">
        <v>2199.462</v>
      </c>
      <c r="Q77" s="589">
        <v>592.06899999999973</v>
      </c>
      <c r="R77" s="583">
        <v>508.37200000000007</v>
      </c>
      <c r="S77" s="589">
        <v>0</v>
      </c>
      <c r="T77" s="583">
        <v>0</v>
      </c>
      <c r="U77" s="589">
        <v>0</v>
      </c>
      <c r="V77" s="583">
        <v>0</v>
      </c>
      <c r="W77" s="589">
        <v>0</v>
      </c>
      <c r="X77" s="583">
        <v>0</v>
      </c>
      <c r="Y77" s="589">
        <v>0</v>
      </c>
      <c r="Z77" s="583">
        <v>0</v>
      </c>
      <c r="AA77" s="589">
        <v>11182.614</v>
      </c>
      <c r="AB77" s="583">
        <v>10614.009</v>
      </c>
      <c r="AC77" s="589">
        <v>3105.2829999999994</v>
      </c>
      <c r="AD77" s="583">
        <v>2634.7520000000004</v>
      </c>
      <c r="AF77"/>
      <c r="AG77"/>
      <c r="AH77"/>
      <c r="AI77"/>
      <c r="AJ77"/>
      <c r="AK77"/>
      <c r="AL77"/>
      <c r="AM77"/>
      <c r="AN77"/>
      <c r="AO77"/>
      <c r="AP77"/>
      <c r="AQ77"/>
      <c r="AR77"/>
      <c r="AS77"/>
      <c r="AT77"/>
      <c r="AU77"/>
      <c r="AV77"/>
      <c r="AW77"/>
    </row>
    <row r="78" spans="1:49">
      <c r="A78" s="164"/>
      <c r="B78" s="165" t="s">
        <v>64</v>
      </c>
      <c r="C78" s="580">
        <v>0</v>
      </c>
      <c r="D78" s="584">
        <v>0</v>
      </c>
      <c r="E78" s="580">
        <v>0</v>
      </c>
      <c r="F78" s="584">
        <v>0</v>
      </c>
      <c r="G78" s="580">
        <v>1380.5360000000001</v>
      </c>
      <c r="H78" s="584">
        <v>1331.385</v>
      </c>
      <c r="I78" s="580">
        <v>354.75300000000016</v>
      </c>
      <c r="J78" s="584">
        <v>284.83799999999997</v>
      </c>
      <c r="K78" s="580">
        <v>6021.5150000000003</v>
      </c>
      <c r="L78" s="584">
        <v>5881.24</v>
      </c>
      <c r="M78" s="580">
        <v>1688.3230000000003</v>
      </c>
      <c r="N78" s="584">
        <v>1445.268</v>
      </c>
      <c r="O78" s="580">
        <v>2198.0949999999998</v>
      </c>
      <c r="P78" s="584">
        <v>2174.2089999999998</v>
      </c>
      <c r="Q78" s="580">
        <v>586.60099999999989</v>
      </c>
      <c r="R78" s="584">
        <v>502.34799999999973</v>
      </c>
      <c r="S78" s="580">
        <v>0</v>
      </c>
      <c r="T78" s="584">
        <v>0</v>
      </c>
      <c r="U78" s="580">
        <v>0</v>
      </c>
      <c r="V78" s="584">
        <v>0</v>
      </c>
      <c r="W78" s="580">
        <v>0</v>
      </c>
      <c r="X78" s="584">
        <v>0</v>
      </c>
      <c r="Y78" s="580">
        <v>0</v>
      </c>
      <c r="Z78" s="584">
        <v>0</v>
      </c>
      <c r="AA78" s="580">
        <v>9600.1460000000006</v>
      </c>
      <c r="AB78" s="584">
        <v>9386.8340000000007</v>
      </c>
      <c r="AC78" s="580">
        <v>2629.6770000000006</v>
      </c>
      <c r="AD78" s="584">
        <v>2232.4540000000006</v>
      </c>
    </row>
    <row r="79" spans="1:49">
      <c r="A79" s="164"/>
      <c r="B79" s="167" t="s">
        <v>413</v>
      </c>
      <c r="C79" s="580">
        <v>0</v>
      </c>
      <c r="D79" s="584">
        <v>0</v>
      </c>
      <c r="E79" s="580">
        <v>0</v>
      </c>
      <c r="F79" s="584">
        <v>0</v>
      </c>
      <c r="G79" s="580">
        <v>1329.6310000000001</v>
      </c>
      <c r="H79" s="584">
        <v>1281.4110000000001</v>
      </c>
      <c r="I79" s="580">
        <v>340.94200000000012</v>
      </c>
      <c r="J79" s="584">
        <v>269.47200000000009</v>
      </c>
      <c r="K79" s="580">
        <v>4973.6329999999998</v>
      </c>
      <c r="L79" s="584">
        <v>4954.2640000000001</v>
      </c>
      <c r="M79" s="580">
        <v>1377.9829999999997</v>
      </c>
      <c r="N79" s="584">
        <v>1218.9180000000001</v>
      </c>
      <c r="O79" s="580">
        <v>1085.0419999999999</v>
      </c>
      <c r="P79" s="584">
        <v>1091.2449999999999</v>
      </c>
      <c r="Q79" s="580">
        <v>279.09499999999991</v>
      </c>
      <c r="R79" s="584">
        <v>236.73899999999992</v>
      </c>
      <c r="S79" s="580">
        <v>0</v>
      </c>
      <c r="T79" s="584">
        <v>0</v>
      </c>
      <c r="U79" s="580">
        <v>0</v>
      </c>
      <c r="V79" s="584">
        <v>0</v>
      </c>
      <c r="W79" s="580">
        <v>0</v>
      </c>
      <c r="X79" s="584">
        <v>0</v>
      </c>
      <c r="Y79" s="580">
        <v>0</v>
      </c>
      <c r="Z79" s="584">
        <v>0</v>
      </c>
      <c r="AA79" s="580">
        <v>7388.3059999999996</v>
      </c>
      <c r="AB79" s="584">
        <v>7326.92</v>
      </c>
      <c r="AC79" s="580">
        <v>1998.0199999999995</v>
      </c>
      <c r="AD79" s="584">
        <v>1725.1289999999999</v>
      </c>
    </row>
    <row r="80" spans="1:49">
      <c r="A80" s="164"/>
      <c r="B80" s="167" t="s">
        <v>414</v>
      </c>
      <c r="C80" s="580">
        <v>0</v>
      </c>
      <c r="D80" s="584">
        <v>0</v>
      </c>
      <c r="E80" s="580">
        <v>0</v>
      </c>
      <c r="F80" s="584">
        <v>0</v>
      </c>
      <c r="G80" s="580">
        <v>0.61499999999999999</v>
      </c>
      <c r="H80" s="584">
        <v>0.38800000000000001</v>
      </c>
      <c r="I80" s="580">
        <v>0.20999999999999996</v>
      </c>
      <c r="J80" s="584">
        <v>0.10100000000000003</v>
      </c>
      <c r="K80" s="580">
        <v>0</v>
      </c>
      <c r="L80" s="584">
        <v>0</v>
      </c>
      <c r="M80" s="580">
        <v>0</v>
      </c>
      <c r="N80" s="584">
        <v>0</v>
      </c>
      <c r="O80" s="580">
        <v>1.37</v>
      </c>
      <c r="P80" s="584">
        <v>2.0110000000000001</v>
      </c>
      <c r="Q80" s="580">
        <v>0.4860000000000001</v>
      </c>
      <c r="R80" s="584">
        <v>0.59000000000000008</v>
      </c>
      <c r="S80" s="580">
        <v>0</v>
      </c>
      <c r="T80" s="584">
        <v>0</v>
      </c>
      <c r="U80" s="580">
        <v>0</v>
      </c>
      <c r="V80" s="584">
        <v>0</v>
      </c>
      <c r="W80" s="580">
        <v>0</v>
      </c>
      <c r="X80" s="584">
        <v>0</v>
      </c>
      <c r="Y80" s="580">
        <v>0</v>
      </c>
      <c r="Z80" s="584">
        <v>0</v>
      </c>
      <c r="AA80" s="580">
        <v>1.9850000000000001</v>
      </c>
      <c r="AB80" s="584">
        <v>2.399</v>
      </c>
      <c r="AC80" s="580">
        <v>0.69600000000000017</v>
      </c>
      <c r="AD80" s="584">
        <v>0.69100000000000006</v>
      </c>
    </row>
    <row r="81" spans="1:49">
      <c r="A81" s="164"/>
      <c r="B81" s="167" t="s">
        <v>415</v>
      </c>
      <c r="C81" s="580">
        <v>0</v>
      </c>
      <c r="D81" s="584">
        <v>0</v>
      </c>
      <c r="E81" s="580">
        <v>0</v>
      </c>
      <c r="F81" s="584">
        <v>0</v>
      </c>
      <c r="G81" s="580">
        <v>50.29</v>
      </c>
      <c r="H81" s="584">
        <v>49.585999999999999</v>
      </c>
      <c r="I81" s="580">
        <v>13.600999999999999</v>
      </c>
      <c r="J81" s="584">
        <v>15.265000000000001</v>
      </c>
      <c r="K81" s="580">
        <v>1047.8820000000001</v>
      </c>
      <c r="L81" s="584">
        <v>926.976</v>
      </c>
      <c r="M81" s="580">
        <v>310.34000000000003</v>
      </c>
      <c r="N81" s="584">
        <v>226.35000000000002</v>
      </c>
      <c r="O81" s="580">
        <v>1111.683</v>
      </c>
      <c r="P81" s="584">
        <v>1080.953</v>
      </c>
      <c r="Q81" s="580">
        <v>307.02</v>
      </c>
      <c r="R81" s="584">
        <v>265.01900000000001</v>
      </c>
      <c r="S81" s="580">
        <v>0</v>
      </c>
      <c r="T81" s="584">
        <v>0</v>
      </c>
      <c r="U81" s="580">
        <v>0</v>
      </c>
      <c r="V81" s="584">
        <v>0</v>
      </c>
      <c r="W81" s="580">
        <v>0</v>
      </c>
      <c r="X81" s="584">
        <v>0</v>
      </c>
      <c r="Y81" s="580">
        <v>0</v>
      </c>
      <c r="Z81" s="584">
        <v>0</v>
      </c>
      <c r="AA81" s="580">
        <v>2209.855</v>
      </c>
      <c r="AB81" s="584">
        <v>2057.5149999999999</v>
      </c>
      <c r="AC81" s="580">
        <v>630.96100000000001</v>
      </c>
      <c r="AD81" s="584">
        <v>506.63399999999979</v>
      </c>
    </row>
    <row r="82" spans="1:49">
      <c r="A82" s="164"/>
      <c r="B82" s="165" t="s">
        <v>65</v>
      </c>
      <c r="C82" s="580">
        <v>0</v>
      </c>
      <c r="D82" s="584">
        <v>0</v>
      </c>
      <c r="E82" s="580">
        <v>0</v>
      </c>
      <c r="F82" s="584">
        <v>0</v>
      </c>
      <c r="G82" s="580">
        <v>116.908</v>
      </c>
      <c r="H82" s="584">
        <v>23.763000000000002</v>
      </c>
      <c r="I82" s="580">
        <v>9.0169999999999959</v>
      </c>
      <c r="J82" s="584">
        <v>57.031000000000006</v>
      </c>
      <c r="K82" s="580">
        <v>1442.79</v>
      </c>
      <c r="L82" s="584">
        <v>1178.1590000000001</v>
      </c>
      <c r="M82" s="580">
        <v>461.12099999999998</v>
      </c>
      <c r="N82" s="584">
        <v>339.24300000000005</v>
      </c>
      <c r="O82" s="580">
        <v>22.77</v>
      </c>
      <c r="P82" s="584">
        <v>25.253</v>
      </c>
      <c r="Q82" s="580">
        <v>5.468</v>
      </c>
      <c r="R82" s="584">
        <v>6.0240000000000009</v>
      </c>
      <c r="S82" s="580">
        <v>0</v>
      </c>
      <c r="T82" s="584">
        <v>0</v>
      </c>
      <c r="U82" s="580">
        <v>0</v>
      </c>
      <c r="V82" s="584">
        <v>0</v>
      </c>
      <c r="W82" s="580">
        <v>0</v>
      </c>
      <c r="X82" s="584">
        <v>0</v>
      </c>
      <c r="Y82" s="580">
        <v>0</v>
      </c>
      <c r="Z82" s="584">
        <v>0</v>
      </c>
      <c r="AA82" s="580">
        <v>1582.4680000000001</v>
      </c>
      <c r="AB82" s="584">
        <v>1227.175</v>
      </c>
      <c r="AC82" s="580">
        <v>475.60599999999999</v>
      </c>
      <c r="AD82" s="584">
        <v>402.298</v>
      </c>
    </row>
    <row r="83" spans="1:49">
      <c r="C83" s="162">
        <v>0</v>
      </c>
      <c r="D83" s="162">
        <v>0</v>
      </c>
      <c r="E83" s="697">
        <v>0</v>
      </c>
      <c r="F83" s="697"/>
      <c r="G83" s="162">
        <v>0</v>
      </c>
      <c r="H83" s="162">
        <v>0</v>
      </c>
      <c r="I83" s="697">
        <v>0</v>
      </c>
      <c r="J83" s="697">
        <v>0</v>
      </c>
      <c r="K83" s="162">
        <v>0</v>
      </c>
      <c r="L83" s="162">
        <v>0</v>
      </c>
      <c r="M83" s="697"/>
      <c r="N83" s="697"/>
      <c r="O83" s="162">
        <v>0</v>
      </c>
      <c r="P83" s="162">
        <v>0</v>
      </c>
      <c r="Q83" s="697"/>
      <c r="R83" s="697"/>
      <c r="S83" s="162">
        <v>0</v>
      </c>
      <c r="T83" s="162">
        <v>0</v>
      </c>
      <c r="U83" s="697">
        <v>0</v>
      </c>
      <c r="V83" s="697">
        <v>0</v>
      </c>
      <c r="W83" s="162">
        <v>0</v>
      </c>
      <c r="X83" s="162">
        <v>0</v>
      </c>
      <c r="Y83" s="697"/>
      <c r="Z83" s="697"/>
      <c r="AA83" s="162">
        <v>0</v>
      </c>
      <c r="AB83" s="162">
        <v>0</v>
      </c>
      <c r="AC83" s="697"/>
      <c r="AD83" s="697"/>
      <c r="AE83" s="162"/>
    </row>
    <row r="84" spans="1:49">
      <c r="A84" s="158" t="s">
        <v>375</v>
      </c>
      <c r="B84" s="166"/>
      <c r="C84" s="589">
        <v>0</v>
      </c>
      <c r="D84" s="583">
        <v>0</v>
      </c>
      <c r="E84" s="589">
        <v>0</v>
      </c>
      <c r="F84" s="583">
        <v>0</v>
      </c>
      <c r="G84" s="589">
        <v>-962.01900000000001</v>
      </c>
      <c r="H84" s="583">
        <v>-947.98400000000004</v>
      </c>
      <c r="I84" s="589">
        <v>-230.50900000000001</v>
      </c>
      <c r="J84" s="583">
        <v>-250.70699999999999</v>
      </c>
      <c r="K84" s="589">
        <v>-5081.9759999999997</v>
      </c>
      <c r="L84" s="583">
        <v>-4752.3819999999996</v>
      </c>
      <c r="M84" s="589">
        <v>-1474.9749999999995</v>
      </c>
      <c r="N84" s="583">
        <v>-1240.0209999999997</v>
      </c>
      <c r="O84" s="589">
        <v>-1219.6780000000001</v>
      </c>
      <c r="P84" s="583">
        <v>-1274.0419999999999</v>
      </c>
      <c r="Q84" s="589">
        <v>-326.09300000000007</v>
      </c>
      <c r="R84" s="583">
        <v>-310.1339999999999</v>
      </c>
      <c r="S84" s="589">
        <v>0</v>
      </c>
      <c r="T84" s="583">
        <v>0</v>
      </c>
      <c r="U84" s="589">
        <v>0</v>
      </c>
      <c r="V84" s="583">
        <v>0</v>
      </c>
      <c r="W84" s="589">
        <v>0</v>
      </c>
      <c r="X84" s="583">
        <v>0</v>
      </c>
      <c r="Y84" s="589">
        <v>0</v>
      </c>
      <c r="Z84" s="583">
        <v>0</v>
      </c>
      <c r="AA84" s="589">
        <v>-7263.6729999999998</v>
      </c>
      <c r="AB84" s="583">
        <v>-6974.4080000000004</v>
      </c>
      <c r="AC84" s="589">
        <v>-2031.5770000000002</v>
      </c>
      <c r="AD84" s="583">
        <v>-1800.8620000000001</v>
      </c>
    </row>
    <row r="85" spans="1:49">
      <c r="A85" s="164"/>
      <c r="B85" s="167" t="s">
        <v>376</v>
      </c>
      <c r="C85" s="580">
        <v>0</v>
      </c>
      <c r="D85" s="584">
        <v>0</v>
      </c>
      <c r="E85" s="580">
        <v>0</v>
      </c>
      <c r="F85" s="584">
        <v>0</v>
      </c>
      <c r="G85" s="580">
        <v>-826.19200000000001</v>
      </c>
      <c r="H85" s="584">
        <v>-826.00099999999998</v>
      </c>
      <c r="I85" s="580">
        <v>-196.95299999999997</v>
      </c>
      <c r="J85" s="584">
        <v>-213.21699999999998</v>
      </c>
      <c r="K85" s="580">
        <v>-3093.5239999999999</v>
      </c>
      <c r="L85" s="584">
        <v>-2995.402</v>
      </c>
      <c r="M85" s="580">
        <v>-854.83699999999999</v>
      </c>
      <c r="N85" s="584">
        <v>-797.94</v>
      </c>
      <c r="O85" s="580">
        <v>-813.49300000000005</v>
      </c>
      <c r="P85" s="584">
        <v>-889.14599999999996</v>
      </c>
      <c r="Q85" s="580">
        <v>-212.16600000000005</v>
      </c>
      <c r="R85" s="584">
        <v>-215.46999999999991</v>
      </c>
      <c r="S85" s="580">
        <v>0</v>
      </c>
      <c r="T85" s="584">
        <v>0</v>
      </c>
      <c r="U85" s="580">
        <v>0</v>
      </c>
      <c r="V85" s="584">
        <v>0</v>
      </c>
      <c r="W85" s="580">
        <v>0</v>
      </c>
      <c r="X85" s="584">
        <v>0</v>
      </c>
      <c r="Y85" s="580">
        <v>0</v>
      </c>
      <c r="Z85" s="584">
        <v>0</v>
      </c>
      <c r="AA85" s="580">
        <v>-4733.2089999999998</v>
      </c>
      <c r="AB85" s="584">
        <v>-4710.549</v>
      </c>
      <c r="AC85" s="580">
        <v>-1263.9559999999997</v>
      </c>
      <c r="AD85" s="584">
        <v>-1226.627</v>
      </c>
    </row>
    <row r="86" spans="1:49">
      <c r="A86" s="164"/>
      <c r="B86" s="167" t="s">
        <v>377</v>
      </c>
      <c r="C86" s="580">
        <v>0</v>
      </c>
      <c r="D86" s="584">
        <v>0</v>
      </c>
      <c r="E86" s="580">
        <v>0</v>
      </c>
      <c r="F86" s="584">
        <v>0</v>
      </c>
      <c r="G86" s="580">
        <v>0</v>
      </c>
      <c r="H86" s="584">
        <v>0</v>
      </c>
      <c r="I86" s="580">
        <v>0</v>
      </c>
      <c r="J86" s="584">
        <v>0</v>
      </c>
      <c r="K86" s="580">
        <v>0</v>
      </c>
      <c r="L86" s="584">
        <v>0</v>
      </c>
      <c r="M86" s="580">
        <v>0</v>
      </c>
      <c r="N86" s="584">
        <v>0</v>
      </c>
      <c r="O86" s="580">
        <v>0</v>
      </c>
      <c r="P86" s="584">
        <v>0</v>
      </c>
      <c r="Q86" s="580">
        <v>0</v>
      </c>
      <c r="R86" s="584">
        <v>0</v>
      </c>
      <c r="S86" s="580">
        <v>0</v>
      </c>
      <c r="T86" s="584">
        <v>0</v>
      </c>
      <c r="U86" s="580">
        <v>0</v>
      </c>
      <c r="V86" s="584">
        <v>0</v>
      </c>
      <c r="W86" s="580">
        <v>0</v>
      </c>
      <c r="X86" s="584">
        <v>0</v>
      </c>
      <c r="Y86" s="580">
        <v>0</v>
      </c>
      <c r="Z86" s="584">
        <v>0</v>
      </c>
      <c r="AA86" s="580">
        <v>0</v>
      </c>
      <c r="AB86" s="584">
        <v>0</v>
      </c>
      <c r="AC86" s="580">
        <v>0</v>
      </c>
      <c r="AD86" s="584">
        <v>0</v>
      </c>
    </row>
    <row r="87" spans="1:49">
      <c r="A87" s="164"/>
      <c r="B87" s="167" t="s">
        <v>69</v>
      </c>
      <c r="C87" s="580">
        <v>0</v>
      </c>
      <c r="D87" s="584">
        <v>0</v>
      </c>
      <c r="E87" s="580">
        <v>0</v>
      </c>
      <c r="F87" s="584">
        <v>0</v>
      </c>
      <c r="G87" s="580">
        <v>-54.036999999999999</v>
      </c>
      <c r="H87" s="584">
        <v>-39.526000000000003</v>
      </c>
      <c r="I87" s="580">
        <v>-15.119999999999997</v>
      </c>
      <c r="J87" s="584">
        <v>-12.986000000000004</v>
      </c>
      <c r="K87" s="580">
        <v>-690.61500000000001</v>
      </c>
      <c r="L87" s="584">
        <v>-729.89599999999996</v>
      </c>
      <c r="M87" s="580">
        <v>-174.84699999999998</v>
      </c>
      <c r="N87" s="584">
        <v>-153.03800000000001</v>
      </c>
      <c r="O87" s="580">
        <v>-289.88900000000001</v>
      </c>
      <c r="P87" s="584">
        <v>-273.83</v>
      </c>
      <c r="Q87" s="580">
        <v>-77.878000000000014</v>
      </c>
      <c r="R87" s="584">
        <v>-66.319999999999993</v>
      </c>
      <c r="S87" s="580">
        <v>0</v>
      </c>
      <c r="T87" s="584">
        <v>0</v>
      </c>
      <c r="U87" s="580">
        <v>0</v>
      </c>
      <c r="V87" s="584">
        <v>0</v>
      </c>
      <c r="W87" s="580">
        <v>0</v>
      </c>
      <c r="X87" s="584">
        <v>0</v>
      </c>
      <c r="Y87" s="580">
        <v>0</v>
      </c>
      <c r="Z87" s="584">
        <v>0</v>
      </c>
      <c r="AA87" s="580">
        <v>-1034.5409999999999</v>
      </c>
      <c r="AB87" s="584">
        <v>-1043.252</v>
      </c>
      <c r="AC87" s="580">
        <v>-267.84499999999991</v>
      </c>
      <c r="AD87" s="584">
        <v>-232.34399999999994</v>
      </c>
    </row>
    <row r="88" spans="1:49">
      <c r="A88" s="164"/>
      <c r="B88" s="167" t="s">
        <v>378</v>
      </c>
      <c r="C88" s="580">
        <v>0</v>
      </c>
      <c r="D88" s="584">
        <v>0</v>
      </c>
      <c r="E88" s="580">
        <v>0</v>
      </c>
      <c r="F88" s="584">
        <v>0</v>
      </c>
      <c r="G88" s="580">
        <v>-81.790000000000006</v>
      </c>
      <c r="H88" s="584">
        <v>-82.456999999999994</v>
      </c>
      <c r="I88" s="580">
        <v>-18.436000000000007</v>
      </c>
      <c r="J88" s="584">
        <v>-24.503999999999991</v>
      </c>
      <c r="K88" s="580">
        <v>-1297.837</v>
      </c>
      <c r="L88" s="584">
        <v>-1027.0840000000001</v>
      </c>
      <c r="M88" s="580">
        <v>-445.29099999999994</v>
      </c>
      <c r="N88" s="584">
        <v>-289.04300000000001</v>
      </c>
      <c r="O88" s="580">
        <v>-116.29600000000001</v>
      </c>
      <c r="P88" s="584">
        <v>-111.066</v>
      </c>
      <c r="Q88" s="580">
        <v>-36.049000000000007</v>
      </c>
      <c r="R88" s="584">
        <v>-28.344000000000008</v>
      </c>
      <c r="S88" s="580">
        <v>0</v>
      </c>
      <c r="T88" s="584">
        <v>0</v>
      </c>
      <c r="U88" s="580">
        <v>0</v>
      </c>
      <c r="V88" s="584">
        <v>0</v>
      </c>
      <c r="W88" s="580">
        <v>0</v>
      </c>
      <c r="X88" s="584">
        <v>0</v>
      </c>
      <c r="Y88" s="580">
        <v>0</v>
      </c>
      <c r="Z88" s="584">
        <v>0</v>
      </c>
      <c r="AA88" s="580">
        <v>-1495.923</v>
      </c>
      <c r="AB88" s="584">
        <v>-1220.607</v>
      </c>
      <c r="AC88" s="580">
        <v>-499.77599999999995</v>
      </c>
      <c r="AD88" s="584">
        <v>-341.89099999999996</v>
      </c>
    </row>
    <row r="89" spans="1:49">
      <c r="C89" s="162">
        <v>0</v>
      </c>
      <c r="D89" s="162">
        <v>0</v>
      </c>
      <c r="E89" s="697">
        <v>0</v>
      </c>
      <c r="F89" s="697"/>
      <c r="G89" s="162">
        <v>0</v>
      </c>
      <c r="H89" s="162">
        <v>0</v>
      </c>
      <c r="I89" s="697">
        <v>0</v>
      </c>
      <c r="J89" s="697">
        <v>0</v>
      </c>
      <c r="K89" s="162">
        <v>0</v>
      </c>
      <c r="L89" s="162">
        <v>0</v>
      </c>
      <c r="M89" s="697"/>
      <c r="N89" s="697"/>
      <c r="O89" s="162">
        <v>0</v>
      </c>
      <c r="P89" s="162">
        <v>0</v>
      </c>
      <c r="Q89" s="697"/>
      <c r="R89" s="697"/>
      <c r="S89" s="162">
        <v>0</v>
      </c>
      <c r="T89" s="162">
        <v>0</v>
      </c>
      <c r="U89" s="697">
        <v>0</v>
      </c>
      <c r="V89" s="697">
        <v>0</v>
      </c>
      <c r="W89" s="162">
        <v>0</v>
      </c>
      <c r="X89" s="162">
        <v>0</v>
      </c>
      <c r="Y89" s="697"/>
      <c r="Z89" s="697"/>
      <c r="AA89" s="162">
        <v>0</v>
      </c>
      <c r="AB89" s="162">
        <v>0</v>
      </c>
      <c r="AC89" s="697"/>
      <c r="AD89" s="697"/>
      <c r="AE89" s="162"/>
    </row>
    <row r="90" spans="1:49" s="104" customFormat="1">
      <c r="A90" s="158" t="s">
        <v>379</v>
      </c>
      <c r="B90" s="166"/>
      <c r="C90" s="589">
        <v>0</v>
      </c>
      <c r="D90" s="583">
        <v>0</v>
      </c>
      <c r="E90" s="589">
        <v>0</v>
      </c>
      <c r="F90" s="583">
        <v>0</v>
      </c>
      <c r="G90" s="589">
        <v>535.42499999999995</v>
      </c>
      <c r="H90" s="583">
        <v>407.16399999999999</v>
      </c>
      <c r="I90" s="589">
        <v>133.26099999999997</v>
      </c>
      <c r="J90" s="583">
        <v>91.161999999999978</v>
      </c>
      <c r="K90" s="589">
        <v>2382.3290000000002</v>
      </c>
      <c r="L90" s="583">
        <v>2307.0169999999998</v>
      </c>
      <c r="M90" s="589">
        <v>674.46900000000028</v>
      </c>
      <c r="N90" s="583">
        <v>544.48999999999978</v>
      </c>
      <c r="O90" s="589">
        <v>1001.187</v>
      </c>
      <c r="P90" s="583">
        <v>925.42</v>
      </c>
      <c r="Q90" s="589">
        <v>265.976</v>
      </c>
      <c r="R90" s="583">
        <v>198.23799999999994</v>
      </c>
      <c r="S90" s="589">
        <v>0</v>
      </c>
      <c r="T90" s="583">
        <v>0</v>
      </c>
      <c r="U90" s="589">
        <v>0</v>
      </c>
      <c r="V90" s="583">
        <v>0</v>
      </c>
      <c r="W90" s="589">
        <v>0</v>
      </c>
      <c r="X90" s="583">
        <v>0</v>
      </c>
      <c r="Y90" s="589">
        <v>0</v>
      </c>
      <c r="Z90" s="583">
        <v>0</v>
      </c>
      <c r="AA90" s="589">
        <v>3918.9409999999998</v>
      </c>
      <c r="AB90" s="583">
        <v>3639.6010000000001</v>
      </c>
      <c r="AC90" s="589">
        <v>1073.7059999999997</v>
      </c>
      <c r="AD90" s="583">
        <v>833.89000000000033</v>
      </c>
      <c r="AF90"/>
      <c r="AG90"/>
      <c r="AH90"/>
      <c r="AI90"/>
      <c r="AJ90"/>
      <c r="AK90"/>
      <c r="AL90"/>
      <c r="AM90"/>
      <c r="AN90"/>
      <c r="AO90"/>
      <c r="AP90"/>
      <c r="AQ90"/>
      <c r="AR90"/>
      <c r="AS90"/>
      <c r="AT90"/>
      <c r="AU90"/>
      <c r="AV90"/>
      <c r="AW90"/>
    </row>
    <row r="91" spans="1:49">
      <c r="C91" s="162">
        <v>0</v>
      </c>
      <c r="D91" s="162">
        <v>0</v>
      </c>
      <c r="E91" s="697">
        <v>0</v>
      </c>
      <c r="F91" s="697"/>
      <c r="G91" s="162">
        <v>0</v>
      </c>
      <c r="H91" s="162">
        <v>0</v>
      </c>
      <c r="I91" s="697">
        <v>0</v>
      </c>
      <c r="J91" s="697">
        <v>0</v>
      </c>
      <c r="K91" s="162">
        <v>0</v>
      </c>
      <c r="L91" s="162">
        <v>0</v>
      </c>
      <c r="M91" s="697"/>
      <c r="N91" s="697"/>
      <c r="O91" s="162">
        <v>0</v>
      </c>
      <c r="P91" s="162">
        <v>0</v>
      </c>
      <c r="Q91" s="697"/>
      <c r="R91" s="697"/>
      <c r="S91" s="162">
        <v>0</v>
      </c>
      <c r="T91" s="162">
        <v>0</v>
      </c>
      <c r="U91" s="697">
        <v>0</v>
      </c>
      <c r="V91" s="697">
        <v>0</v>
      </c>
      <c r="W91" s="162">
        <v>0</v>
      </c>
      <c r="X91" s="162">
        <v>0</v>
      </c>
      <c r="Y91" s="697"/>
      <c r="Z91" s="697"/>
      <c r="AA91" s="162">
        <v>0</v>
      </c>
      <c r="AB91" s="162">
        <v>0</v>
      </c>
      <c r="AC91" s="697"/>
      <c r="AD91" s="697"/>
      <c r="AE91" s="162"/>
    </row>
    <row r="92" spans="1:49">
      <c r="A92" s="160"/>
      <c r="B92" s="165" t="s">
        <v>380</v>
      </c>
      <c r="C92" s="580">
        <v>0</v>
      </c>
      <c r="D92" s="584">
        <v>0</v>
      </c>
      <c r="E92" s="580">
        <v>0</v>
      </c>
      <c r="F92" s="584">
        <v>0</v>
      </c>
      <c r="G92" s="580">
        <v>24.497</v>
      </c>
      <c r="H92" s="584">
        <v>30.751999999999999</v>
      </c>
      <c r="I92" s="580">
        <v>8.4589999999999996</v>
      </c>
      <c r="J92" s="584">
        <v>5.8439999999999976</v>
      </c>
      <c r="K92" s="580">
        <v>107.292</v>
      </c>
      <c r="L92" s="584">
        <v>84.771000000000001</v>
      </c>
      <c r="M92" s="580">
        <v>42.775999999999996</v>
      </c>
      <c r="N92" s="584">
        <v>24.131999999999998</v>
      </c>
      <c r="O92" s="580">
        <v>40.655999999999999</v>
      </c>
      <c r="P92" s="584">
        <v>37.033000000000001</v>
      </c>
      <c r="Q92" s="580">
        <v>10.701000000000001</v>
      </c>
      <c r="R92" s="584">
        <v>8.343</v>
      </c>
      <c r="S92" s="580">
        <v>0</v>
      </c>
      <c r="T92" s="584">
        <v>0</v>
      </c>
      <c r="U92" s="580">
        <v>0</v>
      </c>
      <c r="V92" s="584">
        <v>0</v>
      </c>
      <c r="W92" s="580">
        <v>0</v>
      </c>
      <c r="X92" s="584">
        <v>0</v>
      </c>
      <c r="Y92" s="580">
        <v>0</v>
      </c>
      <c r="Z92" s="584">
        <v>0</v>
      </c>
      <c r="AA92" s="580">
        <v>172.44499999999999</v>
      </c>
      <c r="AB92" s="584">
        <v>152.55600000000001</v>
      </c>
      <c r="AC92" s="580">
        <v>61.935999999999993</v>
      </c>
      <c r="AD92" s="584">
        <v>38.319000000000017</v>
      </c>
    </row>
    <row r="93" spans="1:49">
      <c r="A93" s="160"/>
      <c r="B93" s="165" t="s">
        <v>381</v>
      </c>
      <c r="C93" s="580">
        <v>0</v>
      </c>
      <c r="D93" s="584">
        <v>0</v>
      </c>
      <c r="E93" s="580">
        <v>0</v>
      </c>
      <c r="F93" s="584">
        <v>0</v>
      </c>
      <c r="G93" s="580">
        <v>-188.34100000000001</v>
      </c>
      <c r="H93" s="584">
        <v>-206.83500000000001</v>
      </c>
      <c r="I93" s="580">
        <v>-51.551000000000016</v>
      </c>
      <c r="J93" s="584">
        <v>-53.914000000000016</v>
      </c>
      <c r="K93" s="580">
        <v>-322.21499999999997</v>
      </c>
      <c r="L93" s="584">
        <v>-263.24400000000003</v>
      </c>
      <c r="M93" s="580">
        <v>-86.946999999999974</v>
      </c>
      <c r="N93" s="584">
        <v>-76.242000000000019</v>
      </c>
      <c r="O93" s="580">
        <v>-87.331000000000003</v>
      </c>
      <c r="P93" s="584">
        <v>-74.024000000000001</v>
      </c>
      <c r="Q93" s="580">
        <v>-28.452000000000005</v>
      </c>
      <c r="R93" s="584">
        <v>-17.689</v>
      </c>
      <c r="S93" s="580">
        <v>0</v>
      </c>
      <c r="T93" s="584">
        <v>0</v>
      </c>
      <c r="U93" s="580">
        <v>0</v>
      </c>
      <c r="V93" s="584">
        <v>0</v>
      </c>
      <c r="W93" s="580">
        <v>0</v>
      </c>
      <c r="X93" s="584">
        <v>0</v>
      </c>
      <c r="Y93" s="580">
        <v>0</v>
      </c>
      <c r="Z93" s="584">
        <v>0</v>
      </c>
      <c r="AA93" s="580">
        <v>-597.88699999999994</v>
      </c>
      <c r="AB93" s="584">
        <v>-544.10299999999995</v>
      </c>
      <c r="AC93" s="580">
        <v>-166.94999999999993</v>
      </c>
      <c r="AD93" s="584">
        <v>-147.84499999999997</v>
      </c>
    </row>
    <row r="94" spans="1:49">
      <c r="A94" s="160"/>
      <c r="B94" s="165" t="s">
        <v>382</v>
      </c>
      <c r="C94" s="580">
        <v>0</v>
      </c>
      <c r="D94" s="584">
        <v>0</v>
      </c>
      <c r="E94" s="580">
        <v>0</v>
      </c>
      <c r="F94" s="584">
        <v>0</v>
      </c>
      <c r="G94" s="580">
        <v>-172.79300000000001</v>
      </c>
      <c r="H94" s="584">
        <v>-201.494</v>
      </c>
      <c r="I94" s="580">
        <v>-36.536000000000001</v>
      </c>
      <c r="J94" s="584">
        <v>-55.389999999999986</v>
      </c>
      <c r="K94" s="580">
        <v>-509.24299999999999</v>
      </c>
      <c r="L94" s="584">
        <v>-482.42099999999999</v>
      </c>
      <c r="M94" s="580">
        <v>-150.66300000000001</v>
      </c>
      <c r="N94" s="584">
        <v>-121.08199999999999</v>
      </c>
      <c r="O94" s="580">
        <v>-162.38399999999999</v>
      </c>
      <c r="P94" s="584">
        <v>-125.09399999999999</v>
      </c>
      <c r="Q94" s="580">
        <v>-41.006999999999991</v>
      </c>
      <c r="R94" s="584">
        <v>-35.100999999999999</v>
      </c>
      <c r="S94" s="580">
        <v>0</v>
      </c>
      <c r="T94" s="584">
        <v>0</v>
      </c>
      <c r="U94" s="580">
        <v>0</v>
      </c>
      <c r="V94" s="584">
        <v>0</v>
      </c>
      <c r="W94" s="580">
        <v>0</v>
      </c>
      <c r="X94" s="584">
        <v>0</v>
      </c>
      <c r="Y94" s="580">
        <v>0</v>
      </c>
      <c r="Z94" s="584">
        <v>0</v>
      </c>
      <c r="AA94" s="580">
        <v>-844.42</v>
      </c>
      <c r="AB94" s="584">
        <v>-809.00900000000001</v>
      </c>
      <c r="AC94" s="580">
        <v>-228.2059999999999</v>
      </c>
      <c r="AD94" s="584">
        <v>-211.57299999999998</v>
      </c>
    </row>
    <row r="95" spans="1:49">
      <c r="C95" s="162">
        <v>0</v>
      </c>
      <c r="D95" s="162">
        <v>0</v>
      </c>
      <c r="E95" s="697">
        <v>0</v>
      </c>
      <c r="F95" s="697"/>
      <c r="G95" s="162">
        <v>0</v>
      </c>
      <c r="H95" s="162">
        <v>0</v>
      </c>
      <c r="I95" s="697">
        <v>0</v>
      </c>
      <c r="J95" s="697">
        <v>0</v>
      </c>
      <c r="K95" s="162">
        <v>0</v>
      </c>
      <c r="L95" s="162">
        <v>0</v>
      </c>
      <c r="M95" s="697"/>
      <c r="N95" s="697"/>
      <c r="O95" s="162">
        <v>0</v>
      </c>
      <c r="P95" s="162">
        <v>0</v>
      </c>
      <c r="Q95" s="697"/>
      <c r="R95" s="697"/>
      <c r="S95" s="162">
        <v>0</v>
      </c>
      <c r="T95" s="162">
        <v>0</v>
      </c>
      <c r="U95" s="697">
        <v>0</v>
      </c>
      <c r="V95" s="697">
        <v>0</v>
      </c>
      <c r="W95" s="162">
        <v>0</v>
      </c>
      <c r="X95" s="162">
        <v>0</v>
      </c>
      <c r="Y95" s="697"/>
      <c r="Z95" s="697"/>
      <c r="AA95" s="162">
        <v>0</v>
      </c>
      <c r="AB95" s="162">
        <v>0</v>
      </c>
      <c r="AC95" s="697"/>
      <c r="AD95" s="697"/>
      <c r="AE95" s="162"/>
    </row>
    <row r="96" spans="1:49" s="104" customFormat="1">
      <c r="A96" s="158" t="s">
        <v>383</v>
      </c>
      <c r="B96" s="166"/>
      <c r="C96" s="589">
        <v>0</v>
      </c>
      <c r="D96" s="583">
        <v>0</v>
      </c>
      <c r="E96" s="589">
        <v>0</v>
      </c>
      <c r="F96" s="583">
        <v>0</v>
      </c>
      <c r="G96" s="589">
        <v>198.78800000000001</v>
      </c>
      <c r="H96" s="583">
        <v>29.587</v>
      </c>
      <c r="I96" s="589">
        <v>53.63300000000001</v>
      </c>
      <c r="J96" s="583">
        <v>-12.297999999999998</v>
      </c>
      <c r="K96" s="589">
        <v>1658.163</v>
      </c>
      <c r="L96" s="583">
        <v>1646.123</v>
      </c>
      <c r="M96" s="589">
        <v>479.63499999999999</v>
      </c>
      <c r="N96" s="583">
        <v>371.298</v>
      </c>
      <c r="O96" s="589">
        <v>792.12800000000004</v>
      </c>
      <c r="P96" s="583">
        <v>763.33500000000004</v>
      </c>
      <c r="Q96" s="589">
        <v>207.21800000000007</v>
      </c>
      <c r="R96" s="583">
        <v>153.79100000000005</v>
      </c>
      <c r="S96" s="589">
        <v>0</v>
      </c>
      <c r="T96" s="583">
        <v>0</v>
      </c>
      <c r="U96" s="589">
        <v>0</v>
      </c>
      <c r="V96" s="583">
        <v>0</v>
      </c>
      <c r="W96" s="589">
        <v>0</v>
      </c>
      <c r="X96" s="583">
        <v>0</v>
      </c>
      <c r="Y96" s="589">
        <v>0</v>
      </c>
      <c r="Z96" s="583">
        <v>0</v>
      </c>
      <c r="AA96" s="589">
        <v>2649.0790000000002</v>
      </c>
      <c r="AB96" s="583">
        <v>2439.0450000000001</v>
      </c>
      <c r="AC96" s="589">
        <v>740.4860000000001</v>
      </c>
      <c r="AD96" s="583">
        <v>512.79100000000017</v>
      </c>
      <c r="AF96"/>
      <c r="AG96"/>
      <c r="AH96"/>
      <c r="AI96"/>
      <c r="AJ96"/>
      <c r="AK96"/>
      <c r="AL96"/>
      <c r="AM96"/>
      <c r="AN96"/>
      <c r="AO96"/>
      <c r="AP96"/>
      <c r="AQ96"/>
      <c r="AR96"/>
      <c r="AS96"/>
      <c r="AT96"/>
      <c r="AU96"/>
      <c r="AV96"/>
      <c r="AW96"/>
    </row>
    <row r="97" spans="1:31">
      <c r="C97" s="162">
        <v>0</v>
      </c>
      <c r="D97" s="162">
        <v>0</v>
      </c>
      <c r="E97" s="697">
        <v>0</v>
      </c>
      <c r="F97" s="697"/>
      <c r="G97" s="162">
        <v>0</v>
      </c>
      <c r="H97" s="162">
        <v>0</v>
      </c>
      <c r="I97" s="697">
        <v>0</v>
      </c>
      <c r="J97" s="697">
        <v>0</v>
      </c>
      <c r="K97" s="162">
        <v>0</v>
      </c>
      <c r="L97" s="162">
        <v>0</v>
      </c>
      <c r="M97" s="697"/>
      <c r="N97" s="697"/>
      <c r="O97" s="162">
        <v>0</v>
      </c>
      <c r="P97" s="162">
        <v>0</v>
      </c>
      <c r="Q97" s="697"/>
      <c r="R97" s="697"/>
      <c r="S97" s="162">
        <v>0</v>
      </c>
      <c r="T97" s="162">
        <v>0</v>
      </c>
      <c r="U97" s="697">
        <v>0</v>
      </c>
      <c r="V97" s="697">
        <v>0</v>
      </c>
      <c r="W97" s="162">
        <v>0</v>
      </c>
      <c r="X97" s="162">
        <v>0</v>
      </c>
      <c r="Y97" s="697"/>
      <c r="Z97" s="697"/>
      <c r="AA97" s="162">
        <v>0</v>
      </c>
      <c r="AB97" s="162">
        <v>0</v>
      </c>
      <c r="AC97" s="697"/>
      <c r="AD97" s="697"/>
      <c r="AE97" s="162"/>
    </row>
    <row r="98" spans="1:31">
      <c r="A98" s="164"/>
      <c r="B98" s="165" t="s">
        <v>384</v>
      </c>
      <c r="C98" s="580">
        <v>0</v>
      </c>
      <c r="D98" s="584">
        <v>0</v>
      </c>
      <c r="E98" s="580">
        <v>0</v>
      </c>
      <c r="F98" s="584">
        <v>0</v>
      </c>
      <c r="G98" s="580">
        <v>-164.84200000000001</v>
      </c>
      <c r="H98" s="584">
        <v>-164.31100000000001</v>
      </c>
      <c r="I98" s="580">
        <v>-46.418000000000006</v>
      </c>
      <c r="J98" s="584">
        <v>-47.701000000000008</v>
      </c>
      <c r="K98" s="580">
        <v>-436.76499999999999</v>
      </c>
      <c r="L98" s="584">
        <v>-478.59199999999998</v>
      </c>
      <c r="M98" s="580">
        <v>-24.289999999999964</v>
      </c>
      <c r="N98" s="584">
        <v>-118.20999999999998</v>
      </c>
      <c r="O98" s="580">
        <v>-142.79499999999999</v>
      </c>
      <c r="P98" s="584">
        <v>-151.10499999999999</v>
      </c>
      <c r="Q98" s="580">
        <v>-39.543999999999983</v>
      </c>
      <c r="R98" s="584">
        <v>-38.087999999999994</v>
      </c>
      <c r="S98" s="580">
        <v>0</v>
      </c>
      <c r="T98" s="584">
        <v>0</v>
      </c>
      <c r="U98" s="580">
        <v>0</v>
      </c>
      <c r="V98" s="584">
        <v>0</v>
      </c>
      <c r="W98" s="580">
        <v>0</v>
      </c>
      <c r="X98" s="584">
        <v>0</v>
      </c>
      <c r="Y98" s="580">
        <v>0</v>
      </c>
      <c r="Z98" s="584">
        <v>0</v>
      </c>
      <c r="AA98" s="580">
        <v>-744.40200000000004</v>
      </c>
      <c r="AB98" s="584">
        <v>-794.00800000000004</v>
      </c>
      <c r="AC98" s="580">
        <v>-110.25200000000007</v>
      </c>
      <c r="AD98" s="584">
        <v>-203.99900000000002</v>
      </c>
    </row>
    <row r="99" spans="1:31">
      <c r="A99" s="164"/>
      <c r="B99" s="165" t="s">
        <v>385</v>
      </c>
      <c r="C99" s="580">
        <v>0</v>
      </c>
      <c r="D99" s="584">
        <v>0</v>
      </c>
      <c r="E99" s="580">
        <v>0</v>
      </c>
      <c r="F99" s="584">
        <v>0</v>
      </c>
      <c r="G99" s="580">
        <v>0</v>
      </c>
      <c r="H99" s="584">
        <v>0</v>
      </c>
      <c r="I99" s="580">
        <v>0</v>
      </c>
      <c r="J99" s="584">
        <v>0</v>
      </c>
      <c r="K99" s="580">
        <v>-49.262999999999998</v>
      </c>
      <c r="L99" s="584">
        <v>0</v>
      </c>
      <c r="M99" s="580">
        <v>-49.262999999999998</v>
      </c>
      <c r="N99" s="584">
        <v>0</v>
      </c>
      <c r="O99" s="580">
        <v>-4.4999999999999998E-2</v>
      </c>
      <c r="P99" s="584">
        <v>0</v>
      </c>
      <c r="Q99" s="580">
        <v>-4.4999999999999998E-2</v>
      </c>
      <c r="R99" s="584">
        <v>0</v>
      </c>
      <c r="S99" s="580">
        <v>0</v>
      </c>
      <c r="T99" s="584">
        <v>0</v>
      </c>
      <c r="U99" s="580">
        <v>0</v>
      </c>
      <c r="V99" s="584">
        <v>0</v>
      </c>
      <c r="W99" s="580">
        <v>0</v>
      </c>
      <c r="X99" s="584">
        <v>0</v>
      </c>
      <c r="Y99" s="580">
        <v>0</v>
      </c>
      <c r="Z99" s="584">
        <v>0</v>
      </c>
      <c r="AA99" s="580">
        <v>-49.308</v>
      </c>
      <c r="AB99" s="584">
        <v>0</v>
      </c>
      <c r="AC99" s="580">
        <v>-49.308</v>
      </c>
      <c r="AD99" s="584">
        <v>0</v>
      </c>
    </row>
    <row r="100" spans="1:31" ht="25.5">
      <c r="A100" s="164"/>
      <c r="B100" s="182" t="s">
        <v>386</v>
      </c>
      <c r="C100" s="580">
        <v>0</v>
      </c>
      <c r="D100" s="584">
        <v>0</v>
      </c>
      <c r="E100" s="580">
        <v>0</v>
      </c>
      <c r="F100" s="584">
        <v>0</v>
      </c>
      <c r="G100" s="580">
        <v>-69.902000000000001</v>
      </c>
      <c r="H100" s="584">
        <v>-43.005000000000003</v>
      </c>
      <c r="I100" s="580">
        <v>-27.966000000000001</v>
      </c>
      <c r="J100" s="584">
        <v>-20.416000000000004</v>
      </c>
      <c r="K100" s="580">
        <v>-260.35199999999998</v>
      </c>
      <c r="L100" s="584">
        <v>-179.017</v>
      </c>
      <c r="M100" s="580">
        <v>-75.327999999999975</v>
      </c>
      <c r="N100" s="584">
        <v>-179.017</v>
      </c>
      <c r="O100" s="580">
        <v>-15.291</v>
      </c>
      <c r="P100" s="584">
        <v>-15.82</v>
      </c>
      <c r="Q100" s="580">
        <v>-2.8079999999999998</v>
      </c>
      <c r="R100" s="584">
        <v>-5.8480000000000008</v>
      </c>
      <c r="S100" s="580">
        <v>0</v>
      </c>
      <c r="T100" s="584">
        <v>0</v>
      </c>
      <c r="U100" s="580">
        <v>0</v>
      </c>
      <c r="V100" s="584">
        <v>0</v>
      </c>
      <c r="W100" s="580">
        <v>0</v>
      </c>
      <c r="X100" s="584">
        <v>0</v>
      </c>
      <c r="Y100" s="580">
        <v>0</v>
      </c>
      <c r="Z100" s="584">
        <v>0</v>
      </c>
      <c r="AA100" s="580">
        <v>-345.54500000000002</v>
      </c>
      <c r="AB100" s="584">
        <v>-237.84200000000001</v>
      </c>
      <c r="AC100" s="580">
        <v>-106.102</v>
      </c>
      <c r="AD100" s="584">
        <v>-50.580000000000013</v>
      </c>
    </row>
    <row r="101" spans="1:31">
      <c r="C101" s="162">
        <v>0</v>
      </c>
      <c r="D101" s="162">
        <v>0</v>
      </c>
      <c r="E101" s="697">
        <v>0</v>
      </c>
      <c r="F101" s="697"/>
      <c r="G101" s="162">
        <v>0</v>
      </c>
      <c r="H101" s="162">
        <v>0</v>
      </c>
      <c r="I101" s="697">
        <v>0</v>
      </c>
      <c r="J101" s="697">
        <v>0</v>
      </c>
      <c r="K101" s="162">
        <v>0</v>
      </c>
      <c r="L101" s="162">
        <v>0</v>
      </c>
      <c r="M101" s="697"/>
      <c r="N101" s="697"/>
      <c r="O101" s="162">
        <v>0</v>
      </c>
      <c r="P101" s="162">
        <v>0</v>
      </c>
      <c r="Q101" s="697"/>
      <c r="R101" s="697"/>
      <c r="S101" s="162">
        <v>0</v>
      </c>
      <c r="T101" s="162">
        <v>0</v>
      </c>
      <c r="U101" s="697">
        <v>0</v>
      </c>
      <c r="V101" s="697">
        <v>0</v>
      </c>
      <c r="W101" s="162">
        <v>0</v>
      </c>
      <c r="X101" s="162">
        <v>0</v>
      </c>
      <c r="Y101" s="697"/>
      <c r="Z101" s="697"/>
      <c r="AA101" s="162">
        <v>0</v>
      </c>
      <c r="AB101" s="162">
        <v>0</v>
      </c>
      <c r="AC101" s="697"/>
      <c r="AD101" s="697"/>
      <c r="AE101" s="162"/>
    </row>
    <row r="102" spans="1:31">
      <c r="A102" s="158" t="s">
        <v>387</v>
      </c>
      <c r="B102" s="166"/>
      <c r="C102" s="589">
        <v>0</v>
      </c>
      <c r="D102" s="583">
        <v>0</v>
      </c>
      <c r="E102" s="589">
        <v>0</v>
      </c>
      <c r="F102" s="583">
        <v>0</v>
      </c>
      <c r="G102" s="589">
        <v>-35.956000000000003</v>
      </c>
      <c r="H102" s="583">
        <v>-177.72900000000001</v>
      </c>
      <c r="I102" s="589">
        <v>-20.751000000000005</v>
      </c>
      <c r="J102" s="583">
        <v>-80.41500000000002</v>
      </c>
      <c r="K102" s="589">
        <v>911.78300000000002</v>
      </c>
      <c r="L102" s="583">
        <v>988.51400000000001</v>
      </c>
      <c r="M102" s="589">
        <v>330.75400000000002</v>
      </c>
      <c r="N102" s="583">
        <v>988.51400000000001</v>
      </c>
      <c r="O102" s="589">
        <v>633.99699999999996</v>
      </c>
      <c r="P102" s="583">
        <v>596.41</v>
      </c>
      <c r="Q102" s="589">
        <v>164.82099999999997</v>
      </c>
      <c r="R102" s="583">
        <v>109.85499999999996</v>
      </c>
      <c r="S102" s="589">
        <v>0</v>
      </c>
      <c r="T102" s="583">
        <v>0</v>
      </c>
      <c r="U102" s="589">
        <v>0</v>
      </c>
      <c r="V102" s="583">
        <v>0</v>
      </c>
      <c r="W102" s="589">
        <v>0</v>
      </c>
      <c r="X102" s="583">
        <v>0</v>
      </c>
      <c r="Y102" s="589">
        <v>0</v>
      </c>
      <c r="Z102" s="583">
        <v>0</v>
      </c>
      <c r="AA102" s="589">
        <v>1509.8240000000001</v>
      </c>
      <c r="AB102" s="583">
        <v>1407.1949999999999</v>
      </c>
      <c r="AC102" s="589">
        <v>474.82400000000007</v>
      </c>
      <c r="AD102" s="583">
        <v>258.21199999999999</v>
      </c>
    </row>
    <row r="103" spans="1:31">
      <c r="C103" s="162">
        <v>0</v>
      </c>
      <c r="D103" s="162">
        <v>0</v>
      </c>
      <c r="E103" s="697">
        <v>0</v>
      </c>
      <c r="F103" s="697"/>
      <c r="G103" s="162">
        <v>0</v>
      </c>
      <c r="H103" s="162">
        <v>0</v>
      </c>
      <c r="I103" s="697">
        <v>0</v>
      </c>
      <c r="J103" s="697">
        <v>0</v>
      </c>
      <c r="K103" s="162">
        <v>0</v>
      </c>
      <c r="L103" s="162">
        <v>0</v>
      </c>
      <c r="M103" s="697"/>
      <c r="N103" s="697"/>
      <c r="O103" s="162">
        <v>0</v>
      </c>
      <c r="P103" s="162">
        <v>0</v>
      </c>
      <c r="Q103" s="697"/>
      <c r="R103" s="697"/>
      <c r="S103" s="162">
        <v>0</v>
      </c>
      <c r="T103" s="162">
        <v>0</v>
      </c>
      <c r="U103" s="697">
        <v>0</v>
      </c>
      <c r="V103" s="697">
        <v>0</v>
      </c>
      <c r="W103" s="162">
        <v>0</v>
      </c>
      <c r="X103" s="162">
        <v>0</v>
      </c>
      <c r="Y103" s="697"/>
      <c r="Z103" s="697"/>
      <c r="AA103" s="162">
        <v>0</v>
      </c>
      <c r="AB103" s="162">
        <v>0</v>
      </c>
      <c r="AC103" s="697"/>
      <c r="AD103" s="697"/>
      <c r="AE103" s="162"/>
    </row>
    <row r="104" spans="1:31">
      <c r="A104" s="158" t="s">
        <v>388</v>
      </c>
      <c r="B104" s="166"/>
      <c r="C104" s="589">
        <v>0</v>
      </c>
      <c r="D104" s="583">
        <v>0</v>
      </c>
      <c r="E104" s="589">
        <v>0</v>
      </c>
      <c r="F104" s="583">
        <v>0</v>
      </c>
      <c r="G104" s="589">
        <v>-6.0949999999999998</v>
      </c>
      <c r="H104" s="583">
        <v>60.819000000000003</v>
      </c>
      <c r="I104" s="589">
        <v>-3.4709999999999996</v>
      </c>
      <c r="J104" s="583">
        <v>-96.335999999999999</v>
      </c>
      <c r="K104" s="589">
        <v>-654.08500000000004</v>
      </c>
      <c r="L104" s="583">
        <v>-602.50599999999997</v>
      </c>
      <c r="M104" s="589">
        <v>-175.38200000000006</v>
      </c>
      <c r="N104" s="583">
        <v>-602.50599999999997</v>
      </c>
      <c r="O104" s="589">
        <v>-156.72300000000001</v>
      </c>
      <c r="P104" s="583">
        <v>-123.254</v>
      </c>
      <c r="Q104" s="589">
        <v>-25.29000000000002</v>
      </c>
      <c r="R104" s="583">
        <v>-23.960000000000008</v>
      </c>
      <c r="S104" s="589">
        <v>0</v>
      </c>
      <c r="T104" s="583">
        <v>0</v>
      </c>
      <c r="U104" s="589">
        <v>0</v>
      </c>
      <c r="V104" s="583">
        <v>0</v>
      </c>
      <c r="W104" s="589">
        <v>0</v>
      </c>
      <c r="X104" s="583">
        <v>0</v>
      </c>
      <c r="Y104" s="589">
        <v>0</v>
      </c>
      <c r="Z104" s="583">
        <v>0</v>
      </c>
      <c r="AA104" s="589">
        <v>-816.90300000000002</v>
      </c>
      <c r="AB104" s="583">
        <v>-664.94100000000003</v>
      </c>
      <c r="AC104" s="589">
        <v>-204.14300000000003</v>
      </c>
      <c r="AD104" s="583">
        <v>-245.84800000000001</v>
      </c>
    </row>
    <row r="105" spans="1:31">
      <c r="A105" s="158"/>
      <c r="B105" s="166" t="s">
        <v>389</v>
      </c>
      <c r="C105" s="580">
        <v>0</v>
      </c>
      <c r="D105" s="583">
        <v>0</v>
      </c>
      <c r="E105" s="580">
        <v>0</v>
      </c>
      <c r="F105" s="583">
        <v>0</v>
      </c>
      <c r="G105" s="580">
        <v>10.996</v>
      </c>
      <c r="H105" s="583">
        <v>16.824000000000002</v>
      </c>
      <c r="I105" s="580">
        <v>4.5670000000000002</v>
      </c>
      <c r="J105" s="583">
        <v>1.9520000000000017</v>
      </c>
      <c r="K105" s="580">
        <v>219.47800000000001</v>
      </c>
      <c r="L105" s="583">
        <v>227.30500000000001</v>
      </c>
      <c r="M105" s="580">
        <v>60.504999999999995</v>
      </c>
      <c r="N105" s="583">
        <v>227.30500000000001</v>
      </c>
      <c r="O105" s="580">
        <v>19.748999999999999</v>
      </c>
      <c r="P105" s="583">
        <v>27.116</v>
      </c>
      <c r="Q105" s="580">
        <v>4.8669999999999991</v>
      </c>
      <c r="R105" s="583">
        <v>4.4199999999999982</v>
      </c>
      <c r="S105" s="580">
        <v>0</v>
      </c>
      <c r="T105" s="583">
        <v>0</v>
      </c>
      <c r="U105" s="580">
        <v>0</v>
      </c>
      <c r="V105" s="583">
        <v>0</v>
      </c>
      <c r="W105" s="580">
        <v>0</v>
      </c>
      <c r="X105" s="583">
        <v>0</v>
      </c>
      <c r="Y105" s="580">
        <v>0</v>
      </c>
      <c r="Z105" s="583">
        <v>0</v>
      </c>
      <c r="AA105" s="580">
        <v>250.22300000000001</v>
      </c>
      <c r="AB105" s="583">
        <v>271.245</v>
      </c>
      <c r="AC105" s="580">
        <v>69.939000000000021</v>
      </c>
      <c r="AD105" s="583">
        <v>76.539999999999992</v>
      </c>
    </row>
    <row r="106" spans="1:31">
      <c r="A106" s="164"/>
      <c r="B106" s="167" t="s">
        <v>320</v>
      </c>
      <c r="C106" s="580">
        <v>0</v>
      </c>
      <c r="D106" s="584">
        <v>0</v>
      </c>
      <c r="E106" s="580">
        <v>0</v>
      </c>
      <c r="F106" s="584">
        <v>0</v>
      </c>
      <c r="G106" s="580">
        <v>2.6030000000000002</v>
      </c>
      <c r="H106" s="584">
        <v>8.2579999999999991</v>
      </c>
      <c r="I106" s="580">
        <v>1.3440000000000003</v>
      </c>
      <c r="J106" s="584">
        <v>0.28099999999999881</v>
      </c>
      <c r="K106" s="580">
        <v>11.598000000000001</v>
      </c>
      <c r="L106" s="584">
        <v>11.784000000000001</v>
      </c>
      <c r="M106" s="580">
        <v>9.9</v>
      </c>
      <c r="N106" s="584">
        <v>11.784000000000001</v>
      </c>
      <c r="O106" s="580">
        <v>0</v>
      </c>
      <c r="P106" s="584">
        <v>0</v>
      </c>
      <c r="Q106" s="580">
        <v>0</v>
      </c>
      <c r="R106" s="584">
        <v>0</v>
      </c>
      <c r="S106" s="580">
        <v>0</v>
      </c>
      <c r="T106" s="584">
        <v>0</v>
      </c>
      <c r="U106" s="580">
        <v>0</v>
      </c>
      <c r="V106" s="584">
        <v>0</v>
      </c>
      <c r="W106" s="580">
        <v>0</v>
      </c>
      <c r="X106" s="584">
        <v>0</v>
      </c>
      <c r="Y106" s="580">
        <v>0</v>
      </c>
      <c r="Z106" s="584">
        <v>0</v>
      </c>
      <c r="AA106" s="580">
        <v>14.201000000000001</v>
      </c>
      <c r="AB106" s="584">
        <v>20.042000000000002</v>
      </c>
      <c r="AC106" s="580">
        <v>11.244</v>
      </c>
      <c r="AD106" s="584">
        <v>1.9830000000000005</v>
      </c>
    </row>
    <row r="107" spans="1:31">
      <c r="A107" s="164"/>
      <c r="B107" s="167" t="s">
        <v>390</v>
      </c>
      <c r="C107" s="580">
        <v>0</v>
      </c>
      <c r="D107" s="584">
        <v>0</v>
      </c>
      <c r="E107" s="580">
        <v>0</v>
      </c>
      <c r="F107" s="584">
        <v>0</v>
      </c>
      <c r="G107" s="580">
        <v>8.3930000000000007</v>
      </c>
      <c r="H107" s="584">
        <v>8.5660000000000007</v>
      </c>
      <c r="I107" s="580">
        <v>3.2230000000000008</v>
      </c>
      <c r="J107" s="584">
        <v>1.6710000000000012</v>
      </c>
      <c r="K107" s="580">
        <v>207.88</v>
      </c>
      <c r="L107" s="584">
        <v>215.52099999999999</v>
      </c>
      <c r="M107" s="580">
        <v>50.60499999999999</v>
      </c>
      <c r="N107" s="584">
        <v>215.52099999999999</v>
      </c>
      <c r="O107" s="580">
        <v>19.748999999999999</v>
      </c>
      <c r="P107" s="584">
        <v>27.116</v>
      </c>
      <c r="Q107" s="580">
        <v>4.8669999999999991</v>
      </c>
      <c r="R107" s="584">
        <v>4.4199999999999982</v>
      </c>
      <c r="S107" s="580">
        <v>0</v>
      </c>
      <c r="T107" s="584">
        <v>0</v>
      </c>
      <c r="U107" s="580">
        <v>0</v>
      </c>
      <c r="V107" s="584">
        <v>0</v>
      </c>
      <c r="W107" s="580">
        <v>0</v>
      </c>
      <c r="X107" s="584">
        <v>0</v>
      </c>
      <c r="Y107" s="580">
        <v>0</v>
      </c>
      <c r="Z107" s="584">
        <v>0</v>
      </c>
      <c r="AA107" s="580">
        <v>236.02199999999999</v>
      </c>
      <c r="AB107" s="584">
        <v>251.203</v>
      </c>
      <c r="AC107" s="580">
        <v>58.694999999999993</v>
      </c>
      <c r="AD107" s="584">
        <v>74.557000000000016</v>
      </c>
    </row>
    <row r="108" spans="1:31">
      <c r="A108" s="158"/>
      <c r="B108" s="166" t="s">
        <v>391</v>
      </c>
      <c r="C108" s="589">
        <v>0</v>
      </c>
      <c r="D108" s="583">
        <v>0</v>
      </c>
      <c r="E108" s="589">
        <v>0</v>
      </c>
      <c r="F108" s="583">
        <v>0</v>
      </c>
      <c r="G108" s="589">
        <v>-247.023</v>
      </c>
      <c r="H108" s="583">
        <v>-458.565</v>
      </c>
      <c r="I108" s="589">
        <v>-84.468999999999994</v>
      </c>
      <c r="J108" s="583">
        <v>-158.18599999999998</v>
      </c>
      <c r="K108" s="589">
        <v>-830.49699999999996</v>
      </c>
      <c r="L108" s="583">
        <v>-805.38300000000004</v>
      </c>
      <c r="M108" s="589">
        <v>-215.61</v>
      </c>
      <c r="N108" s="583">
        <v>-805.38300000000004</v>
      </c>
      <c r="O108" s="589">
        <v>-183.11699999999999</v>
      </c>
      <c r="P108" s="583">
        <v>-154.268</v>
      </c>
      <c r="Q108" s="589">
        <v>-32.085999999999984</v>
      </c>
      <c r="R108" s="583">
        <v>-30.628</v>
      </c>
      <c r="S108" s="589">
        <v>0</v>
      </c>
      <c r="T108" s="583">
        <v>0</v>
      </c>
      <c r="U108" s="589">
        <v>0</v>
      </c>
      <c r="V108" s="583">
        <v>0</v>
      </c>
      <c r="W108" s="589">
        <v>0</v>
      </c>
      <c r="X108" s="583">
        <v>0</v>
      </c>
      <c r="Y108" s="589">
        <v>0</v>
      </c>
      <c r="Z108" s="583">
        <v>0</v>
      </c>
      <c r="AA108" s="589">
        <v>-1260.6369999999999</v>
      </c>
      <c r="AB108" s="583">
        <v>-1418.2159999999999</v>
      </c>
      <c r="AC108" s="589">
        <v>-332.16499999999996</v>
      </c>
      <c r="AD108" s="583">
        <v>-377.60699999999997</v>
      </c>
    </row>
    <row r="109" spans="1:31">
      <c r="A109" s="164"/>
      <c r="B109" s="167" t="s">
        <v>392</v>
      </c>
      <c r="C109" s="580">
        <v>0</v>
      </c>
      <c r="D109" s="584">
        <v>0</v>
      </c>
      <c r="E109" s="580">
        <v>0</v>
      </c>
      <c r="F109" s="584">
        <v>0</v>
      </c>
      <c r="G109" s="580">
        <v>-36.319000000000003</v>
      </c>
      <c r="H109" s="584">
        <v>-3.008</v>
      </c>
      <c r="I109" s="580">
        <v>-18.824000000000002</v>
      </c>
      <c r="J109" s="584">
        <v>-2.484</v>
      </c>
      <c r="K109" s="580">
        <v>-42.436999999999998</v>
      </c>
      <c r="L109" s="584">
        <v>-30.678000000000001</v>
      </c>
      <c r="M109" s="580">
        <v>-14.242999999999999</v>
      </c>
      <c r="N109" s="584">
        <v>-30.678000000000001</v>
      </c>
      <c r="O109" s="580">
        <v>0</v>
      </c>
      <c r="P109" s="584">
        <v>0</v>
      </c>
      <c r="Q109" s="580">
        <v>0</v>
      </c>
      <c r="R109" s="584">
        <v>0</v>
      </c>
      <c r="S109" s="580">
        <v>0</v>
      </c>
      <c r="T109" s="584">
        <v>0</v>
      </c>
      <c r="U109" s="580">
        <v>0</v>
      </c>
      <c r="V109" s="584">
        <v>0</v>
      </c>
      <c r="W109" s="580">
        <v>0</v>
      </c>
      <c r="X109" s="584">
        <v>0</v>
      </c>
      <c r="Y109" s="580">
        <v>0</v>
      </c>
      <c r="Z109" s="584">
        <v>0</v>
      </c>
      <c r="AA109" s="580">
        <v>-78.756</v>
      </c>
      <c r="AB109" s="584">
        <v>-33.686</v>
      </c>
      <c r="AC109" s="580">
        <v>-33.067</v>
      </c>
      <c r="AD109" s="584">
        <v>-9.3739999999999988</v>
      </c>
    </row>
    <row r="110" spans="1:31">
      <c r="A110" s="164"/>
      <c r="B110" s="167" t="s">
        <v>393</v>
      </c>
      <c r="C110" s="580">
        <v>0</v>
      </c>
      <c r="D110" s="584">
        <v>0</v>
      </c>
      <c r="E110" s="580">
        <v>0</v>
      </c>
      <c r="F110" s="584">
        <v>0</v>
      </c>
      <c r="G110" s="580">
        <v>0</v>
      </c>
      <c r="H110" s="584">
        <v>0</v>
      </c>
      <c r="I110" s="580">
        <v>0</v>
      </c>
      <c r="J110" s="584">
        <v>0</v>
      </c>
      <c r="K110" s="580">
        <v>-147.13499999999999</v>
      </c>
      <c r="L110" s="584">
        <v>-135.33799999999999</v>
      </c>
      <c r="M110" s="580">
        <v>-44.203999999999994</v>
      </c>
      <c r="N110" s="584">
        <v>-135.33799999999999</v>
      </c>
      <c r="O110" s="580">
        <v>0</v>
      </c>
      <c r="P110" s="584">
        <v>0</v>
      </c>
      <c r="Q110" s="580">
        <v>0</v>
      </c>
      <c r="R110" s="584">
        <v>0</v>
      </c>
      <c r="S110" s="580">
        <v>0</v>
      </c>
      <c r="T110" s="584">
        <v>0</v>
      </c>
      <c r="U110" s="580">
        <v>0</v>
      </c>
      <c r="V110" s="584">
        <v>0</v>
      </c>
      <c r="W110" s="580">
        <v>0</v>
      </c>
      <c r="X110" s="584">
        <v>0</v>
      </c>
      <c r="Y110" s="580">
        <v>0</v>
      </c>
      <c r="Z110" s="584">
        <v>0</v>
      </c>
      <c r="AA110" s="580">
        <v>-147.13499999999999</v>
      </c>
      <c r="AB110" s="584">
        <v>-135.33799999999999</v>
      </c>
      <c r="AC110" s="580">
        <v>-44.203999999999994</v>
      </c>
      <c r="AD110" s="584">
        <v>-28.934999999999988</v>
      </c>
    </row>
    <row r="111" spans="1:31">
      <c r="A111" s="164"/>
      <c r="B111" s="167" t="s">
        <v>57</v>
      </c>
      <c r="C111" s="580">
        <v>0</v>
      </c>
      <c r="D111" s="584">
        <v>0</v>
      </c>
      <c r="E111" s="580">
        <v>0</v>
      </c>
      <c r="F111" s="584">
        <v>0</v>
      </c>
      <c r="G111" s="580">
        <v>-210.70400000000001</v>
      </c>
      <c r="H111" s="584">
        <v>-455.55700000000002</v>
      </c>
      <c r="I111" s="580">
        <v>-65.64500000000001</v>
      </c>
      <c r="J111" s="584">
        <v>-155.702</v>
      </c>
      <c r="K111" s="580">
        <v>-640.92499999999995</v>
      </c>
      <c r="L111" s="584">
        <v>-639.36699999999996</v>
      </c>
      <c r="M111" s="580">
        <v>-157.16299999999995</v>
      </c>
      <c r="N111" s="584">
        <v>-639.36699999999996</v>
      </c>
      <c r="O111" s="580">
        <v>-183.11699999999999</v>
      </c>
      <c r="P111" s="584">
        <v>-154.268</v>
      </c>
      <c r="Q111" s="580">
        <v>-32.085999999999984</v>
      </c>
      <c r="R111" s="584">
        <v>-30.628</v>
      </c>
      <c r="S111" s="580">
        <v>0</v>
      </c>
      <c r="T111" s="584">
        <v>0</v>
      </c>
      <c r="U111" s="580">
        <v>0</v>
      </c>
      <c r="V111" s="584">
        <v>0</v>
      </c>
      <c r="W111" s="580">
        <v>0</v>
      </c>
      <c r="X111" s="584">
        <v>0</v>
      </c>
      <c r="Y111" s="580">
        <v>0</v>
      </c>
      <c r="Z111" s="584">
        <v>0</v>
      </c>
      <c r="AA111" s="580">
        <v>-1034.7460000000001</v>
      </c>
      <c r="AB111" s="584">
        <v>-1249.192</v>
      </c>
      <c r="AC111" s="580">
        <v>-254.89400000000012</v>
      </c>
      <c r="AD111" s="584">
        <v>-339.298</v>
      </c>
    </row>
    <row r="112" spans="1:31">
      <c r="A112" s="164"/>
      <c r="B112" s="165" t="s">
        <v>394</v>
      </c>
      <c r="C112" s="580">
        <v>0</v>
      </c>
      <c r="D112" s="584">
        <v>0</v>
      </c>
      <c r="E112" s="580">
        <v>0</v>
      </c>
      <c r="F112" s="584">
        <v>0</v>
      </c>
      <c r="G112" s="580">
        <v>249.863</v>
      </c>
      <c r="H112" s="584">
        <v>519.32399999999996</v>
      </c>
      <c r="I112" s="580">
        <v>79.525000000000006</v>
      </c>
      <c r="J112" s="584">
        <v>69.325999999999965</v>
      </c>
      <c r="K112" s="580">
        <v>0</v>
      </c>
      <c r="L112" s="584">
        <v>0</v>
      </c>
      <c r="M112" s="580">
        <v>0</v>
      </c>
      <c r="N112" s="584">
        <v>0</v>
      </c>
      <c r="O112" s="580">
        <v>0</v>
      </c>
      <c r="P112" s="584">
        <v>0</v>
      </c>
      <c r="Q112" s="580">
        <v>0</v>
      </c>
      <c r="R112" s="584">
        <v>0</v>
      </c>
      <c r="S112" s="580">
        <v>0</v>
      </c>
      <c r="T112" s="584">
        <v>0</v>
      </c>
      <c r="U112" s="580">
        <v>0</v>
      </c>
      <c r="V112" s="584">
        <v>0</v>
      </c>
      <c r="W112" s="580">
        <v>0</v>
      </c>
      <c r="X112" s="584">
        <v>0</v>
      </c>
      <c r="Y112" s="580">
        <v>0</v>
      </c>
      <c r="Z112" s="584">
        <v>0</v>
      </c>
      <c r="AA112" s="580">
        <v>249.863</v>
      </c>
      <c r="AB112" s="584">
        <v>519.32399999999996</v>
      </c>
      <c r="AC112" s="580">
        <v>79.525000000000006</v>
      </c>
      <c r="AD112" s="584">
        <v>69.325999999999965</v>
      </c>
    </row>
    <row r="113" spans="1:31">
      <c r="A113" s="164"/>
      <c r="B113" s="166" t="s">
        <v>395</v>
      </c>
      <c r="C113" s="589">
        <v>0</v>
      </c>
      <c r="D113" s="583">
        <v>0</v>
      </c>
      <c r="E113" s="589">
        <v>0</v>
      </c>
      <c r="F113" s="583">
        <v>0</v>
      </c>
      <c r="G113" s="589">
        <v>-19.931000000000001</v>
      </c>
      <c r="H113" s="583">
        <v>-16.763999999999999</v>
      </c>
      <c r="I113" s="589">
        <v>-3.0940000000000012</v>
      </c>
      <c r="J113" s="583">
        <v>-9.427999999999999</v>
      </c>
      <c r="K113" s="589">
        <v>-43.066000000000003</v>
      </c>
      <c r="L113" s="583">
        <v>-24.428000000000001</v>
      </c>
      <c r="M113" s="589">
        <v>-20.277000000000001</v>
      </c>
      <c r="N113" s="583">
        <v>-24.428000000000001</v>
      </c>
      <c r="O113" s="589">
        <v>6.6449999999999996</v>
      </c>
      <c r="P113" s="583">
        <v>3.8980000000000001</v>
      </c>
      <c r="Q113" s="589">
        <v>1.9289999999999994</v>
      </c>
      <c r="R113" s="583">
        <v>2.2480000000000002</v>
      </c>
      <c r="S113" s="589">
        <v>0</v>
      </c>
      <c r="T113" s="583">
        <v>0</v>
      </c>
      <c r="U113" s="589">
        <v>0</v>
      </c>
      <c r="V113" s="583">
        <v>0</v>
      </c>
      <c r="W113" s="589">
        <v>0</v>
      </c>
      <c r="X113" s="583">
        <v>0</v>
      </c>
      <c r="Y113" s="589">
        <v>0</v>
      </c>
      <c r="Z113" s="583">
        <v>0</v>
      </c>
      <c r="AA113" s="589">
        <v>-56.351999999999997</v>
      </c>
      <c r="AB113" s="583">
        <v>-37.293999999999997</v>
      </c>
      <c r="AC113" s="589">
        <v>-21.442</v>
      </c>
      <c r="AD113" s="583">
        <v>-14.106999999999996</v>
      </c>
    </row>
    <row r="114" spans="1:31">
      <c r="C114" s="162">
        <v>0</v>
      </c>
      <c r="D114" s="162">
        <v>0</v>
      </c>
      <c r="E114" s="697">
        <v>0</v>
      </c>
      <c r="F114" s="697"/>
      <c r="G114" s="162">
        <v>0</v>
      </c>
      <c r="H114" s="162">
        <v>0</v>
      </c>
      <c r="I114" s="697">
        <v>0</v>
      </c>
      <c r="J114" s="697">
        <v>0</v>
      </c>
      <c r="K114" s="162">
        <v>0</v>
      </c>
      <c r="L114" s="162">
        <v>0</v>
      </c>
      <c r="M114" s="697"/>
      <c r="N114" s="697"/>
      <c r="O114" s="162">
        <v>0</v>
      </c>
      <c r="P114" s="162">
        <v>0</v>
      </c>
      <c r="Q114" s="697"/>
      <c r="R114" s="697"/>
      <c r="S114" s="162">
        <v>0</v>
      </c>
      <c r="T114" s="162">
        <v>0</v>
      </c>
      <c r="U114" s="697">
        <v>0</v>
      </c>
      <c r="V114" s="697">
        <v>0</v>
      </c>
      <c r="W114" s="162">
        <v>0</v>
      </c>
      <c r="X114" s="162">
        <v>0</v>
      </c>
      <c r="Y114" s="697"/>
      <c r="Z114" s="697"/>
      <c r="AA114" s="162">
        <v>0</v>
      </c>
      <c r="AB114" s="162">
        <v>0</v>
      </c>
      <c r="AC114" s="697"/>
      <c r="AD114" s="697"/>
      <c r="AE114" s="162"/>
    </row>
    <row r="115" spans="1:31" ht="25.5">
      <c r="A115" s="178"/>
      <c r="B115" s="165" t="s">
        <v>396</v>
      </c>
      <c r="C115" s="580">
        <v>0</v>
      </c>
      <c r="D115" s="584">
        <v>0</v>
      </c>
      <c r="E115" s="580">
        <v>0</v>
      </c>
      <c r="F115" s="584">
        <v>0</v>
      </c>
      <c r="G115" s="580">
        <v>0.03</v>
      </c>
      <c r="H115" s="584">
        <v>-1.7000000000000001E-2</v>
      </c>
      <c r="I115" s="580">
        <v>8.0999999999999989E-2</v>
      </c>
      <c r="J115" s="584">
        <v>3.6999999999999998E-2</v>
      </c>
      <c r="K115" s="580">
        <v>0</v>
      </c>
      <c r="L115" s="584">
        <v>0</v>
      </c>
      <c r="M115" s="580">
        <v>0</v>
      </c>
      <c r="N115" s="584">
        <v>0</v>
      </c>
      <c r="O115" s="580">
        <v>0.54100000000000004</v>
      </c>
      <c r="P115" s="584">
        <v>-0.41599999999999998</v>
      </c>
      <c r="Q115" s="580">
        <v>0.26200000000000001</v>
      </c>
      <c r="R115" s="584">
        <v>-0.497</v>
      </c>
      <c r="S115" s="580">
        <v>0</v>
      </c>
      <c r="T115" s="584">
        <v>0</v>
      </c>
      <c r="U115" s="580">
        <v>0</v>
      </c>
      <c r="V115" s="584">
        <v>0</v>
      </c>
      <c r="W115" s="580">
        <v>0</v>
      </c>
      <c r="X115" s="584">
        <v>0</v>
      </c>
      <c r="Y115" s="580">
        <v>0</v>
      </c>
      <c r="Z115" s="584">
        <v>0</v>
      </c>
      <c r="AA115" s="580">
        <v>0.57099999999999995</v>
      </c>
      <c r="AB115" s="584">
        <v>-0.433</v>
      </c>
      <c r="AC115" s="580">
        <v>0.34299999999999997</v>
      </c>
      <c r="AD115" s="584">
        <v>-0.46</v>
      </c>
    </row>
    <row r="116" spans="1:31">
      <c r="A116" s="179"/>
      <c r="B116" s="165" t="s">
        <v>397</v>
      </c>
      <c r="C116" s="589">
        <v>0</v>
      </c>
      <c r="D116" s="583">
        <v>0</v>
      </c>
      <c r="E116" s="589">
        <v>0</v>
      </c>
      <c r="F116" s="583">
        <v>0</v>
      </c>
      <c r="G116" s="589">
        <v>0</v>
      </c>
      <c r="H116" s="583">
        <v>0</v>
      </c>
      <c r="I116" s="589">
        <v>0</v>
      </c>
      <c r="J116" s="583">
        <v>0</v>
      </c>
      <c r="K116" s="589">
        <v>0.66300000000000003</v>
      </c>
      <c r="L116" s="583">
        <v>0</v>
      </c>
      <c r="M116" s="589">
        <v>0.66300000000000003</v>
      </c>
      <c r="N116" s="583">
        <v>0</v>
      </c>
      <c r="O116" s="589">
        <v>0.191</v>
      </c>
      <c r="P116" s="583">
        <v>5.0999999999999997E-2</v>
      </c>
      <c r="Q116" s="589">
        <v>6.2E-2</v>
      </c>
      <c r="R116" s="583">
        <v>-1.0000000000000009E-3</v>
      </c>
      <c r="S116" s="589">
        <v>0</v>
      </c>
      <c r="T116" s="583">
        <v>0</v>
      </c>
      <c r="U116" s="589">
        <v>0</v>
      </c>
      <c r="V116" s="583">
        <v>0</v>
      </c>
      <c r="W116" s="589">
        <v>0</v>
      </c>
      <c r="X116" s="583">
        <v>0</v>
      </c>
      <c r="Y116" s="589">
        <v>0</v>
      </c>
      <c r="Z116" s="583">
        <v>0</v>
      </c>
      <c r="AA116" s="589">
        <v>0.85399999999999998</v>
      </c>
      <c r="AB116" s="583">
        <v>5.0999999999999997E-2</v>
      </c>
      <c r="AC116" s="589">
        <v>0.72499999999999998</v>
      </c>
      <c r="AD116" s="583">
        <v>-1.0000000000000009E-3</v>
      </c>
    </row>
    <row r="117" spans="1:31">
      <c r="A117" s="158"/>
      <c r="B117" s="167" t="s">
        <v>398</v>
      </c>
      <c r="C117" s="580">
        <v>0</v>
      </c>
      <c r="D117" s="584">
        <v>0</v>
      </c>
      <c r="E117" s="580">
        <v>0</v>
      </c>
      <c r="F117" s="584">
        <v>0</v>
      </c>
      <c r="G117" s="580">
        <v>0</v>
      </c>
      <c r="H117" s="584">
        <v>0</v>
      </c>
      <c r="I117" s="580">
        <v>0</v>
      </c>
      <c r="J117" s="584">
        <v>0</v>
      </c>
      <c r="K117" s="580">
        <v>0</v>
      </c>
      <c r="L117" s="584">
        <v>0</v>
      </c>
      <c r="M117" s="580">
        <v>0</v>
      </c>
      <c r="N117" s="584">
        <v>0</v>
      </c>
      <c r="O117" s="580">
        <v>0</v>
      </c>
      <c r="P117" s="584">
        <v>0</v>
      </c>
      <c r="Q117" s="580">
        <v>0</v>
      </c>
      <c r="R117" s="584">
        <v>0</v>
      </c>
      <c r="S117" s="580">
        <v>0</v>
      </c>
      <c r="T117" s="584">
        <v>0</v>
      </c>
      <c r="U117" s="580">
        <v>0</v>
      </c>
      <c r="V117" s="584">
        <v>0</v>
      </c>
      <c r="W117" s="580">
        <v>0</v>
      </c>
      <c r="X117" s="584">
        <v>0</v>
      </c>
      <c r="Y117" s="580">
        <v>0</v>
      </c>
      <c r="Z117" s="584">
        <v>0</v>
      </c>
      <c r="AA117" s="580">
        <v>0</v>
      </c>
      <c r="AB117" s="584">
        <v>0</v>
      </c>
      <c r="AC117" s="580">
        <v>0</v>
      </c>
      <c r="AD117" s="584">
        <v>0</v>
      </c>
    </row>
    <row r="118" spans="1:31">
      <c r="A118" s="158"/>
      <c r="B118" s="167" t="s">
        <v>399</v>
      </c>
      <c r="C118" s="580">
        <v>0</v>
      </c>
      <c r="D118" s="584">
        <v>0</v>
      </c>
      <c r="E118" s="580">
        <v>0</v>
      </c>
      <c r="F118" s="584">
        <v>0</v>
      </c>
      <c r="G118" s="580">
        <v>0</v>
      </c>
      <c r="H118" s="584">
        <v>0</v>
      </c>
      <c r="I118" s="580">
        <v>0</v>
      </c>
      <c r="J118" s="584">
        <v>0</v>
      </c>
      <c r="K118" s="580">
        <v>0.66300000000000003</v>
      </c>
      <c r="L118" s="584">
        <v>0</v>
      </c>
      <c r="M118" s="580">
        <v>0.66300000000000003</v>
      </c>
      <c r="N118" s="584">
        <v>0</v>
      </c>
      <c r="O118" s="580">
        <v>0.191</v>
      </c>
      <c r="P118" s="584">
        <v>5.0999999999999997E-2</v>
      </c>
      <c r="Q118" s="580">
        <v>6.2E-2</v>
      </c>
      <c r="R118" s="584">
        <v>-1.0000000000000009E-3</v>
      </c>
      <c r="S118" s="580">
        <v>0</v>
      </c>
      <c r="T118" s="584">
        <v>0</v>
      </c>
      <c r="U118" s="580">
        <v>0</v>
      </c>
      <c r="V118" s="584">
        <v>0</v>
      </c>
      <c r="W118" s="580">
        <v>0</v>
      </c>
      <c r="X118" s="584">
        <v>0</v>
      </c>
      <c r="Y118" s="580">
        <v>0</v>
      </c>
      <c r="Z118" s="584">
        <v>0</v>
      </c>
      <c r="AA118" s="580">
        <v>0.85399999999999998</v>
      </c>
      <c r="AB118" s="584">
        <v>5.0999999999999997E-2</v>
      </c>
      <c r="AC118" s="580">
        <v>0.72499999999999998</v>
      </c>
      <c r="AD118" s="584">
        <v>-1.0000000000000009E-3</v>
      </c>
    </row>
    <row r="119" spans="1:31">
      <c r="C119" s="162">
        <v>0</v>
      </c>
      <c r="D119" s="162">
        <v>0</v>
      </c>
      <c r="E119" s="697">
        <v>0</v>
      </c>
      <c r="F119" s="697"/>
      <c r="G119" s="162">
        <v>0</v>
      </c>
      <c r="H119" s="162">
        <v>0</v>
      </c>
      <c r="I119" s="697">
        <v>0</v>
      </c>
      <c r="J119" s="697">
        <v>0</v>
      </c>
      <c r="K119" s="162">
        <v>0</v>
      </c>
      <c r="L119" s="162">
        <v>0</v>
      </c>
      <c r="M119" s="697"/>
      <c r="N119" s="697"/>
      <c r="O119" s="162">
        <v>0</v>
      </c>
      <c r="P119" s="162">
        <v>0</v>
      </c>
      <c r="Q119" s="697"/>
      <c r="R119" s="697"/>
      <c r="S119" s="162">
        <v>0</v>
      </c>
      <c r="T119" s="162">
        <v>0</v>
      </c>
      <c r="U119" s="697">
        <v>0</v>
      </c>
      <c r="V119" s="697">
        <v>0</v>
      </c>
      <c r="W119" s="162">
        <v>0</v>
      </c>
      <c r="X119" s="162">
        <v>0</v>
      </c>
      <c r="Y119" s="697"/>
      <c r="Z119" s="697"/>
      <c r="AA119" s="162">
        <v>0</v>
      </c>
      <c r="AB119" s="162">
        <v>0</v>
      </c>
      <c r="AC119" s="697"/>
      <c r="AD119" s="697"/>
      <c r="AE119" s="162"/>
    </row>
    <row r="120" spans="1:31">
      <c r="A120" s="158" t="s">
        <v>416</v>
      </c>
      <c r="B120" s="166"/>
      <c r="C120" s="589">
        <v>0</v>
      </c>
      <c r="D120" s="583">
        <v>0</v>
      </c>
      <c r="E120" s="589">
        <v>0</v>
      </c>
      <c r="F120" s="583">
        <v>0</v>
      </c>
      <c r="G120" s="589">
        <v>-42.021000000000001</v>
      </c>
      <c r="H120" s="583">
        <v>-116.92700000000001</v>
      </c>
      <c r="I120" s="589">
        <v>-24.141000000000002</v>
      </c>
      <c r="J120" s="583">
        <v>-176.714</v>
      </c>
      <c r="K120" s="589">
        <v>258.36099999999999</v>
      </c>
      <c r="L120" s="583">
        <v>386.00799999999998</v>
      </c>
      <c r="M120" s="589">
        <v>156.035</v>
      </c>
      <c r="N120" s="583">
        <v>386.00799999999998</v>
      </c>
      <c r="O120" s="589">
        <v>478.00599999999997</v>
      </c>
      <c r="P120" s="583">
        <v>472.791</v>
      </c>
      <c r="Q120" s="589">
        <v>139.85499999999996</v>
      </c>
      <c r="R120" s="583">
        <v>85.396999999999991</v>
      </c>
      <c r="S120" s="589">
        <v>0</v>
      </c>
      <c r="T120" s="583">
        <v>0</v>
      </c>
      <c r="U120" s="589">
        <v>0</v>
      </c>
      <c r="V120" s="583">
        <v>0</v>
      </c>
      <c r="W120" s="589">
        <v>0</v>
      </c>
      <c r="X120" s="583">
        <v>0</v>
      </c>
      <c r="Y120" s="589">
        <v>0</v>
      </c>
      <c r="Z120" s="583">
        <v>0</v>
      </c>
      <c r="AA120" s="589">
        <v>694.346</v>
      </c>
      <c r="AB120" s="583">
        <v>741.87199999999996</v>
      </c>
      <c r="AC120" s="589">
        <v>271.74900000000002</v>
      </c>
      <c r="AD120" s="583">
        <v>11.902999999999906</v>
      </c>
    </row>
    <row r="121" spans="1:31">
      <c r="C121" s="162">
        <v>0</v>
      </c>
      <c r="D121" s="162">
        <v>0</v>
      </c>
      <c r="E121" s="697">
        <v>0</v>
      </c>
      <c r="F121" s="697"/>
      <c r="G121" s="162">
        <v>0</v>
      </c>
      <c r="H121" s="162">
        <v>0</v>
      </c>
      <c r="I121" s="697">
        <v>0</v>
      </c>
      <c r="J121" s="697">
        <v>0</v>
      </c>
      <c r="K121" s="162">
        <v>0</v>
      </c>
      <c r="L121" s="162">
        <v>0</v>
      </c>
      <c r="M121" s="697"/>
      <c r="N121" s="697"/>
      <c r="O121" s="162">
        <v>0</v>
      </c>
      <c r="P121" s="162">
        <v>0</v>
      </c>
      <c r="Q121" s="697"/>
      <c r="R121" s="697"/>
      <c r="S121" s="162">
        <v>0</v>
      </c>
      <c r="T121" s="162">
        <v>0</v>
      </c>
      <c r="U121" s="697">
        <v>0</v>
      </c>
      <c r="V121" s="697">
        <v>0</v>
      </c>
      <c r="W121" s="162">
        <v>0</v>
      </c>
      <c r="X121" s="162">
        <v>0</v>
      </c>
      <c r="Y121" s="697"/>
      <c r="Z121" s="697"/>
      <c r="AA121" s="162">
        <v>0</v>
      </c>
      <c r="AB121" s="162">
        <v>0</v>
      </c>
      <c r="AC121" s="697"/>
      <c r="AD121" s="697"/>
      <c r="AE121" s="162"/>
    </row>
    <row r="122" spans="1:31">
      <c r="A122" s="164"/>
      <c r="B122" s="165" t="s">
        <v>401</v>
      </c>
      <c r="C122" s="580">
        <v>0</v>
      </c>
      <c r="D122" s="584">
        <v>0</v>
      </c>
      <c r="E122" s="580">
        <v>0</v>
      </c>
      <c r="F122" s="584">
        <v>0</v>
      </c>
      <c r="G122" s="580">
        <v>61.021000000000001</v>
      </c>
      <c r="H122" s="584">
        <v>57.215000000000003</v>
      </c>
      <c r="I122" s="580">
        <v>47.639000000000003</v>
      </c>
      <c r="J122" s="584">
        <v>86.085000000000008</v>
      </c>
      <c r="K122" s="580">
        <v>-34.183999999999997</v>
      </c>
      <c r="L122" s="584">
        <v>5.5039999999999996</v>
      </c>
      <c r="M122" s="580">
        <v>-25.720999999999997</v>
      </c>
      <c r="N122" s="584">
        <v>5.5039999999999996</v>
      </c>
      <c r="O122" s="580">
        <v>-176.53299999999999</v>
      </c>
      <c r="P122" s="584">
        <v>-174.934</v>
      </c>
      <c r="Q122" s="580">
        <v>-51.246999999999986</v>
      </c>
      <c r="R122" s="584">
        <v>-33.455999999999989</v>
      </c>
      <c r="S122" s="580">
        <v>0</v>
      </c>
      <c r="T122" s="584">
        <v>0</v>
      </c>
      <c r="U122" s="580">
        <v>0</v>
      </c>
      <c r="V122" s="584">
        <v>0</v>
      </c>
      <c r="W122" s="580">
        <v>0</v>
      </c>
      <c r="X122" s="584">
        <v>0</v>
      </c>
      <c r="Y122" s="580">
        <v>0</v>
      </c>
      <c r="Z122" s="584">
        <v>0</v>
      </c>
      <c r="AA122" s="580">
        <v>-149.696</v>
      </c>
      <c r="AB122" s="584">
        <v>-112.215</v>
      </c>
      <c r="AC122" s="580">
        <v>-29.328999999999994</v>
      </c>
      <c r="AD122" s="584">
        <v>157.79799999999997</v>
      </c>
    </row>
    <row r="123" spans="1:31">
      <c r="C123" s="162">
        <v>0</v>
      </c>
      <c r="D123" s="162">
        <v>0</v>
      </c>
      <c r="E123" s="697">
        <v>0</v>
      </c>
      <c r="F123" s="697"/>
      <c r="G123" s="162">
        <v>0</v>
      </c>
      <c r="H123" s="162">
        <v>0</v>
      </c>
      <c r="I123" s="697">
        <v>0</v>
      </c>
      <c r="J123" s="697">
        <v>0</v>
      </c>
      <c r="K123" s="162">
        <v>0</v>
      </c>
      <c r="L123" s="162">
        <v>0</v>
      </c>
      <c r="M123" s="697"/>
      <c r="N123" s="697"/>
      <c r="O123" s="162">
        <v>0</v>
      </c>
      <c r="P123" s="162">
        <v>0</v>
      </c>
      <c r="Q123" s="697"/>
      <c r="R123" s="697"/>
      <c r="S123" s="162">
        <v>0</v>
      </c>
      <c r="T123" s="162">
        <v>0</v>
      </c>
      <c r="U123" s="697">
        <v>0</v>
      </c>
      <c r="V123" s="697">
        <v>0</v>
      </c>
      <c r="W123" s="162">
        <v>0</v>
      </c>
      <c r="X123" s="162">
        <v>0</v>
      </c>
      <c r="Y123" s="697"/>
      <c r="Z123" s="697"/>
      <c r="AA123" s="162">
        <v>0</v>
      </c>
      <c r="AB123" s="162">
        <v>0</v>
      </c>
      <c r="AC123" s="697"/>
      <c r="AD123" s="697"/>
      <c r="AE123" s="162"/>
    </row>
    <row r="124" spans="1:31">
      <c r="A124" s="158" t="s">
        <v>402</v>
      </c>
      <c r="B124" s="166"/>
      <c r="C124" s="589">
        <v>0</v>
      </c>
      <c r="D124" s="583">
        <v>0</v>
      </c>
      <c r="E124" s="589">
        <v>0</v>
      </c>
      <c r="F124" s="583">
        <v>0</v>
      </c>
      <c r="G124" s="589">
        <v>19</v>
      </c>
      <c r="H124" s="583">
        <v>-59.712000000000003</v>
      </c>
      <c r="I124" s="589">
        <v>23.498000000000001</v>
      </c>
      <c r="J124" s="583">
        <v>-90.629000000000005</v>
      </c>
      <c r="K124" s="589">
        <v>224.17699999999999</v>
      </c>
      <c r="L124" s="583">
        <v>391.512</v>
      </c>
      <c r="M124" s="589">
        <v>130.31399999999999</v>
      </c>
      <c r="N124" s="583">
        <v>391.512</v>
      </c>
      <c r="O124" s="589">
        <v>301.47300000000001</v>
      </c>
      <c r="P124" s="583">
        <v>297.85700000000003</v>
      </c>
      <c r="Q124" s="589">
        <v>88.608000000000004</v>
      </c>
      <c r="R124" s="583">
        <v>51.941000000000031</v>
      </c>
      <c r="S124" s="589">
        <v>0</v>
      </c>
      <c r="T124" s="583">
        <v>0</v>
      </c>
      <c r="U124" s="589">
        <v>0</v>
      </c>
      <c r="V124" s="583">
        <v>0</v>
      </c>
      <c r="W124" s="589">
        <v>0</v>
      </c>
      <c r="X124" s="583">
        <v>0</v>
      </c>
      <c r="Y124" s="589">
        <v>0</v>
      </c>
      <c r="Z124" s="583">
        <v>0</v>
      </c>
      <c r="AA124" s="589">
        <v>544.65</v>
      </c>
      <c r="AB124" s="583">
        <v>629.65700000000004</v>
      </c>
      <c r="AC124" s="589">
        <v>242.41999999999996</v>
      </c>
      <c r="AD124" s="583">
        <v>169.70100000000002</v>
      </c>
    </row>
    <row r="125" spans="1:31">
      <c r="A125" s="164"/>
      <c r="B125" s="165" t="s">
        <v>403</v>
      </c>
      <c r="C125" s="580">
        <v>0</v>
      </c>
      <c r="D125" s="584">
        <v>0</v>
      </c>
      <c r="E125" s="580">
        <v>0</v>
      </c>
      <c r="F125" s="584">
        <v>0</v>
      </c>
      <c r="G125" s="580">
        <v>0</v>
      </c>
      <c r="H125" s="584">
        <v>0</v>
      </c>
      <c r="I125" s="580">
        <v>0</v>
      </c>
      <c r="J125" s="584">
        <v>0</v>
      </c>
      <c r="K125" s="580">
        <v>0</v>
      </c>
      <c r="L125" s="584">
        <v>0</v>
      </c>
      <c r="M125" s="580">
        <v>0</v>
      </c>
      <c r="N125" s="584">
        <v>0</v>
      </c>
      <c r="O125" s="580">
        <v>0</v>
      </c>
      <c r="P125" s="584">
        <v>0</v>
      </c>
      <c r="Q125" s="580">
        <v>0</v>
      </c>
      <c r="R125" s="584">
        <v>0</v>
      </c>
      <c r="S125" s="580">
        <v>0</v>
      </c>
      <c r="T125" s="584">
        <v>0</v>
      </c>
      <c r="U125" s="580">
        <v>0</v>
      </c>
      <c r="V125" s="584">
        <v>0</v>
      </c>
      <c r="W125" s="580">
        <v>0</v>
      </c>
      <c r="X125" s="584">
        <v>0</v>
      </c>
      <c r="Y125" s="580">
        <v>0</v>
      </c>
      <c r="Z125" s="584">
        <v>0</v>
      </c>
      <c r="AA125" s="580">
        <v>0</v>
      </c>
      <c r="AB125" s="584">
        <v>0</v>
      </c>
      <c r="AC125" s="580">
        <v>0</v>
      </c>
      <c r="AD125" s="584">
        <v>0</v>
      </c>
    </row>
    <row r="126" spans="1:31">
      <c r="A126" s="158" t="s">
        <v>404</v>
      </c>
      <c r="B126" s="165"/>
      <c r="C126" s="589">
        <v>0</v>
      </c>
      <c r="D126" s="583">
        <v>0</v>
      </c>
      <c r="E126" s="589">
        <v>0</v>
      </c>
      <c r="F126" s="583">
        <v>0</v>
      </c>
      <c r="G126" s="589">
        <v>19</v>
      </c>
      <c r="H126" s="583">
        <v>-59.712000000000003</v>
      </c>
      <c r="I126" s="589">
        <v>23.498000000000001</v>
      </c>
      <c r="J126" s="583">
        <v>-90.629000000000005</v>
      </c>
      <c r="K126" s="589">
        <v>224.17699999999999</v>
      </c>
      <c r="L126" s="583">
        <v>391.512</v>
      </c>
      <c r="M126" s="589">
        <v>130.31399999999999</v>
      </c>
      <c r="N126" s="583">
        <v>391.512</v>
      </c>
      <c r="O126" s="589">
        <v>301.47300000000001</v>
      </c>
      <c r="P126" s="583">
        <v>297.85700000000003</v>
      </c>
      <c r="Q126" s="589">
        <v>88.608000000000004</v>
      </c>
      <c r="R126" s="583">
        <v>51.941000000000031</v>
      </c>
      <c r="S126" s="589">
        <v>0</v>
      </c>
      <c r="T126" s="583">
        <v>0</v>
      </c>
      <c r="U126" s="589">
        <v>0</v>
      </c>
      <c r="V126" s="583">
        <v>0</v>
      </c>
      <c r="W126" s="589">
        <v>0</v>
      </c>
      <c r="X126" s="583">
        <v>0</v>
      </c>
      <c r="Y126" s="589">
        <v>0</v>
      </c>
      <c r="Z126" s="583">
        <v>0</v>
      </c>
      <c r="AA126" s="589">
        <v>544.65</v>
      </c>
      <c r="AB126" s="583">
        <v>629.65700000000004</v>
      </c>
      <c r="AC126" s="589">
        <v>242.41999999999996</v>
      </c>
      <c r="AD126" s="583">
        <v>169.70100000000002</v>
      </c>
    </row>
    <row r="127" spans="1:31">
      <c r="C127" s="163"/>
      <c r="O127" s="109"/>
      <c r="P127" s="109"/>
    </row>
    <row r="128" spans="1:31">
      <c r="C128" s="163"/>
    </row>
    <row r="129" spans="1:19">
      <c r="C129" s="109">
        <v>1000</v>
      </c>
      <c r="Q129"/>
      <c r="R129"/>
      <c r="S129"/>
    </row>
    <row r="130" spans="1:19">
      <c r="A130" s="903" t="s">
        <v>0</v>
      </c>
      <c r="B130" s="904"/>
      <c r="C130" s="901" t="s">
        <v>223</v>
      </c>
      <c r="D130" s="902"/>
      <c r="E130" s="901" t="s">
        <v>5</v>
      </c>
      <c r="F130" s="902"/>
      <c r="G130" s="901" t="s">
        <v>6</v>
      </c>
      <c r="H130" s="902"/>
      <c r="I130" s="901" t="s">
        <v>7</v>
      </c>
      <c r="J130" s="902"/>
      <c r="K130" s="901" t="s">
        <v>14</v>
      </c>
      <c r="L130" s="902"/>
      <c r="M130" s="901" t="s">
        <v>317</v>
      </c>
      <c r="N130" s="902"/>
      <c r="O130" s="901" t="s">
        <v>47</v>
      </c>
      <c r="P130" s="902"/>
      <c r="Q130"/>
      <c r="R130"/>
      <c r="S130"/>
    </row>
    <row r="131" spans="1:19">
      <c r="A131" s="938" t="s">
        <v>406</v>
      </c>
      <c r="B131" s="942"/>
      <c r="C131" s="576" t="s">
        <v>493</v>
      </c>
      <c r="D131" s="267" t="s">
        <v>494</v>
      </c>
      <c r="E131" s="576" t="s">
        <v>493</v>
      </c>
      <c r="F131" s="267" t="s">
        <v>494</v>
      </c>
      <c r="G131" s="576" t="s">
        <v>493</v>
      </c>
      <c r="H131" s="267" t="s">
        <v>494</v>
      </c>
      <c r="I131" s="576" t="s">
        <v>493</v>
      </c>
      <c r="J131" s="267" t="s">
        <v>494</v>
      </c>
      <c r="K131" s="576" t="s">
        <v>493</v>
      </c>
      <c r="L131" s="267" t="s">
        <v>494</v>
      </c>
      <c r="M131" s="576" t="s">
        <v>493</v>
      </c>
      <c r="N131" s="267" t="s">
        <v>494</v>
      </c>
      <c r="O131" s="576" t="s">
        <v>493</v>
      </c>
      <c r="P131" s="267" t="s">
        <v>494</v>
      </c>
      <c r="Q131"/>
      <c r="R131"/>
      <c r="S131"/>
    </row>
    <row r="132" spans="1:19">
      <c r="A132" s="943"/>
      <c r="B132" s="944"/>
      <c r="C132" s="577" t="s">
        <v>222</v>
      </c>
      <c r="D132" s="268" t="s">
        <v>222</v>
      </c>
      <c r="E132" s="577" t="s">
        <v>222</v>
      </c>
      <c r="F132" s="268" t="s">
        <v>222</v>
      </c>
      <c r="G132" s="577" t="s">
        <v>222</v>
      </c>
      <c r="H132" s="268" t="s">
        <v>222</v>
      </c>
      <c r="I132" s="577" t="s">
        <v>222</v>
      </c>
      <c r="J132" s="268" t="s">
        <v>222</v>
      </c>
      <c r="K132" s="577" t="s">
        <v>222</v>
      </c>
      <c r="L132" s="268" t="s">
        <v>222</v>
      </c>
      <c r="M132" s="577" t="s">
        <v>222</v>
      </c>
      <c r="N132" s="268" t="s">
        <v>222</v>
      </c>
      <c r="O132" s="577" t="s">
        <v>222</v>
      </c>
      <c r="P132" s="268" t="s">
        <v>222</v>
      </c>
      <c r="Q132"/>
      <c r="R132"/>
      <c r="S132"/>
    </row>
    <row r="133" spans="1:19">
      <c r="C133" s="169"/>
      <c r="D133" s="169"/>
      <c r="E133" s="169"/>
      <c r="F133" s="169"/>
      <c r="G133" s="169"/>
      <c r="H133" s="169"/>
      <c r="I133" s="169"/>
      <c r="J133" s="169"/>
      <c r="K133" s="169"/>
      <c r="L133" s="169"/>
      <c r="M133" s="169"/>
      <c r="N133" s="169"/>
      <c r="O133" s="169"/>
      <c r="P133" s="169"/>
      <c r="Q133"/>
      <c r="R133"/>
      <c r="S133"/>
    </row>
    <row r="134" spans="1:19">
      <c r="A134" s="158"/>
      <c r="B134" s="167" t="s">
        <v>407</v>
      </c>
      <c r="C134" s="580">
        <v>0</v>
      </c>
      <c r="D134" s="794">
        <v>0</v>
      </c>
      <c r="E134" s="580">
        <v>15.007999999999999</v>
      </c>
      <c r="F134" s="584">
        <v>162.839</v>
      </c>
      <c r="G134" s="580">
        <v>1035.127</v>
      </c>
      <c r="H134" s="584">
        <v>978.00300000000004</v>
      </c>
      <c r="I134" s="580">
        <v>1310.865</v>
      </c>
      <c r="J134" s="584">
        <v>994.40899999999999</v>
      </c>
      <c r="K134" s="580">
        <v>0</v>
      </c>
      <c r="L134" s="584">
        <v>0</v>
      </c>
      <c r="M134" s="580">
        <v>0</v>
      </c>
      <c r="N134" s="584">
        <v>0</v>
      </c>
      <c r="O134" s="580">
        <v>2361</v>
      </c>
      <c r="P134" s="584">
        <v>2135.2510000000002</v>
      </c>
      <c r="Q134"/>
      <c r="R134"/>
      <c r="S134"/>
    </row>
    <row r="135" spans="1:19">
      <c r="A135" s="158"/>
      <c r="B135" s="167" t="s">
        <v>408</v>
      </c>
      <c r="C135" s="580">
        <v>0</v>
      </c>
      <c r="D135" s="794">
        <v>0</v>
      </c>
      <c r="E135" s="580">
        <v>-143.24100000000001</v>
      </c>
      <c r="F135" s="584">
        <v>-141.15600000000001</v>
      </c>
      <c r="G135" s="580">
        <v>-1180.06</v>
      </c>
      <c r="H135" s="584">
        <v>-869.84699999999998</v>
      </c>
      <c r="I135" s="580">
        <v>-372.02699999999999</v>
      </c>
      <c r="J135" s="584">
        <v>-288.20299999999997</v>
      </c>
      <c r="K135" s="580">
        <v>0</v>
      </c>
      <c r="L135" s="584">
        <v>0</v>
      </c>
      <c r="M135" s="580">
        <v>0</v>
      </c>
      <c r="N135" s="584">
        <v>0</v>
      </c>
      <c r="O135" s="580">
        <v>-1695.328</v>
      </c>
      <c r="P135" s="584">
        <v>-1299.2059999999999</v>
      </c>
    </row>
    <row r="136" spans="1:19">
      <c r="A136" s="158"/>
      <c r="B136" s="167" t="s">
        <v>409</v>
      </c>
      <c r="C136" s="580">
        <v>0</v>
      </c>
      <c r="D136" s="794">
        <v>0</v>
      </c>
      <c r="E136" s="580">
        <v>135.54499999999999</v>
      </c>
      <c r="F136" s="584">
        <v>-12.781000000000001</v>
      </c>
      <c r="G136" s="580">
        <v>48.543999999999997</v>
      </c>
      <c r="H136" s="584">
        <v>66.123999999999995</v>
      </c>
      <c r="I136" s="580">
        <v>-564.65499999999997</v>
      </c>
      <c r="J136" s="584">
        <v>-435.19499999999999</v>
      </c>
      <c r="K136" s="580">
        <v>0</v>
      </c>
      <c r="L136" s="584">
        <v>0</v>
      </c>
      <c r="M136" s="580">
        <v>0</v>
      </c>
      <c r="N136" s="584">
        <v>0</v>
      </c>
      <c r="O136" s="580">
        <v>-380.56599999999997</v>
      </c>
      <c r="P136" s="584">
        <v>-381.85199999999998</v>
      </c>
    </row>
    <row r="137" spans="1:19">
      <c r="C137" s="169"/>
      <c r="D137" s="169"/>
      <c r="E137" s="169"/>
      <c r="F137" s="169"/>
      <c r="G137" s="169"/>
      <c r="H137" s="169"/>
      <c r="I137" s="169"/>
      <c r="J137" s="169"/>
      <c r="K137" s="169"/>
      <c r="L137" s="169"/>
      <c r="M137" s="169"/>
      <c r="N137" s="169"/>
      <c r="O137" s="169"/>
      <c r="P137" s="169"/>
    </row>
    <row r="142" spans="1:19">
      <c r="E142" s="184"/>
      <c r="F142" s="184"/>
      <c r="G142" s="184"/>
      <c r="H142" s="184"/>
      <c r="I142" s="184"/>
      <c r="J142" s="184"/>
    </row>
    <row r="143" spans="1:19">
      <c r="E143" s="184"/>
      <c r="F143" s="184"/>
      <c r="G143" s="184"/>
      <c r="H143" s="184"/>
      <c r="I143" s="184"/>
      <c r="J143" s="184"/>
    </row>
    <row r="144" spans="1:19">
      <c r="E144" s="184"/>
      <c r="F144" s="184"/>
      <c r="G144" s="184"/>
      <c r="H144" s="184"/>
      <c r="I144" s="184"/>
      <c r="J144" s="184"/>
    </row>
    <row r="145" spans="5:10">
      <c r="E145" s="184"/>
      <c r="F145" s="184"/>
      <c r="G145" s="184"/>
      <c r="H145" s="184"/>
      <c r="I145" s="184"/>
      <c r="J145" s="184"/>
    </row>
  </sheetData>
  <mergeCells count="55">
    <mergeCell ref="AA74:AB74"/>
    <mergeCell ref="AC74:AD74"/>
    <mergeCell ref="AA73:AD73"/>
    <mergeCell ref="W73:Z73"/>
    <mergeCell ref="S74:T74"/>
    <mergeCell ref="U74:V74"/>
    <mergeCell ref="Y74:Z74"/>
    <mergeCell ref="A131:B132"/>
    <mergeCell ref="A73:B73"/>
    <mergeCell ref="A75:B76"/>
    <mergeCell ref="A130:B130"/>
    <mergeCell ref="C130:D130"/>
    <mergeCell ref="C73:F73"/>
    <mergeCell ref="C74:D74"/>
    <mergeCell ref="E74:F74"/>
    <mergeCell ref="E130:F130"/>
    <mergeCell ref="O74:P74"/>
    <mergeCell ref="Q74:R74"/>
    <mergeCell ref="S73:V73"/>
    <mergeCell ref="O73:R73"/>
    <mergeCell ref="W74:X74"/>
    <mergeCell ref="G74:H74"/>
    <mergeCell ref="I74:J74"/>
    <mergeCell ref="K73:N73"/>
    <mergeCell ref="K74:L74"/>
    <mergeCell ref="M74:N74"/>
    <mergeCell ref="G73:J73"/>
    <mergeCell ref="G130:H130"/>
    <mergeCell ref="O130:P130"/>
    <mergeCell ref="I130:J130"/>
    <mergeCell ref="M130:N130"/>
    <mergeCell ref="K130:L130"/>
    <mergeCell ref="C72:AD72"/>
    <mergeCell ref="A2:B2"/>
    <mergeCell ref="C2:P2"/>
    <mergeCell ref="A3:B3"/>
    <mergeCell ref="C3:D3"/>
    <mergeCell ref="E3:F3"/>
    <mergeCell ref="G3:H3"/>
    <mergeCell ref="I3:J3"/>
    <mergeCell ref="M3:N3"/>
    <mergeCell ref="K3:L3"/>
    <mergeCell ref="O3:P3"/>
    <mergeCell ref="A4:B5"/>
    <mergeCell ref="A34:B35"/>
    <mergeCell ref="O33:P33"/>
    <mergeCell ref="C32:P32"/>
    <mergeCell ref="E33:F33"/>
    <mergeCell ref="A32:B32"/>
    <mergeCell ref="A33:B33"/>
    <mergeCell ref="C33:D33"/>
    <mergeCell ref="G33:H33"/>
    <mergeCell ref="I33:J33"/>
    <mergeCell ref="K33:L33"/>
    <mergeCell ref="M33:N3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workbookViewId="0"/>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948" t="s">
        <v>417</v>
      </c>
      <c r="D5" s="948"/>
      <c r="E5" s="948"/>
      <c r="F5" s="948"/>
      <c r="G5" s="948"/>
    </row>
    <row r="6" spans="3:9">
      <c r="C6" s="949" t="s">
        <v>418</v>
      </c>
      <c r="D6" s="949"/>
      <c r="E6" s="949"/>
      <c r="F6" s="949"/>
      <c r="G6" s="949"/>
    </row>
    <row r="7" spans="3:9" ht="8.25" hidden="1" customHeight="1">
      <c r="C7" s="947"/>
      <c r="D7" s="947"/>
      <c r="E7" s="947"/>
      <c r="F7" s="947"/>
    </row>
    <row r="9" spans="3:9" ht="45" customHeight="1">
      <c r="C9" s="59" t="s">
        <v>419</v>
      </c>
      <c r="D9" s="59" t="s">
        <v>112</v>
      </c>
      <c r="E9" s="59" t="s">
        <v>420</v>
      </c>
      <c r="F9" s="59" t="s">
        <v>421</v>
      </c>
      <c r="G9" s="59" t="s">
        <v>422</v>
      </c>
    </row>
    <row r="10" spans="3:9" ht="13.5" customHeight="1">
      <c r="C10" s="60"/>
      <c r="D10" s="70" t="s">
        <v>423</v>
      </c>
      <c r="E10" s="70" t="s">
        <v>423</v>
      </c>
      <c r="F10" s="70" t="s">
        <v>2</v>
      </c>
      <c r="G10" s="70" t="s">
        <v>2</v>
      </c>
      <c r="H10" s="62"/>
      <c r="I10" s="62"/>
    </row>
    <row r="11" spans="3:9">
      <c r="C11" s="63" t="s">
        <v>424</v>
      </c>
      <c r="D11" s="61"/>
      <c r="E11" s="61"/>
      <c r="F11" s="61"/>
      <c r="G11" s="61"/>
      <c r="H11" s="62"/>
      <c r="I11" s="62"/>
    </row>
    <row r="12" spans="3:9">
      <c r="C12" s="60" t="s">
        <v>223</v>
      </c>
      <c r="D12" s="61">
        <v>115625</v>
      </c>
      <c r="E12" s="61">
        <v>2350118</v>
      </c>
      <c r="F12" s="71">
        <f t="shared" ref="F12:F17" si="0">+D12/E12*4</f>
        <v>0.19679862883480745</v>
      </c>
      <c r="G12" s="71">
        <v>0.26205136598302631</v>
      </c>
      <c r="H12" s="62"/>
      <c r="I12" s="62"/>
    </row>
    <row r="13" spans="3:9">
      <c r="C13" s="60" t="s">
        <v>7</v>
      </c>
      <c r="D13" s="61">
        <v>36395</v>
      </c>
      <c r="E13" s="61">
        <v>1207616</v>
      </c>
      <c r="F13" s="71">
        <f t="shared" si="0"/>
        <v>0.12055156606073454</v>
      </c>
      <c r="G13" s="71">
        <v>0.16653419547020115</v>
      </c>
      <c r="H13" s="62"/>
      <c r="I13" s="62"/>
    </row>
    <row r="14" spans="3:9">
      <c r="C14" s="60" t="s">
        <v>5</v>
      </c>
      <c r="D14" s="61">
        <v>14999</v>
      </c>
      <c r="E14" s="61">
        <v>142944</v>
      </c>
      <c r="F14" s="71">
        <f t="shared" si="0"/>
        <v>0.41971681217819568</v>
      </c>
      <c r="G14" s="71">
        <v>0.16979656226377887</v>
      </c>
      <c r="H14" s="62"/>
      <c r="I14" s="62"/>
    </row>
    <row r="15" spans="3:9">
      <c r="C15" s="60" t="s">
        <v>425</v>
      </c>
      <c r="D15" s="61">
        <v>32174</v>
      </c>
      <c r="E15" s="61">
        <v>680395</v>
      </c>
      <c r="F15" s="71">
        <f t="shared" si="0"/>
        <v>0.18914895024213876</v>
      </c>
      <c r="G15" s="71">
        <v>0.16223657853818924</v>
      </c>
      <c r="H15" s="62"/>
      <c r="I15" s="62"/>
    </row>
    <row r="16" spans="3:9">
      <c r="C16" s="60" t="s">
        <v>426</v>
      </c>
      <c r="D16" s="61">
        <v>32517</v>
      </c>
      <c r="E16" s="61">
        <v>497773</v>
      </c>
      <c r="F16" s="71">
        <f t="shared" si="0"/>
        <v>0.2612998294403272</v>
      </c>
      <c r="G16" s="71">
        <v>0.15617793924285378</v>
      </c>
      <c r="H16" s="62"/>
      <c r="I16" s="62"/>
    </row>
    <row r="17" spans="3:9">
      <c r="C17" s="64" t="s">
        <v>427</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c r="C19" s="63" t="s">
        <v>428</v>
      </c>
      <c r="D19" s="61"/>
      <c r="E19" s="61"/>
      <c r="F19" s="70"/>
      <c r="G19" s="70"/>
      <c r="H19" s="62"/>
      <c r="I19" s="62"/>
    </row>
    <row r="20" spans="3:9">
      <c r="C20" s="60" t="s">
        <v>223</v>
      </c>
      <c r="D20" s="61">
        <v>37244</v>
      </c>
      <c r="E20" s="61">
        <v>562855</v>
      </c>
      <c r="F20" s="71">
        <f t="shared" ref="F20:F25" si="1">+D20/E20*4</f>
        <v>0.26467918025068621</v>
      </c>
      <c r="G20" s="71">
        <v>0.30879655748641593</v>
      </c>
      <c r="H20" s="62"/>
      <c r="I20" s="62"/>
    </row>
    <row r="21" spans="3:9">
      <c r="C21" s="60" t="s">
        <v>7</v>
      </c>
      <c r="D21" s="61">
        <v>37204</v>
      </c>
      <c r="E21" s="61">
        <v>783717</v>
      </c>
      <c r="F21" s="71">
        <f t="shared" si="1"/>
        <v>0.18988486915557529</v>
      </c>
      <c r="G21" s="71">
        <v>0.27295778398474824</v>
      </c>
      <c r="H21" s="62"/>
      <c r="I21" s="62"/>
    </row>
    <row r="22" spans="3:9">
      <c r="C22" s="60" t="s">
        <v>5</v>
      </c>
      <c r="D22" s="61">
        <v>2518</v>
      </c>
      <c r="E22" s="61">
        <v>310232</v>
      </c>
      <c r="F22" s="71">
        <f t="shared" si="1"/>
        <v>3.2466025426132701E-2</v>
      </c>
      <c r="G22" s="71">
        <v>0.11185438401775805</v>
      </c>
      <c r="H22" s="62"/>
      <c r="I22" s="62"/>
    </row>
    <row r="23" spans="3:9">
      <c r="C23" s="60" t="s">
        <v>425</v>
      </c>
      <c r="D23" s="61">
        <v>22042</v>
      </c>
      <c r="E23" s="61">
        <v>352571</v>
      </c>
      <c r="F23" s="71">
        <f t="shared" si="1"/>
        <v>0.25007161678073353</v>
      </c>
      <c r="G23" s="71">
        <v>0.2213841453434448</v>
      </c>
      <c r="H23" s="62"/>
      <c r="I23" s="62"/>
    </row>
    <row r="24" spans="3:9">
      <c r="C24" s="60" t="s">
        <v>429</v>
      </c>
      <c r="D24" s="61">
        <v>106978</v>
      </c>
      <c r="E24" s="61">
        <v>1467208</v>
      </c>
      <c r="F24" s="71">
        <f t="shared" si="1"/>
        <v>0.29165053625661802</v>
      </c>
      <c r="G24" s="71">
        <v>0.33533739354956343</v>
      </c>
      <c r="H24" s="62"/>
      <c r="I24" s="62"/>
    </row>
    <row r="25" spans="3:9" ht="16.5" customHeight="1">
      <c r="C25" s="64" t="s">
        <v>430</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idden="1">
      <c r="C27" s="64" t="s">
        <v>431</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432</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79" t="s">
        <v>433</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workbookViewId="0"/>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5"/>
      <c r="C3" s="34" t="s">
        <v>434</v>
      </c>
      <c r="D3" s="956" t="s">
        <v>435</v>
      </c>
      <c r="E3" s="952"/>
      <c r="F3" s="952" t="s">
        <v>436</v>
      </c>
      <c r="G3" s="953"/>
      <c r="H3" s="2"/>
      <c r="I3" s="2"/>
      <c r="J3" s="2"/>
      <c r="L3" s="3"/>
      <c r="M3" s="3"/>
    </row>
    <row r="4" spans="1:15" s="1" customFormat="1" ht="14.25">
      <c r="B4" s="39" t="s">
        <v>437</v>
      </c>
      <c r="C4" s="40" t="s">
        <v>438</v>
      </c>
      <c r="D4" s="957" t="s">
        <v>439</v>
      </c>
      <c r="E4" s="954"/>
      <c r="F4" s="954" t="s">
        <v>440</v>
      </c>
      <c r="G4" s="955"/>
      <c r="H4" s="2"/>
      <c r="I4" s="2"/>
      <c r="J4" s="2"/>
      <c r="L4" s="3"/>
      <c r="M4" s="3"/>
    </row>
    <row r="5" spans="1:15" s="1" customFormat="1" ht="14.25">
      <c r="B5" s="41"/>
      <c r="C5" s="42" t="s">
        <v>441</v>
      </c>
      <c r="D5" s="38" t="e">
        <f>+#REF!</f>
        <v>#REF!</v>
      </c>
      <c r="E5" s="4" t="str">
        <f>+'Property, plant and equipment'!D6</f>
        <v xml:space="preserve"> December 2024</v>
      </c>
      <c r="F5" s="5" t="e">
        <f>+D5</f>
        <v>#REF!</v>
      </c>
      <c r="G5" s="6" t="str">
        <f>+E5</f>
        <v xml:space="preserve"> December 2024</v>
      </c>
      <c r="H5" s="2"/>
      <c r="I5" s="2"/>
      <c r="J5" s="2"/>
      <c r="L5" s="3"/>
      <c r="M5" s="3"/>
    </row>
    <row r="6" spans="1:15" s="1" customFormat="1" ht="6" customHeight="1">
      <c r="B6" s="7"/>
      <c r="C6" s="7"/>
      <c r="D6" s="7"/>
      <c r="E6" s="7"/>
      <c r="F6" s="7"/>
      <c r="G6" s="7"/>
      <c r="H6" s="7"/>
      <c r="I6" s="7"/>
      <c r="J6" s="2"/>
      <c r="L6" s="3"/>
      <c r="M6" s="3"/>
    </row>
    <row r="7" spans="1:15" s="8" customFormat="1" ht="18" customHeight="1">
      <c r="B7" s="9" t="s">
        <v>442</v>
      </c>
      <c r="C7" s="10" t="s">
        <v>443</v>
      </c>
      <c r="D7" s="11">
        <v>18461</v>
      </c>
      <c r="E7" s="12">
        <v>20730.5</v>
      </c>
      <c r="F7" s="13">
        <v>0.40300000000000002</v>
      </c>
      <c r="G7" s="14">
        <v>0.437</v>
      </c>
      <c r="H7" s="2"/>
      <c r="I7" s="15"/>
      <c r="J7" s="15"/>
      <c r="K7" s="15"/>
      <c r="L7" s="3"/>
      <c r="M7" s="3"/>
      <c r="N7" s="16"/>
      <c r="O7" s="16"/>
    </row>
    <row r="8" spans="1:15" s="8" customFormat="1" ht="18" customHeight="1">
      <c r="B8" s="17" t="s">
        <v>5</v>
      </c>
      <c r="C8" s="10" t="s">
        <v>444</v>
      </c>
      <c r="D8" s="11">
        <v>11603.3</v>
      </c>
      <c r="E8" s="18">
        <v>12578.8</v>
      </c>
      <c r="F8" s="13">
        <v>0.14000000000000001</v>
      </c>
      <c r="G8" s="19">
        <v>0.14299999999999999</v>
      </c>
      <c r="H8" s="2"/>
      <c r="I8" s="15"/>
      <c r="J8" s="15"/>
      <c r="L8" s="3"/>
      <c r="M8" s="3"/>
      <c r="N8" s="16"/>
      <c r="O8" s="16"/>
    </row>
    <row r="9" spans="1:15" s="8" customFormat="1" ht="18" customHeight="1">
      <c r="B9" s="17" t="s">
        <v>425</v>
      </c>
      <c r="C9" s="10" t="s">
        <v>445</v>
      </c>
      <c r="D9" s="11">
        <v>4327.6000000000004</v>
      </c>
      <c r="E9" s="18">
        <v>4599.8999999999996</v>
      </c>
      <c r="F9" s="13">
        <v>0.23300000000000001</v>
      </c>
      <c r="G9" s="19">
        <v>0.23599999999999999</v>
      </c>
      <c r="H9" s="2"/>
      <c r="I9" s="15"/>
      <c r="J9" s="15"/>
      <c r="L9" s="3"/>
      <c r="M9" s="3"/>
      <c r="N9" s="16"/>
      <c r="O9" s="16"/>
    </row>
    <row r="10" spans="1:15" s="8" customFormat="1" ht="18" customHeight="1">
      <c r="B10" s="17" t="s">
        <v>7</v>
      </c>
      <c r="C10" s="10" t="s">
        <v>444</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446</v>
      </c>
      <c r="C11" s="10" t="s">
        <v>445</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950" t="s">
        <v>447</v>
      </c>
      <c r="C13" s="951"/>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448</v>
      </c>
      <c r="D15" s="29"/>
      <c r="E15" s="29"/>
    </row>
    <row r="16" spans="1:15" ht="12.75">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4.25">
      <c r="B19" s="28"/>
      <c r="D19" s="26"/>
      <c r="E19" s="26"/>
      <c r="H19" s="2"/>
      <c r="I19" s="2"/>
      <c r="J19" s="2"/>
    </row>
    <row r="20" spans="1:10" ht="14.25">
      <c r="E20" s="29"/>
      <c r="H20" s="2"/>
      <c r="I20" s="2"/>
      <c r="J20" s="2"/>
    </row>
    <row r="21" spans="1:10" ht="12.75">
      <c r="D21" s="29"/>
      <c r="E21" s="29"/>
    </row>
    <row r="22" spans="1:10" ht="12.75">
      <c r="D22" s="29"/>
      <c r="E22" s="29"/>
    </row>
    <row r="23" spans="1:10" ht="12.75">
      <c r="D23" s="29"/>
      <c r="E23" s="29"/>
    </row>
    <row r="24" spans="1:10" ht="12.75">
      <c r="D24" s="29"/>
      <c r="E24" s="29"/>
    </row>
    <row r="25" spans="1:10" ht="12.75">
      <c r="D25" s="29"/>
      <c r="E25" s="29"/>
    </row>
    <row r="26" spans="1:10" ht="12.75">
      <c r="D26" s="29"/>
      <c r="E26" s="29"/>
    </row>
    <row r="27" spans="1:10" ht="12.75">
      <c r="D27" s="29"/>
      <c r="E27" s="29"/>
      <c r="F27" s="30"/>
      <c r="G27" s="30"/>
    </row>
    <row r="28" spans="1:10" ht="12.75">
      <c r="D28" s="29"/>
      <c r="E28" s="29"/>
      <c r="F28" s="29"/>
    </row>
    <row r="29" spans="1:10" ht="12.75">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workbookViewId="0"/>
  </sheetViews>
  <sheetFormatPr baseColWidth="10" defaultColWidth="11.42578125" defaultRowHeight="12.75"/>
  <cols>
    <col min="1" max="2" width="11.42578125" style="47"/>
    <col min="3" max="3" width="33" style="47" customWidth="1"/>
    <col min="4" max="6" width="16.28515625" style="47" customWidth="1"/>
    <col min="7" max="16384" width="11.42578125" style="47"/>
  </cols>
  <sheetData>
    <row r="4" spans="3:6" ht="15">
      <c r="C4" s="958" t="s">
        <v>449</v>
      </c>
      <c r="D4" s="958"/>
      <c r="E4" s="958"/>
      <c r="F4" s="958"/>
    </row>
    <row r="5" spans="3:6">
      <c r="C5" s="48"/>
      <c r="D5" s="48"/>
      <c r="E5" s="48"/>
    </row>
    <row r="6" spans="3:6" ht="25.5" customHeight="1">
      <c r="C6" s="37" t="s">
        <v>450</v>
      </c>
      <c r="D6" s="46" t="e">
        <f>+#REF!</f>
        <v>#REF!</v>
      </c>
      <c r="E6" s="32" t="e">
        <f>+#REF!</f>
        <v>#REF!</v>
      </c>
      <c r="F6" s="32" t="s">
        <v>451</v>
      </c>
    </row>
    <row r="7" spans="3:6" ht="6.75" customHeight="1">
      <c r="C7" s="49"/>
      <c r="D7" s="50"/>
      <c r="E7" s="50"/>
      <c r="F7" s="50"/>
    </row>
    <row r="8" spans="3:6" ht="14.25">
      <c r="C8" s="51" t="s">
        <v>452</v>
      </c>
      <c r="D8" s="55">
        <v>-224930</v>
      </c>
      <c r="E8" s="56">
        <v>-352977</v>
      </c>
      <c r="F8" s="56">
        <f>+E8-D8</f>
        <v>-128047</v>
      </c>
    </row>
    <row r="9" spans="3:6" ht="14.25">
      <c r="C9" s="51" t="s">
        <v>453</v>
      </c>
      <c r="D9" s="55">
        <v>-50747</v>
      </c>
      <c r="E9" s="56">
        <v>-97997</v>
      </c>
      <c r="F9" s="56">
        <f>+E9-D9</f>
        <v>-47250</v>
      </c>
    </row>
    <row r="10" spans="3:6" ht="6" customHeight="1">
      <c r="C10" s="52"/>
      <c r="D10" s="53"/>
      <c r="E10" s="53"/>
      <c r="F10" s="53"/>
    </row>
    <row r="11" spans="3:6" ht="15.75" customHeight="1">
      <c r="C11" s="54" t="s">
        <v>47</v>
      </c>
      <c r="D11" s="57">
        <f>SUM(D8:D10)</f>
        <v>-275677</v>
      </c>
      <c r="E11" s="58">
        <f>SUM(E8:E9)</f>
        <v>-450974</v>
      </c>
      <c r="F11" s="58">
        <f>SUM(F8:F9)</f>
        <v>-175297</v>
      </c>
    </row>
    <row r="13" spans="3:6">
      <c r="D13" s="76">
        <f>+D11-'Income Statement'!C31</f>
        <v>-275120.58799999999</v>
      </c>
      <c r="E13" s="76">
        <f>+E11-'Income Statement'!D31</f>
        <v>-450630.38900000002</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C36"/>
  <sheetViews>
    <sheetView workbookViewId="0">
      <selection activeCell="D10" sqref="D10"/>
    </sheetView>
  </sheetViews>
  <sheetFormatPr baseColWidth="10" defaultColWidth="4" defaultRowHeight="12.75"/>
  <cols>
    <col min="1" max="1" width="3.42578125" style="129" customWidth="1"/>
    <col min="2" max="2" width="40.42578125" style="129" customWidth="1"/>
    <col min="3" max="3" width="15.42578125" style="129" customWidth="1"/>
    <col min="4" max="5" width="16.28515625" style="129" bestFit="1" customWidth="1"/>
    <col min="6" max="6" width="7.42578125" style="129" customWidth="1"/>
    <col min="7" max="8" width="13.140625" style="129" customWidth="1"/>
    <col min="9" max="9" width="7.42578125" style="129" bestFit="1" customWidth="1"/>
    <col min="10" max="10" width="1.85546875" style="129" customWidth="1"/>
    <col min="11" max="12" width="16.28515625" style="129" bestFit="1" customWidth="1"/>
    <col min="13" max="13" width="7.42578125" style="129" customWidth="1"/>
    <col min="14" max="15" width="12.28515625" style="129" customWidth="1"/>
    <col min="16" max="16" width="10.140625" style="129" customWidth="1"/>
    <col min="17" max="17" width="1.7109375" style="129" customWidth="1"/>
    <col min="18" max="19" width="16.28515625" style="129" bestFit="1" customWidth="1"/>
    <col min="20" max="20" width="1.7109375" style="129" customWidth="1"/>
    <col min="21" max="21" width="14.5703125" style="129" customWidth="1"/>
    <col min="22" max="22" width="13.5703125" style="129" customWidth="1"/>
    <col min="23" max="23" width="8.42578125" style="129" customWidth="1"/>
    <col min="24" max="24" width="11" style="129" customWidth="1"/>
    <col min="25" max="25" width="11.85546875" style="129" customWidth="1"/>
    <col min="26" max="26" width="8.7109375" style="129" customWidth="1"/>
    <col min="27" max="27" width="7.85546875" style="129" customWidth="1"/>
    <col min="28" max="28" width="8.140625" style="129" customWidth="1"/>
    <col min="29" max="16384" width="4" style="129"/>
  </cols>
  <sheetData>
    <row r="2" spans="1:29">
      <c r="B2" s="305"/>
      <c r="C2" s="305"/>
      <c r="D2" s="305"/>
      <c r="E2" s="305"/>
      <c r="F2" s="305"/>
      <c r="G2" s="305"/>
      <c r="H2" s="305"/>
      <c r="I2" s="305"/>
      <c r="K2" s="305"/>
      <c r="L2" s="305"/>
      <c r="M2" s="305"/>
      <c r="N2" s="305"/>
      <c r="O2" s="305"/>
      <c r="P2" s="305"/>
      <c r="R2" s="305"/>
      <c r="S2" s="305"/>
    </row>
    <row r="3" spans="1:29" ht="15" customHeight="1">
      <c r="A3" s="127"/>
      <c r="B3" s="808" t="s">
        <v>454</v>
      </c>
      <c r="C3" s="800" t="s">
        <v>21</v>
      </c>
      <c r="D3" s="814" t="s">
        <v>22</v>
      </c>
      <c r="E3" s="814"/>
      <c r="F3" s="814"/>
      <c r="G3" s="814"/>
      <c r="H3" s="814"/>
      <c r="I3" s="812"/>
      <c r="J3" s="632"/>
      <c r="K3" s="815" t="s">
        <v>23</v>
      </c>
      <c r="L3" s="816"/>
      <c r="M3" s="816"/>
      <c r="N3" s="816"/>
      <c r="O3" s="816"/>
      <c r="P3" s="817"/>
      <c r="Q3" s="127"/>
      <c r="R3" s="811" t="s">
        <v>24</v>
      </c>
      <c r="S3" s="812"/>
      <c r="T3" s="118"/>
      <c r="W3" s="118"/>
      <c r="X3" s="118"/>
      <c r="Y3" s="118"/>
    </row>
    <row r="4" spans="1:29" ht="15" customHeight="1">
      <c r="A4" s="127"/>
      <c r="B4" s="808"/>
      <c r="C4" s="800"/>
      <c r="D4" s="813" t="s">
        <v>11</v>
      </c>
      <c r="E4" s="813"/>
      <c r="F4" s="813"/>
      <c r="G4" s="813" t="s">
        <v>12</v>
      </c>
      <c r="H4" s="813"/>
      <c r="I4" s="813"/>
      <c r="J4" s="120"/>
      <c r="K4" s="813" t="s">
        <v>11</v>
      </c>
      <c r="L4" s="813"/>
      <c r="M4" s="813"/>
      <c r="N4" s="813" t="s">
        <v>12</v>
      </c>
      <c r="O4" s="813"/>
      <c r="P4" s="813"/>
      <c r="Q4" s="120"/>
      <c r="R4" s="810"/>
      <c r="S4" s="810"/>
      <c r="T4" s="118"/>
      <c r="W4" s="118"/>
      <c r="X4" s="118"/>
      <c r="Y4" s="118"/>
    </row>
    <row r="5" spans="1:29" s="740" customFormat="1">
      <c r="A5" s="128"/>
      <c r="B5" s="809"/>
      <c r="C5" s="801"/>
      <c r="D5" s="279" t="s">
        <v>471</v>
      </c>
      <c r="E5" s="280" t="s">
        <v>472</v>
      </c>
      <c r="F5" s="280" t="s">
        <v>2</v>
      </c>
      <c r="G5" s="279" t="str">
        <f>'Reported EBITDA'!$F$5</f>
        <v>Q4 2025</v>
      </c>
      <c r="H5" s="280" t="str">
        <f>'Reported EBITDA'!$G$5</f>
        <v>Q4 2024</v>
      </c>
      <c r="I5" s="280" t="s">
        <v>2</v>
      </c>
      <c r="J5" s="121"/>
      <c r="K5" s="279" t="s">
        <v>471</v>
      </c>
      <c r="L5" s="280" t="s">
        <v>472</v>
      </c>
      <c r="M5" s="280" t="s">
        <v>2</v>
      </c>
      <c r="N5" s="279" t="str">
        <f>'Reported EBITDA'!$F$5</f>
        <v>Q4 2025</v>
      </c>
      <c r="O5" s="280" t="str">
        <f>'Reported EBITDA'!$G$5</f>
        <v>Q4 2024</v>
      </c>
      <c r="P5" s="280" t="s">
        <v>2</v>
      </c>
      <c r="Q5" s="121"/>
      <c r="R5" s="279" t="s">
        <v>471</v>
      </c>
      <c r="S5" s="280" t="s">
        <v>472</v>
      </c>
      <c r="T5" s="739"/>
      <c r="U5" s="129"/>
      <c r="V5" s="129"/>
      <c r="W5" s="739"/>
      <c r="X5" s="739"/>
      <c r="Y5" s="739"/>
    </row>
    <row r="6" spans="1:29" s="740" customFormat="1" ht="9" customHeight="1">
      <c r="A6" s="128"/>
      <c r="B6" s="121"/>
      <c r="C6" s="121"/>
      <c r="D6" s="295"/>
      <c r="E6" s="121"/>
      <c r="F6" s="121"/>
      <c r="G6" s="121"/>
      <c r="H6" s="121"/>
      <c r="I6" s="121"/>
      <c r="J6" s="121"/>
      <c r="K6" s="295"/>
      <c r="L6" s="121"/>
      <c r="M6" s="121"/>
      <c r="N6" s="121"/>
      <c r="O6" s="121"/>
      <c r="P6" s="121"/>
      <c r="Q6" s="121"/>
      <c r="R6" s="293"/>
      <c r="S6" s="122"/>
      <c r="T6" s="739"/>
      <c r="U6" s="129"/>
      <c r="V6" s="129"/>
      <c r="W6" s="739"/>
      <c r="X6" s="739"/>
      <c r="Y6" s="739"/>
    </row>
    <row r="7" spans="1:29">
      <c r="A7" s="127"/>
      <c r="B7" s="117" t="s">
        <v>25</v>
      </c>
      <c r="C7" s="117" t="s">
        <v>26</v>
      </c>
      <c r="D7" s="296">
        <v>2.38626</v>
      </c>
      <c r="E7" s="275">
        <v>2.9920200000000001</v>
      </c>
      <c r="F7" s="185">
        <v>-0.20245853971564365</v>
      </c>
      <c r="G7" s="296">
        <v>0.49530000000000018</v>
      </c>
      <c r="H7" s="275">
        <v>0.47317000000000009</v>
      </c>
      <c r="I7" s="185">
        <v>4.6769659953082687E-2</v>
      </c>
      <c r="J7" s="119"/>
      <c r="K7" s="296">
        <v>2.3689200000000001</v>
      </c>
      <c r="L7" s="275">
        <v>2.9901900000000001</v>
      </c>
      <c r="M7" s="185">
        <v>-0.20776940595748095</v>
      </c>
      <c r="N7" s="296">
        <v>0.47942000000000007</v>
      </c>
      <c r="O7" s="275">
        <v>0.47274000000000022</v>
      </c>
      <c r="P7" s="185">
        <v>1.4130388797224391E-2</v>
      </c>
      <c r="Q7" s="119"/>
      <c r="R7" s="294">
        <v>1.5791229080224733E-2</v>
      </c>
      <c r="S7" s="230">
        <v>1.9881852614791681E-2</v>
      </c>
      <c r="T7" s="741"/>
      <c r="W7" s="118"/>
      <c r="X7" s="741"/>
      <c r="Y7" s="741"/>
      <c r="Z7" s="742"/>
    </row>
    <row r="8" spans="1:29">
      <c r="A8" s="127"/>
      <c r="B8" s="117" t="s">
        <v>27</v>
      </c>
      <c r="C8" s="117" t="s">
        <v>28</v>
      </c>
      <c r="D8" s="296">
        <v>27.177699298392678</v>
      </c>
      <c r="E8" s="275">
        <v>27.162810644604193</v>
      </c>
      <c r="F8" s="185">
        <v>5.4812640647861066E-4</v>
      </c>
      <c r="G8" s="296">
        <v>6.7739129448485826</v>
      </c>
      <c r="H8" s="275">
        <v>6.8701484545767908</v>
      </c>
      <c r="I8" s="185">
        <v>-1.4007777323079118E-2</v>
      </c>
      <c r="J8" s="119"/>
      <c r="K8" s="296">
        <v>20.369414193800782</v>
      </c>
      <c r="L8" s="275">
        <v>21.04088379154275</v>
      </c>
      <c r="M8" s="185">
        <v>-3.1912613766341025E-2</v>
      </c>
      <c r="N8" s="296">
        <v>4.5766982646606467</v>
      </c>
      <c r="O8" s="275">
        <v>5.2760955154060305</v>
      </c>
      <c r="P8" s="185">
        <v>-0.13255962647059105</v>
      </c>
      <c r="Q8" s="119"/>
      <c r="R8" s="294">
        <v>7.1531607950524975E-2</v>
      </c>
      <c r="S8" s="230">
        <v>6.2527803024751485E-2</v>
      </c>
      <c r="T8" s="741"/>
      <c r="U8" s="743"/>
      <c r="W8" s="118"/>
      <c r="X8" s="741"/>
      <c r="Y8" s="741"/>
      <c r="Z8" s="742"/>
    </row>
    <row r="9" spans="1:29">
      <c r="A9" s="127"/>
      <c r="B9" s="117" t="s">
        <v>29</v>
      </c>
      <c r="C9" s="117" t="s">
        <v>30</v>
      </c>
      <c r="D9" s="296">
        <v>18.632405940472985</v>
      </c>
      <c r="E9" s="275">
        <v>17.504846840640997</v>
      </c>
      <c r="F9" s="185">
        <v>6.4414108280806737E-2</v>
      </c>
      <c r="G9" s="296">
        <v>4.3533336950740029</v>
      </c>
      <c r="H9" s="275">
        <v>4.2390349488359984</v>
      </c>
      <c r="I9" s="185">
        <v>2.6963388511196396E-2</v>
      </c>
      <c r="J9" s="119"/>
      <c r="K9" s="296">
        <v>16.259188851389997</v>
      </c>
      <c r="L9" s="275">
        <v>14.030095370770001</v>
      </c>
      <c r="M9" s="185">
        <v>0.1588794246733376</v>
      </c>
      <c r="N9" s="296">
        <v>3.5712395513899979</v>
      </c>
      <c r="O9" s="275">
        <v>2.6711692658300006</v>
      </c>
      <c r="P9" s="185">
        <v>0.33695741302276572</v>
      </c>
      <c r="Q9" s="119"/>
      <c r="R9" s="294">
        <v>0.26063286044013895</v>
      </c>
      <c r="S9" s="230">
        <v>0.25901844855758327</v>
      </c>
      <c r="T9" s="741"/>
      <c r="U9" s="743"/>
      <c r="W9" s="118"/>
      <c r="X9" s="741"/>
      <c r="Y9" s="741"/>
      <c r="Z9" s="742"/>
    </row>
    <row r="10" spans="1:29">
      <c r="A10" s="127"/>
      <c r="B10" s="281" t="s">
        <v>31</v>
      </c>
      <c r="C10" s="303" t="s">
        <v>32</v>
      </c>
      <c r="D10" s="302">
        <v>2.6811681973939101</v>
      </c>
      <c r="E10" s="301">
        <v>2.9324005191256393</v>
      </c>
      <c r="F10" s="282">
        <v>-8.5674627355010746E-2</v>
      </c>
      <c r="G10" s="302">
        <v>0.62928081959908511</v>
      </c>
      <c r="H10" s="301">
        <v>0.73788794886199738</v>
      </c>
      <c r="I10" s="282">
        <v>-0.14718647923497175</v>
      </c>
      <c r="J10" s="119"/>
      <c r="K10" s="302">
        <v>2.5967850103939103</v>
      </c>
      <c r="L10" s="301">
        <v>2.6042879999999999</v>
      </c>
      <c r="M10" s="282">
        <v>-2.8810137765445942E-3</v>
      </c>
      <c r="N10" s="302">
        <v>0.63057372659908495</v>
      </c>
      <c r="O10" s="301">
        <v>0.72393351017137952</v>
      </c>
      <c r="P10" s="282">
        <v>-0.12896182074814189</v>
      </c>
      <c r="Q10" s="119"/>
      <c r="R10" s="513">
        <v>8.8834276672474621E-2</v>
      </c>
      <c r="S10" s="514">
        <v>8.8202937527063222E-2</v>
      </c>
      <c r="T10" s="741"/>
      <c r="U10" s="743"/>
      <c r="W10" s="118"/>
      <c r="X10" s="118"/>
      <c r="Y10" s="118"/>
      <c r="Z10" s="742"/>
    </row>
    <row r="11" spans="1:29">
      <c r="A11" s="127"/>
      <c r="B11" s="281"/>
      <c r="C11" s="281"/>
      <c r="D11" s="300"/>
      <c r="E11" s="301"/>
      <c r="F11" s="282"/>
      <c r="G11" s="300"/>
      <c r="H11" s="301"/>
      <c r="I11" s="282"/>
      <c r="J11" s="119"/>
      <c r="K11" s="119"/>
      <c r="L11" s="119"/>
      <c r="M11" s="119"/>
      <c r="N11" s="119"/>
      <c r="O11" s="119"/>
      <c r="P11" s="119"/>
      <c r="Q11" s="119"/>
      <c r="R11" s="201"/>
      <c r="S11" s="125"/>
      <c r="T11" s="741"/>
      <c r="U11" s="743"/>
      <c r="W11" s="118"/>
      <c r="X11" s="118"/>
      <c r="Y11" s="118"/>
      <c r="Z11" s="742"/>
    </row>
    <row r="12" spans="1:29" s="746" customFormat="1">
      <c r="A12" s="130"/>
      <c r="B12" s="322" t="s">
        <v>33</v>
      </c>
      <c r="C12" s="283"/>
      <c r="D12" s="298">
        <v>50.877533436259576</v>
      </c>
      <c r="E12" s="299">
        <v>50.592078004370826</v>
      </c>
      <c r="F12" s="286">
        <v>5.6422950617700529E-3</v>
      </c>
      <c r="G12" s="298">
        <v>12.251827459521671</v>
      </c>
      <c r="H12" s="299">
        <v>12.320241352274786</v>
      </c>
      <c r="I12" s="286">
        <v>-5.5529669262919246E-3</v>
      </c>
      <c r="J12" s="119"/>
      <c r="K12" s="298">
        <v>41.594308055584683</v>
      </c>
      <c r="L12" s="299">
        <v>40.665457162312748</v>
      </c>
      <c r="M12" s="286">
        <v>2.2841275079350742E-2</v>
      </c>
      <c r="N12" s="298">
        <v>9.2579315426497288</v>
      </c>
      <c r="O12" s="299">
        <v>9.1439382914074105</v>
      </c>
      <c r="P12" s="286">
        <v>1.2466537678785361E-2</v>
      </c>
      <c r="Q12" s="119"/>
      <c r="R12" s="127"/>
      <c r="S12" s="127"/>
      <c r="T12" s="744"/>
      <c r="U12" s="745"/>
      <c r="W12" s="137"/>
      <c r="X12" s="137"/>
      <c r="Y12" s="137"/>
      <c r="Z12" s="747"/>
    </row>
    <row r="13" spans="1:29" ht="13.5" customHeight="1">
      <c r="A13" s="118"/>
      <c r="B13" s="123"/>
      <c r="C13" s="123"/>
      <c r="D13" s="124"/>
      <c r="E13" s="124"/>
      <c r="F13" s="123"/>
      <c r="G13" s="123"/>
      <c r="H13" s="123"/>
      <c r="I13" s="123"/>
      <c r="J13" s="123"/>
      <c r="K13" s="123"/>
      <c r="L13" s="123"/>
      <c r="M13" s="123"/>
      <c r="N13" s="123"/>
      <c r="O13" s="123"/>
      <c r="P13" s="123"/>
      <c r="Q13" s="123"/>
      <c r="R13" s="123"/>
      <c r="S13" s="123"/>
      <c r="T13" s="748"/>
      <c r="U13" s="118"/>
      <c r="V13" s="118"/>
      <c r="W13" s="118"/>
      <c r="X13" s="118"/>
      <c r="Z13" s="118"/>
      <c r="AA13" s="118"/>
      <c r="AB13" s="118"/>
      <c r="AC13" s="742"/>
    </row>
    <row r="14" spans="1:29">
      <c r="B14" s="818" t="s">
        <v>34</v>
      </c>
      <c r="C14" s="818"/>
      <c r="D14" s="818"/>
      <c r="E14" s="818"/>
      <c r="F14" s="818"/>
      <c r="G14" s="818"/>
      <c r="H14" s="818"/>
      <c r="I14" s="818"/>
      <c r="J14" s="818"/>
      <c r="K14" s="818"/>
      <c r="L14" s="818"/>
      <c r="M14" s="818"/>
      <c r="N14" s="818"/>
      <c r="O14" s="818"/>
      <c r="P14" s="818"/>
      <c r="Q14" s="818"/>
      <c r="R14" s="818"/>
      <c r="S14" s="818"/>
      <c r="T14" s="791"/>
      <c r="U14" s="791"/>
      <c r="V14" s="791"/>
      <c r="W14" s="118"/>
      <c r="X14" s="118"/>
    </row>
    <row r="15" spans="1:29">
      <c r="A15" s="118"/>
      <c r="B15" s="819" t="s">
        <v>35</v>
      </c>
      <c r="C15" s="819"/>
      <c r="D15" s="819"/>
      <c r="E15" s="819"/>
      <c r="F15" s="819"/>
      <c r="G15" s="819"/>
      <c r="H15" s="819"/>
      <c r="I15" s="819"/>
      <c r="J15" s="819"/>
      <c r="K15" s="819"/>
      <c r="L15" s="819"/>
      <c r="M15" s="819"/>
      <c r="N15" s="819"/>
      <c r="O15" s="819"/>
      <c r="P15" s="819"/>
      <c r="Q15" s="819"/>
      <c r="R15" s="819"/>
      <c r="S15" s="819"/>
      <c r="U15" s="118"/>
      <c r="V15" s="118"/>
      <c r="W15" s="118"/>
      <c r="X15" s="118"/>
      <c r="Z15" s="118"/>
      <c r="AA15" s="118"/>
      <c r="AB15" s="118"/>
      <c r="AC15" s="742"/>
    </row>
    <row r="16" spans="1:29">
      <c r="B16" s="807" t="s">
        <v>36</v>
      </c>
      <c r="C16" s="807"/>
      <c r="D16" s="807"/>
      <c r="E16" s="807"/>
      <c r="F16" s="807"/>
      <c r="G16" s="807"/>
      <c r="H16" s="807"/>
      <c r="I16" s="807"/>
      <c r="J16" s="807"/>
      <c r="K16" s="807"/>
      <c r="L16" s="807"/>
      <c r="M16" s="807"/>
      <c r="N16" s="807"/>
      <c r="O16" s="807"/>
      <c r="P16" s="807"/>
      <c r="Q16" s="807"/>
      <c r="R16" s="807"/>
      <c r="S16" s="792"/>
      <c r="T16" s="792"/>
      <c r="U16" s="792"/>
      <c r="V16" s="792"/>
      <c r="W16" s="118"/>
      <c r="X16" s="118"/>
    </row>
    <row r="17" spans="1:24">
      <c r="B17" s="118"/>
      <c r="C17" s="118"/>
      <c r="D17" s="118"/>
      <c r="E17" s="118"/>
      <c r="F17" s="123"/>
      <c r="G17" s="123"/>
      <c r="H17" s="123"/>
      <c r="I17" s="123"/>
      <c r="J17" s="123"/>
      <c r="K17" s="123"/>
      <c r="L17" s="123"/>
      <c r="M17" s="123"/>
      <c r="N17" s="123"/>
      <c r="O17" s="123"/>
      <c r="P17" s="123"/>
      <c r="Q17" s="123"/>
      <c r="R17" s="123"/>
      <c r="S17" s="123"/>
      <c r="T17" s="123"/>
    </row>
    <row r="18" spans="1:24">
      <c r="B18" s="728"/>
      <c r="C18" s="728"/>
      <c r="D18" s="728"/>
      <c r="E18" s="728"/>
      <c r="F18" s="728"/>
      <c r="G18" s="728"/>
      <c r="H18" s="728"/>
      <c r="I18" s="728"/>
      <c r="J18" s="728"/>
      <c r="K18" s="728"/>
      <c r="L18" s="728"/>
      <c r="M18" s="728"/>
      <c r="N18" s="728"/>
      <c r="O18" s="728"/>
      <c r="P18" s="728"/>
      <c r="Q18" s="728"/>
      <c r="R18" s="728"/>
      <c r="S18" s="728"/>
      <c r="T18" s="728"/>
      <c r="U18" s="728"/>
      <c r="V18" s="728"/>
    </row>
    <row r="19" spans="1:24" ht="14.25" customHeight="1">
      <c r="B19" s="729"/>
      <c r="D19" s="730"/>
      <c r="E19" s="730"/>
      <c r="F19" s="730"/>
      <c r="G19" s="730"/>
      <c r="H19" s="730"/>
      <c r="I19" s="730"/>
      <c r="J19" s="730"/>
      <c r="K19" s="730"/>
      <c r="L19" s="730"/>
      <c r="M19" s="730"/>
      <c r="N19" s="730"/>
      <c r="O19" s="730"/>
      <c r="P19" s="730"/>
      <c r="Q19" s="730"/>
      <c r="R19" s="730"/>
      <c r="S19" s="730"/>
      <c r="T19" s="731"/>
    </row>
    <row r="20" spans="1:24" ht="12.75" customHeight="1">
      <c r="B20" s="805"/>
      <c r="C20" s="805"/>
      <c r="D20" s="805"/>
      <c r="E20" s="805"/>
      <c r="F20" s="805"/>
      <c r="G20" s="805"/>
      <c r="H20" s="805"/>
      <c r="I20" s="805"/>
      <c r="J20" s="805"/>
      <c r="K20" s="805"/>
      <c r="L20" s="805"/>
      <c r="M20" s="805"/>
      <c r="N20" s="805"/>
      <c r="O20" s="805"/>
      <c r="P20" s="805"/>
      <c r="Q20" s="805"/>
      <c r="R20" s="805"/>
      <c r="S20" s="805"/>
      <c r="T20" s="793"/>
      <c r="U20" s="793"/>
      <c r="V20" s="793"/>
      <c r="W20" s="118"/>
      <c r="X20" s="118"/>
    </row>
    <row r="21" spans="1:24" ht="15" customHeight="1">
      <c r="B21" s="806"/>
      <c r="C21" s="806"/>
      <c r="D21" s="806"/>
      <c r="E21" s="806"/>
      <c r="F21" s="806"/>
      <c r="G21" s="806"/>
      <c r="H21" s="806"/>
      <c r="I21" s="806"/>
      <c r="J21" s="806"/>
      <c r="K21" s="806"/>
      <c r="L21" s="806"/>
      <c r="M21" s="806"/>
      <c r="N21" s="806"/>
      <c r="O21" s="806"/>
      <c r="P21" s="806"/>
      <c r="Q21" s="806"/>
      <c r="R21" s="806"/>
    </row>
    <row r="22" spans="1:24" ht="14.25" customHeight="1">
      <c r="B22" s="806"/>
      <c r="C22" s="806"/>
      <c r="D22" s="806"/>
      <c r="E22" s="806"/>
      <c r="F22" s="806"/>
      <c r="G22" s="806"/>
      <c r="H22" s="806"/>
      <c r="I22" s="806"/>
      <c r="J22" s="806"/>
      <c r="K22" s="806"/>
      <c r="L22" s="806"/>
      <c r="M22" s="806"/>
      <c r="N22" s="806"/>
      <c r="O22" s="806"/>
      <c r="P22" s="806"/>
      <c r="Q22" s="806"/>
      <c r="R22" s="806"/>
      <c r="S22" s="806"/>
      <c r="U22" s="118"/>
      <c r="V22" s="118"/>
      <c r="W22" s="118"/>
      <c r="X22" s="118"/>
    </row>
    <row r="23" spans="1:24" ht="23.25" customHeight="1">
      <c r="A23" s="734"/>
      <c r="D23" s="731"/>
      <c r="E23" s="735"/>
      <c r="U23" s="118"/>
      <c r="V23" s="118"/>
      <c r="W23" s="118"/>
      <c r="X23" s="118"/>
    </row>
    <row r="24" spans="1:24">
      <c r="D24" s="736"/>
      <c r="E24" s="736"/>
      <c r="F24" s="736"/>
      <c r="G24" s="736"/>
      <c r="H24" s="736"/>
      <c r="I24" s="736"/>
      <c r="J24" s="736"/>
      <c r="K24" s="736"/>
      <c r="L24" s="736"/>
      <c r="M24" s="736"/>
      <c r="N24" s="736"/>
      <c r="O24" s="736"/>
      <c r="P24" s="736"/>
      <c r="Q24" s="736"/>
      <c r="R24" s="736"/>
      <c r="S24" s="736"/>
      <c r="T24" s="737"/>
      <c r="U24" s="118"/>
      <c r="V24" s="118"/>
      <c r="W24" s="118"/>
      <c r="X24" s="118"/>
    </row>
    <row r="25" spans="1:24">
      <c r="B25" s="738"/>
      <c r="D25" s="736"/>
      <c r="E25" s="736"/>
      <c r="T25" s="737"/>
      <c r="U25" s="118"/>
      <c r="V25" s="118"/>
      <c r="W25" s="118"/>
      <c r="X25" s="118"/>
    </row>
    <row r="26" spans="1:24">
      <c r="E26" s="732"/>
    </row>
    <row r="27" spans="1:24">
      <c r="D27" s="732"/>
      <c r="E27" s="732"/>
    </row>
    <row r="28" spans="1:24">
      <c r="D28" s="732"/>
      <c r="E28" s="732"/>
    </row>
    <row r="29" spans="1:24">
      <c r="D29" s="732"/>
      <c r="E29" s="732"/>
    </row>
    <row r="30" spans="1:24">
      <c r="D30" s="732"/>
      <c r="E30" s="732"/>
    </row>
    <row r="31" spans="1:24">
      <c r="D31" s="732"/>
      <c r="E31" s="732"/>
    </row>
    <row r="32" spans="1:24">
      <c r="D32" s="732"/>
      <c r="E32" s="732"/>
    </row>
    <row r="33" spans="4:20">
      <c r="D33" s="732"/>
      <c r="E33" s="732"/>
      <c r="F33" s="731"/>
      <c r="G33" s="731"/>
      <c r="H33" s="731"/>
      <c r="I33" s="731"/>
      <c r="J33" s="731"/>
      <c r="K33" s="731"/>
      <c r="L33" s="731"/>
      <c r="M33" s="731"/>
      <c r="N33" s="731"/>
      <c r="O33" s="731"/>
      <c r="P33" s="731"/>
      <c r="Q33" s="731"/>
      <c r="R33" s="731"/>
      <c r="S33" s="731"/>
      <c r="T33" s="731"/>
    </row>
    <row r="34" spans="4:20">
      <c r="D34" s="732"/>
      <c r="E34" s="732"/>
      <c r="F34" s="732"/>
      <c r="G34" s="732"/>
      <c r="H34" s="732"/>
      <c r="I34" s="732"/>
      <c r="J34" s="732"/>
      <c r="K34" s="732"/>
      <c r="L34" s="732"/>
      <c r="M34" s="732"/>
      <c r="N34" s="732"/>
      <c r="O34" s="732"/>
      <c r="P34" s="732"/>
      <c r="Q34" s="732"/>
      <c r="R34" s="732"/>
      <c r="S34" s="732"/>
    </row>
    <row r="35" spans="4:20">
      <c r="E35" s="732"/>
      <c r="F35" s="732"/>
      <c r="G35" s="732"/>
      <c r="H35" s="732"/>
      <c r="I35" s="732"/>
      <c r="J35" s="732"/>
      <c r="K35" s="732"/>
      <c r="L35" s="732"/>
      <c r="M35" s="732"/>
      <c r="N35" s="732"/>
      <c r="O35" s="732"/>
      <c r="P35" s="732"/>
      <c r="Q35" s="732"/>
      <c r="R35" s="732"/>
      <c r="S35" s="732"/>
    </row>
    <row r="36" spans="4:20">
      <c r="D36" s="123"/>
      <c r="E36" s="733"/>
    </row>
  </sheetData>
  <mergeCells count="16">
    <mergeCell ref="B20:S20"/>
    <mergeCell ref="B21:R21"/>
    <mergeCell ref="B22:S22"/>
    <mergeCell ref="B16:R16"/>
    <mergeCell ref="B3:B5"/>
    <mergeCell ref="R4:S4"/>
    <mergeCell ref="R3:S3"/>
    <mergeCell ref="C3:C5"/>
    <mergeCell ref="D4:F4"/>
    <mergeCell ref="K4:M4"/>
    <mergeCell ref="G4:I4"/>
    <mergeCell ref="D3:I3"/>
    <mergeCell ref="K3:P3"/>
    <mergeCell ref="N4:P4"/>
    <mergeCell ref="B14:S14"/>
    <mergeCell ref="B15:S15"/>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4"/>
  <sheetViews>
    <sheetView workbookViewId="0"/>
  </sheetViews>
  <sheetFormatPr baseColWidth="10" defaultColWidth="4" defaultRowHeight="12.75"/>
  <cols>
    <col min="1" max="1" width="2.7109375" style="136" customWidth="1"/>
    <col min="2" max="2" width="45.7109375" style="136" customWidth="1"/>
    <col min="3" max="4" width="16.85546875" style="136" customWidth="1"/>
    <col min="5" max="5" width="7.42578125" style="136" customWidth="1"/>
    <col min="6" max="7" width="16" style="136" customWidth="1"/>
    <col min="8" max="8" width="7.42578125" style="136" customWidth="1"/>
    <col min="9" max="9" width="1.5703125" style="136" customWidth="1"/>
    <col min="10" max="11" width="17.140625" style="136" customWidth="1"/>
    <col min="12" max="12" width="1.7109375" style="136" customWidth="1"/>
    <col min="13" max="13" width="15.85546875" style="136" customWidth="1"/>
    <col min="14" max="14" width="14.85546875" style="136" customWidth="1"/>
    <col min="15" max="15" width="8.42578125" style="136" bestFit="1" customWidth="1"/>
    <col min="16" max="16" width="2" style="136" customWidth="1"/>
    <col min="17" max="17" width="5.85546875" style="136" customWidth="1"/>
    <col min="18" max="16384" width="4" style="136"/>
  </cols>
  <sheetData>
    <row r="1" spans="1:17">
      <c r="L1" s="133"/>
      <c r="N1" s="133"/>
      <c r="O1" s="133"/>
    </row>
    <row r="2" spans="1:17">
      <c r="B2" s="310"/>
      <c r="C2" s="310"/>
      <c r="D2" s="310"/>
      <c r="E2" s="310"/>
      <c r="F2" s="310"/>
      <c r="G2" s="310"/>
      <c r="H2" s="310"/>
      <c r="J2" s="310"/>
      <c r="K2" s="310"/>
      <c r="L2" s="133"/>
      <c r="M2" s="310"/>
      <c r="N2" s="311"/>
      <c r="O2" s="311"/>
    </row>
    <row r="3" spans="1:17" s="129" customFormat="1" ht="17.25" customHeight="1">
      <c r="A3" s="127"/>
      <c r="B3" s="822" t="s">
        <v>455</v>
      </c>
      <c r="C3" s="831" t="s">
        <v>22</v>
      </c>
      <c r="D3" s="826"/>
      <c r="E3" s="826"/>
      <c r="F3" s="826"/>
      <c r="G3" s="826"/>
      <c r="H3" s="827"/>
      <c r="I3" s="134"/>
      <c r="J3" s="826" t="s">
        <v>37</v>
      </c>
      <c r="K3" s="827"/>
      <c r="L3" s="312"/>
      <c r="M3" s="828" t="s">
        <v>38</v>
      </c>
      <c r="N3" s="829"/>
      <c r="O3" s="830"/>
      <c r="P3" s="751"/>
    </row>
    <row r="4" spans="1:17" s="129" customFormat="1">
      <c r="A4" s="127"/>
      <c r="B4" s="823"/>
      <c r="C4" s="825" t="s">
        <v>11</v>
      </c>
      <c r="D4" s="825"/>
      <c r="E4" s="825"/>
      <c r="F4" s="825" t="s">
        <v>12</v>
      </c>
      <c r="G4" s="825"/>
      <c r="H4" s="825"/>
      <c r="I4" s="134"/>
      <c r="J4" s="314"/>
      <c r="K4" s="314"/>
      <c r="L4" s="127"/>
      <c r="M4" s="315"/>
      <c r="N4" s="316"/>
      <c r="O4" s="316"/>
      <c r="P4" s="751"/>
    </row>
    <row r="5" spans="1:17" s="129" customFormat="1">
      <c r="A5" s="127"/>
      <c r="B5" s="824"/>
      <c r="C5" s="279" t="s">
        <v>471</v>
      </c>
      <c r="D5" s="297" t="s">
        <v>472</v>
      </c>
      <c r="E5" s="297" t="s">
        <v>2</v>
      </c>
      <c r="F5" s="304" t="str">
        <f>'Reported EBITDA'!$F$5</f>
        <v>Q4 2025</v>
      </c>
      <c r="G5" s="297" t="str">
        <f>'Reported EBITDA'!$G$5</f>
        <v>Q4 2024</v>
      </c>
      <c r="H5" s="297" t="s">
        <v>2</v>
      </c>
      <c r="I5" s="121"/>
      <c r="J5" s="304" t="s">
        <v>471</v>
      </c>
      <c r="K5" s="297" t="s">
        <v>472</v>
      </c>
      <c r="L5" s="127"/>
      <c r="M5" s="304" t="s">
        <v>471</v>
      </c>
      <c r="N5" s="297" t="s">
        <v>472</v>
      </c>
      <c r="O5" s="297" t="s">
        <v>2</v>
      </c>
      <c r="P5" s="751"/>
      <c r="Q5" s="740"/>
    </row>
    <row r="6" spans="1:17" s="86" customFormat="1" ht="6" customHeight="1">
      <c r="C6" s="307"/>
      <c r="D6" s="126"/>
      <c r="F6" s="307"/>
      <c r="G6" s="126"/>
      <c r="J6" s="307"/>
      <c r="K6" s="126"/>
      <c r="L6" s="127"/>
      <c r="M6" s="307"/>
      <c r="N6" s="85"/>
      <c r="O6" s="85"/>
      <c r="P6" s="752"/>
    </row>
    <row r="7" spans="1:17">
      <c r="A7" s="133"/>
      <c r="B7" s="135" t="s">
        <v>39</v>
      </c>
      <c r="C7" s="327">
        <v>17.651646077564408</v>
      </c>
      <c r="D7" s="330">
        <v>17.551138855855999</v>
      </c>
      <c r="E7" s="185">
        <v>5.726535613093553E-3</v>
      </c>
      <c r="F7" s="327">
        <v>4.1931251097364077</v>
      </c>
      <c r="G7" s="330">
        <v>4.080785855856</v>
      </c>
      <c r="H7" s="185">
        <v>2.7528828477779266E-2</v>
      </c>
      <c r="I7" s="126"/>
      <c r="J7" s="309">
        <v>0.18215500000000001</v>
      </c>
      <c r="K7" s="125">
        <v>0.17149999999999999</v>
      </c>
      <c r="L7" s="127"/>
      <c r="M7" s="308">
        <v>2730.8919999999998</v>
      </c>
      <c r="N7" s="126">
        <v>2713.498</v>
      </c>
      <c r="O7" s="187">
        <v>4.509701833035118E-3</v>
      </c>
      <c r="P7" s="752"/>
    </row>
    <row r="8" spans="1:17">
      <c r="A8" s="133"/>
      <c r="B8" s="135" t="s">
        <v>40</v>
      </c>
      <c r="C8" s="327">
        <v>75.423833213462004</v>
      </c>
      <c r="D8" s="330">
        <v>73.942469992013201</v>
      </c>
      <c r="E8" s="185">
        <v>2.0033996992645964E-2</v>
      </c>
      <c r="F8" s="327">
        <v>20.620903213462</v>
      </c>
      <c r="G8" s="330">
        <v>19.127885583343915</v>
      </c>
      <c r="H8" s="185">
        <v>7.8054504436087191E-2</v>
      </c>
      <c r="I8" s="126"/>
      <c r="J8" s="309">
        <v>0.13351764398501437</v>
      </c>
      <c r="K8" s="125">
        <v>0.13076903467457213</v>
      </c>
      <c r="L8" s="127"/>
      <c r="M8" s="308">
        <v>16173.006000000001</v>
      </c>
      <c r="N8" s="126">
        <v>15930.272000000001</v>
      </c>
      <c r="O8" s="185">
        <v>1.5237279062152886E-2</v>
      </c>
      <c r="P8" s="752"/>
    </row>
    <row r="9" spans="1:17">
      <c r="A9" s="133"/>
      <c r="B9" s="317" t="s">
        <v>41</v>
      </c>
      <c r="C9" s="328">
        <v>15.48945</v>
      </c>
      <c r="D9" s="331">
        <v>15.4199108</v>
      </c>
      <c r="E9" s="282">
        <v>4.509701833035118E-3</v>
      </c>
      <c r="F9" s="328">
        <v>3.9589439999999994</v>
      </c>
      <c r="G9" s="331">
        <v>3.9114598000000007</v>
      </c>
      <c r="H9" s="282">
        <v>1.213976428953667E-2</v>
      </c>
      <c r="I9" s="126"/>
      <c r="J9" s="320">
        <v>7.6200000000000004E-2</v>
      </c>
      <c r="K9" s="321">
        <v>7.5130000000000002E-2</v>
      </c>
      <c r="L9" s="127"/>
      <c r="M9" s="318">
        <v>4051.1129999999998</v>
      </c>
      <c r="N9" s="319">
        <v>3966.8270000000002</v>
      </c>
      <c r="O9" s="282">
        <v>2.124771259245728E-2</v>
      </c>
      <c r="P9" s="752"/>
    </row>
    <row r="10" spans="1:17">
      <c r="A10" s="133"/>
      <c r="B10" s="135"/>
      <c r="C10" s="330"/>
      <c r="D10" s="330"/>
      <c r="E10" s="185"/>
      <c r="F10" s="330"/>
      <c r="G10" s="330"/>
      <c r="H10" s="185"/>
      <c r="I10" s="126"/>
      <c r="J10" s="125"/>
      <c r="K10" s="125"/>
      <c r="L10" s="127"/>
      <c r="M10" s="126"/>
      <c r="N10" s="126"/>
      <c r="O10" s="185"/>
      <c r="P10" s="752"/>
    </row>
    <row r="11" spans="1:17" s="746" customFormat="1">
      <c r="A11" s="130"/>
      <c r="B11" s="297" t="s">
        <v>33</v>
      </c>
      <c r="C11" s="329">
        <v>108.56492929102642</v>
      </c>
      <c r="D11" s="332">
        <v>106.91351964786919</v>
      </c>
      <c r="E11" s="286">
        <v>1.5446219043169673E-2</v>
      </c>
      <c r="F11" s="329">
        <v>28.772972323198406</v>
      </c>
      <c r="G11" s="332">
        <v>27.120131239199914</v>
      </c>
      <c r="H11" s="286">
        <v>6.094517277296374E-2</v>
      </c>
      <c r="I11" s="121"/>
      <c r="J11" s="325">
        <v>0.13324785717365706</v>
      </c>
      <c r="K11" s="326">
        <v>0.12943081174456667</v>
      </c>
      <c r="L11" s="127"/>
      <c r="M11" s="323">
        <v>22955.011000000002</v>
      </c>
      <c r="N11" s="324">
        <v>22610.597000000002</v>
      </c>
      <c r="O11" s="286">
        <v>1.5232415137026223E-2</v>
      </c>
      <c r="P11" s="751"/>
    </row>
    <row r="12" spans="1:17">
      <c r="B12" s="820" t="s">
        <v>42</v>
      </c>
      <c r="C12" s="820"/>
      <c r="D12" s="820"/>
      <c r="E12" s="820"/>
      <c r="F12" s="749"/>
      <c r="G12" s="749"/>
      <c r="H12" s="749"/>
      <c r="I12" s="750"/>
      <c r="J12" s="750"/>
      <c r="K12" s="750"/>
      <c r="L12" s="750"/>
      <c r="M12" s="750"/>
      <c r="N12" s="750"/>
      <c r="O12" s="750"/>
      <c r="P12" s="750"/>
    </row>
    <row r="13" spans="1:17" s="129" customFormat="1">
      <c r="B13" s="821"/>
      <c r="C13" s="821"/>
      <c r="D13" s="821"/>
      <c r="E13" s="821"/>
      <c r="F13" s="821"/>
      <c r="G13" s="821"/>
      <c r="H13" s="821"/>
      <c r="I13" s="821"/>
      <c r="J13" s="821"/>
      <c r="K13" s="821"/>
      <c r="L13" s="821"/>
      <c r="M13" s="821"/>
      <c r="N13" s="821"/>
      <c r="O13" s="821"/>
      <c r="P13" s="821"/>
    </row>
    <row r="14" spans="1:17">
      <c r="M14" s="785"/>
    </row>
  </sheetData>
  <mergeCells count="8">
    <mergeCell ref="B12:E12"/>
    <mergeCell ref="B13:P13"/>
    <mergeCell ref="B3:B5"/>
    <mergeCell ref="C4:E4"/>
    <mergeCell ref="J3:K3"/>
    <mergeCell ref="M3:O3"/>
    <mergeCell ref="F4:H4"/>
    <mergeCell ref="C3:H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5"/>
  <sheetViews>
    <sheetView workbookViewId="0"/>
  </sheetViews>
  <sheetFormatPr baseColWidth="10" defaultColWidth="11.42578125" defaultRowHeight="12.75"/>
  <cols>
    <col min="1" max="1" width="7" style="118" customWidth="1"/>
    <col min="2" max="2" width="34.85546875" style="118" bestFit="1" customWidth="1"/>
    <col min="3" max="16" width="17.140625" style="118" customWidth="1"/>
    <col min="17" max="18" width="15.85546875" style="118" bestFit="1" customWidth="1"/>
    <col min="19" max="19" width="8.7109375" style="118" customWidth="1"/>
    <col min="20" max="20" width="9.140625" style="118" customWidth="1"/>
    <col min="21" max="21" width="10.28515625" style="118" customWidth="1"/>
    <col min="22" max="22" width="8.140625" style="118" customWidth="1"/>
    <col min="23" max="16384" width="11.42578125" style="118"/>
  </cols>
  <sheetData>
    <row r="1" spans="2:21" ht="14.25" customHeight="1">
      <c r="B1" s="335"/>
      <c r="C1" s="335"/>
      <c r="D1" s="335"/>
      <c r="E1" s="335"/>
      <c r="F1" s="335"/>
      <c r="G1" s="335"/>
      <c r="H1" s="335"/>
      <c r="I1" s="335"/>
      <c r="J1" s="335"/>
      <c r="K1" s="335"/>
      <c r="L1" s="335"/>
      <c r="M1" s="335"/>
      <c r="N1" s="335"/>
      <c r="O1" s="335"/>
      <c r="P1" s="335"/>
      <c r="Q1" s="117"/>
      <c r="R1" s="117"/>
      <c r="S1" s="117"/>
      <c r="T1" s="137"/>
      <c r="U1" s="137"/>
    </row>
    <row r="2" spans="2:21" ht="14.25" customHeight="1">
      <c r="B2" s="832" t="s">
        <v>43</v>
      </c>
      <c r="C2" s="835" t="s">
        <v>11</v>
      </c>
      <c r="D2" s="835"/>
      <c r="E2" s="835"/>
      <c r="F2" s="835"/>
      <c r="G2" s="835"/>
      <c r="H2" s="835"/>
      <c r="I2" s="835"/>
      <c r="J2" s="835"/>
      <c r="K2" s="835"/>
      <c r="L2" s="835"/>
      <c r="M2" s="835"/>
      <c r="N2" s="835"/>
      <c r="O2" s="835"/>
      <c r="P2" s="835"/>
      <c r="Q2" s="117"/>
      <c r="R2" s="117"/>
      <c r="S2" s="117"/>
    </row>
    <row r="3" spans="2:21" s="117" customFormat="1" ht="25.5" customHeight="1">
      <c r="B3" s="833"/>
      <c r="C3" s="836" t="s">
        <v>5</v>
      </c>
      <c r="D3" s="836"/>
      <c r="E3" s="836" t="s">
        <v>6</v>
      </c>
      <c r="F3" s="836"/>
      <c r="G3" s="836" t="s">
        <v>7</v>
      </c>
      <c r="H3" s="836"/>
      <c r="I3" s="836" t="s">
        <v>44</v>
      </c>
      <c r="J3" s="836"/>
      <c r="K3" s="836" t="s">
        <v>45</v>
      </c>
      <c r="L3" s="836"/>
      <c r="M3" s="836" t="s">
        <v>46</v>
      </c>
      <c r="N3" s="836"/>
      <c r="O3" s="837" t="s">
        <v>47</v>
      </c>
      <c r="P3" s="837"/>
    </row>
    <row r="4" spans="2:21" s="117" customFormat="1">
      <c r="B4" s="834"/>
      <c r="C4" s="313" t="str">
        <f>'Reported EBITDA'!$C$5</f>
        <v xml:space="preserve"> December 2025</v>
      </c>
      <c r="D4" s="336" t="str">
        <f>'Reported EBITDA'!$D$5</f>
        <v xml:space="preserve"> December 2024</v>
      </c>
      <c r="E4" s="313" t="str">
        <f>'Reported EBITDA'!$C$5</f>
        <v xml:space="preserve"> December 2025</v>
      </c>
      <c r="F4" s="336" t="str">
        <f>'Reported EBITDA'!$D$5</f>
        <v xml:space="preserve"> December 2024</v>
      </c>
      <c r="G4" s="313" t="str">
        <f>'Reported EBITDA'!$C$5</f>
        <v xml:space="preserve"> December 2025</v>
      </c>
      <c r="H4" s="336" t="str">
        <f>'Reported EBITDA'!$D$5</f>
        <v xml:space="preserve"> December 2024</v>
      </c>
      <c r="I4" s="313" t="str">
        <f>'Reported EBITDA'!$C$5</f>
        <v xml:space="preserve"> December 2025</v>
      </c>
      <c r="J4" s="336" t="str">
        <f>'Reported EBITDA'!$D$5</f>
        <v xml:space="preserve"> December 2024</v>
      </c>
      <c r="K4" s="313" t="str">
        <f>'Reported EBITDA'!$C$5</f>
        <v xml:space="preserve"> December 2025</v>
      </c>
      <c r="L4" s="336" t="str">
        <f>'Reported EBITDA'!$D$5</f>
        <v xml:space="preserve"> December 2024</v>
      </c>
      <c r="M4" s="313" t="str">
        <f>'Reported EBITDA'!$C$5</f>
        <v xml:space="preserve"> December 2025</v>
      </c>
      <c r="N4" s="336" t="str">
        <f>'Reported EBITDA'!$D$5</f>
        <v xml:space="preserve"> December 2024</v>
      </c>
      <c r="O4" s="313" t="str">
        <f>'Reported EBITDA'!$C$5</f>
        <v xml:space="preserve"> December 2025</v>
      </c>
      <c r="P4" s="336" t="str">
        <f>'Reported EBITDA'!$D$5</f>
        <v xml:space="preserve"> December 2024</v>
      </c>
    </row>
    <row r="5" spans="2:21">
      <c r="B5" s="333"/>
      <c r="C5" s="334"/>
      <c r="D5" s="334"/>
      <c r="E5" s="334"/>
      <c r="F5" s="334"/>
      <c r="G5" s="334"/>
      <c r="H5" s="334"/>
      <c r="I5" s="334"/>
      <c r="J5" s="334"/>
      <c r="K5" s="334"/>
      <c r="L5" s="334"/>
      <c r="M5" s="334"/>
      <c r="N5" s="334"/>
      <c r="O5" s="334"/>
      <c r="P5" s="334"/>
      <c r="Q5" s="117"/>
    </row>
    <row r="6" spans="2:21" s="117" customFormat="1">
      <c r="B6" s="337" t="s">
        <v>48</v>
      </c>
      <c r="C6" s="338">
        <v>44</v>
      </c>
      <c r="D6" s="339">
        <v>47</v>
      </c>
      <c r="E6" s="338">
        <v>1388</v>
      </c>
      <c r="F6" s="339">
        <v>1191</v>
      </c>
      <c r="G6" s="338">
        <v>1592</v>
      </c>
      <c r="H6" s="339">
        <v>1782</v>
      </c>
      <c r="I6" s="338">
        <v>337</v>
      </c>
      <c r="J6" s="339">
        <v>345</v>
      </c>
      <c r="K6" s="338">
        <v>3361</v>
      </c>
      <c r="L6" s="339">
        <v>3365</v>
      </c>
      <c r="M6" s="338">
        <v>-179</v>
      </c>
      <c r="N6" s="339">
        <v>-187</v>
      </c>
      <c r="O6" s="338">
        <v>3182</v>
      </c>
      <c r="P6" s="339">
        <v>3178</v>
      </c>
    </row>
    <row r="7" spans="2:21" s="117" customFormat="1">
      <c r="B7" s="710" t="s">
        <v>49</v>
      </c>
      <c r="C7" s="711">
        <v>0</v>
      </c>
      <c r="D7" s="712">
        <v>0</v>
      </c>
      <c r="E7" s="711">
        <v>297</v>
      </c>
      <c r="F7" s="712">
        <v>323</v>
      </c>
      <c r="G7" s="711">
        <v>736</v>
      </c>
      <c r="H7" s="712">
        <v>717</v>
      </c>
      <c r="I7" s="711">
        <v>171</v>
      </c>
      <c r="J7" s="712">
        <v>169</v>
      </c>
      <c r="K7" s="711">
        <v>1204</v>
      </c>
      <c r="L7" s="712">
        <v>1209</v>
      </c>
      <c r="M7" s="711">
        <v>8</v>
      </c>
      <c r="N7" s="712">
        <v>-43</v>
      </c>
      <c r="O7" s="711">
        <v>1212</v>
      </c>
      <c r="P7" s="712">
        <v>1166</v>
      </c>
    </row>
    <row r="8" spans="2:21" s="117" customFormat="1">
      <c r="B8" s="138" t="s">
        <v>50</v>
      </c>
      <c r="C8" s="277">
        <v>0</v>
      </c>
      <c r="D8" s="214">
        <v>0</v>
      </c>
      <c r="E8" s="277">
        <v>836</v>
      </c>
      <c r="F8" s="214">
        <v>775</v>
      </c>
      <c r="G8" s="277">
        <v>554</v>
      </c>
      <c r="H8" s="214">
        <v>639</v>
      </c>
      <c r="I8" s="277">
        <v>63</v>
      </c>
      <c r="J8" s="214">
        <v>75</v>
      </c>
      <c r="K8" s="277">
        <v>1453</v>
      </c>
      <c r="L8" s="214">
        <v>1489</v>
      </c>
      <c r="M8" s="277">
        <v>-33</v>
      </c>
      <c r="N8" s="214">
        <v>-13</v>
      </c>
      <c r="O8" s="277">
        <v>1420</v>
      </c>
      <c r="P8" s="214">
        <v>1476</v>
      </c>
    </row>
    <row r="9" spans="2:21" s="117" customFormat="1">
      <c r="B9" s="138" t="s">
        <v>51</v>
      </c>
      <c r="C9" s="277">
        <v>44</v>
      </c>
      <c r="D9" s="214">
        <v>47</v>
      </c>
      <c r="E9" s="277">
        <v>253</v>
      </c>
      <c r="F9" s="214">
        <v>93</v>
      </c>
      <c r="G9" s="277">
        <v>302</v>
      </c>
      <c r="H9" s="214">
        <v>426</v>
      </c>
      <c r="I9" s="277">
        <v>103</v>
      </c>
      <c r="J9" s="214">
        <v>101</v>
      </c>
      <c r="K9" s="277">
        <v>702</v>
      </c>
      <c r="L9" s="214">
        <v>667</v>
      </c>
      <c r="M9" s="277">
        <v>-154</v>
      </c>
      <c r="N9" s="214">
        <v>-131</v>
      </c>
      <c r="O9" s="277">
        <v>548</v>
      </c>
      <c r="P9" s="214">
        <v>536</v>
      </c>
    </row>
    <row r="10" spans="2:21" s="117" customFormat="1">
      <c r="B10" s="713" t="s">
        <v>52</v>
      </c>
      <c r="C10" s="511">
        <v>0</v>
      </c>
      <c r="D10" s="512">
        <v>0</v>
      </c>
      <c r="E10" s="511">
        <v>2</v>
      </c>
      <c r="F10" s="512">
        <v>0</v>
      </c>
      <c r="G10" s="511">
        <v>0</v>
      </c>
      <c r="H10" s="512">
        <v>0</v>
      </c>
      <c r="I10" s="511">
        <v>0</v>
      </c>
      <c r="J10" s="512">
        <v>0</v>
      </c>
      <c r="K10" s="511">
        <v>2</v>
      </c>
      <c r="L10" s="512">
        <v>0</v>
      </c>
      <c r="M10" s="511">
        <v>0</v>
      </c>
      <c r="N10" s="512">
        <v>0</v>
      </c>
      <c r="O10" s="511">
        <v>2</v>
      </c>
      <c r="P10" s="512">
        <v>0</v>
      </c>
    </row>
    <row r="11" spans="2:21" s="117" customFormat="1">
      <c r="B11"/>
      <c r="C11"/>
      <c r="D11"/>
      <c r="E11"/>
      <c r="F11"/>
      <c r="G11"/>
      <c r="H11"/>
      <c r="I11"/>
      <c r="J11"/>
      <c r="K11"/>
      <c r="L11"/>
      <c r="M11"/>
      <c r="N11"/>
      <c r="O11"/>
      <c r="P11"/>
    </row>
    <row r="12" spans="2:21" s="117" customFormat="1">
      <c r="B12" s="337" t="s">
        <v>53</v>
      </c>
      <c r="C12" s="338">
        <v>1330</v>
      </c>
      <c r="D12" s="339">
        <v>1281</v>
      </c>
      <c r="E12" s="338">
        <v>4974</v>
      </c>
      <c r="F12" s="339">
        <v>4954</v>
      </c>
      <c r="G12" s="338">
        <v>1085</v>
      </c>
      <c r="H12" s="339">
        <v>1092</v>
      </c>
      <c r="I12" s="714">
        <v>0</v>
      </c>
      <c r="J12" s="715">
        <v>0</v>
      </c>
      <c r="K12" s="338">
        <v>7389</v>
      </c>
      <c r="L12" s="339">
        <v>7327</v>
      </c>
      <c r="M12" s="338">
        <v>33</v>
      </c>
      <c r="N12" s="339">
        <v>30</v>
      </c>
      <c r="O12" s="338">
        <v>7422</v>
      </c>
      <c r="P12" s="339">
        <v>7357</v>
      </c>
    </row>
    <row r="13" spans="2:21" s="117" customFormat="1">
      <c r="B13" s="710" t="s">
        <v>54</v>
      </c>
      <c r="C13" s="711">
        <v>580</v>
      </c>
      <c r="D13" s="712">
        <v>500</v>
      </c>
      <c r="E13" s="711">
        <v>3071</v>
      </c>
      <c r="F13" s="712">
        <v>2961</v>
      </c>
      <c r="G13" s="711">
        <v>632</v>
      </c>
      <c r="H13" s="712">
        <v>624</v>
      </c>
      <c r="I13" s="711">
        <v>0</v>
      </c>
      <c r="J13" s="712">
        <v>0</v>
      </c>
      <c r="K13" s="711">
        <v>4283</v>
      </c>
      <c r="L13" s="712">
        <v>4085</v>
      </c>
      <c r="M13" s="711">
        <v>0</v>
      </c>
      <c r="N13" s="712">
        <v>0</v>
      </c>
      <c r="O13" s="711">
        <v>4283</v>
      </c>
      <c r="P13" s="712">
        <v>4085</v>
      </c>
    </row>
    <row r="14" spans="2:21" s="117" customFormat="1">
      <c r="B14" s="138" t="s">
        <v>55</v>
      </c>
      <c r="C14" s="277">
        <v>384</v>
      </c>
      <c r="D14" s="214">
        <v>332</v>
      </c>
      <c r="E14" s="277">
        <v>1177</v>
      </c>
      <c r="F14" s="214">
        <v>1250</v>
      </c>
      <c r="G14" s="277">
        <v>276</v>
      </c>
      <c r="H14" s="214">
        <v>285</v>
      </c>
      <c r="I14" s="277">
        <v>0</v>
      </c>
      <c r="J14" s="214">
        <v>0</v>
      </c>
      <c r="K14" s="277">
        <v>1837</v>
      </c>
      <c r="L14" s="214">
        <v>1867</v>
      </c>
      <c r="M14" s="277">
        <v>16</v>
      </c>
      <c r="N14" s="214">
        <v>14</v>
      </c>
      <c r="O14" s="277">
        <v>1853</v>
      </c>
      <c r="P14" s="214">
        <v>1881</v>
      </c>
    </row>
    <row r="15" spans="2:21" s="117" customFormat="1">
      <c r="B15" s="138" t="s">
        <v>56</v>
      </c>
      <c r="C15" s="277">
        <v>260</v>
      </c>
      <c r="D15" s="214">
        <v>224</v>
      </c>
      <c r="E15" s="277">
        <v>275</v>
      </c>
      <c r="F15" s="214">
        <v>314</v>
      </c>
      <c r="G15" s="277">
        <v>116</v>
      </c>
      <c r="H15" s="214">
        <v>119</v>
      </c>
      <c r="I15" s="277">
        <v>0</v>
      </c>
      <c r="J15" s="214">
        <v>0</v>
      </c>
      <c r="K15" s="277">
        <v>651</v>
      </c>
      <c r="L15" s="214">
        <v>657</v>
      </c>
      <c r="M15" s="277">
        <v>17</v>
      </c>
      <c r="N15" s="214">
        <v>13</v>
      </c>
      <c r="O15" s="277">
        <v>668</v>
      </c>
      <c r="P15" s="214">
        <v>670</v>
      </c>
    </row>
    <row r="16" spans="2:21" s="117" customFormat="1">
      <c r="B16" s="713" t="s">
        <v>57</v>
      </c>
      <c r="C16" s="511">
        <v>106</v>
      </c>
      <c r="D16" s="512">
        <v>225</v>
      </c>
      <c r="E16" s="511">
        <v>451</v>
      </c>
      <c r="F16" s="512">
        <v>429</v>
      </c>
      <c r="G16" s="511">
        <v>61</v>
      </c>
      <c r="H16" s="512">
        <v>64</v>
      </c>
      <c r="I16" s="511">
        <v>0</v>
      </c>
      <c r="J16" s="512">
        <v>0</v>
      </c>
      <c r="K16" s="511">
        <v>618</v>
      </c>
      <c r="L16" s="512">
        <v>718</v>
      </c>
      <c r="M16" s="511">
        <v>0</v>
      </c>
      <c r="N16" s="512">
        <v>3</v>
      </c>
      <c r="O16" s="511">
        <v>618</v>
      </c>
      <c r="P16" s="512">
        <v>721</v>
      </c>
    </row>
    <row r="17" spans="2:18" s="117" customFormat="1">
      <c r="B17"/>
      <c r="C17"/>
      <c r="D17"/>
      <c r="E17"/>
      <c r="F17"/>
      <c r="G17"/>
      <c r="H17"/>
      <c r="I17"/>
      <c r="J17"/>
      <c r="K17"/>
      <c r="L17"/>
      <c r="M17"/>
      <c r="N17"/>
      <c r="O17"/>
      <c r="P17"/>
    </row>
    <row r="18" spans="2:18" s="117" customFormat="1">
      <c r="B18" s="337" t="s">
        <v>58</v>
      </c>
      <c r="C18" s="338">
        <v>0</v>
      </c>
      <c r="D18" s="339">
        <v>0</v>
      </c>
      <c r="E18" s="338">
        <v>-45</v>
      </c>
      <c r="F18" s="339">
        <v>-45</v>
      </c>
      <c r="G18" s="338">
        <v>-159</v>
      </c>
      <c r="H18" s="339">
        <v>-112</v>
      </c>
      <c r="I18" s="714">
        <v>0</v>
      </c>
      <c r="J18" s="715">
        <v>0</v>
      </c>
      <c r="K18" s="338">
        <v>-204</v>
      </c>
      <c r="L18" s="339">
        <v>-157</v>
      </c>
      <c r="M18" s="338">
        <v>204</v>
      </c>
      <c r="N18" s="339">
        <v>157</v>
      </c>
      <c r="O18" s="338">
        <v>0</v>
      </c>
      <c r="P18" s="339">
        <v>0</v>
      </c>
    </row>
    <row r="19" spans="2:18" s="117" customFormat="1">
      <c r="B19"/>
      <c r="C19"/>
      <c r="D19"/>
      <c r="E19"/>
      <c r="F19"/>
      <c r="G19"/>
      <c r="H19"/>
      <c r="I19"/>
      <c r="J19"/>
      <c r="K19"/>
      <c r="L19"/>
      <c r="M19"/>
      <c r="N19"/>
      <c r="O19"/>
      <c r="P19"/>
    </row>
    <row r="20" spans="2:18" s="117" customFormat="1">
      <c r="B20" s="337" t="s">
        <v>59</v>
      </c>
      <c r="C20" s="338">
        <v>1374</v>
      </c>
      <c r="D20" s="339">
        <v>1328</v>
      </c>
      <c r="E20" s="338">
        <v>6317</v>
      </c>
      <c r="F20" s="339">
        <v>6100</v>
      </c>
      <c r="G20" s="338">
        <v>2518</v>
      </c>
      <c r="H20" s="339">
        <v>2762</v>
      </c>
      <c r="I20" s="338">
        <v>337</v>
      </c>
      <c r="J20" s="339">
        <v>345</v>
      </c>
      <c r="K20" s="338">
        <v>10546</v>
      </c>
      <c r="L20" s="339">
        <v>10535</v>
      </c>
      <c r="M20" s="338">
        <v>58</v>
      </c>
      <c r="N20" s="339">
        <v>0</v>
      </c>
      <c r="O20" s="338">
        <v>10604</v>
      </c>
      <c r="P20" s="339">
        <v>10535</v>
      </c>
    </row>
    <row r="21" spans="2:18" s="117" customFormat="1">
      <c r="B21"/>
      <c r="C21"/>
      <c r="D21"/>
      <c r="E21"/>
      <c r="F21"/>
      <c r="G21"/>
      <c r="H21"/>
      <c r="I21"/>
      <c r="J21"/>
      <c r="K21"/>
      <c r="L21"/>
      <c r="M21"/>
      <c r="N21"/>
      <c r="O21"/>
      <c r="P21"/>
    </row>
    <row r="22" spans="2:18" s="120" customFormat="1">
      <c r="B22" s="337" t="s">
        <v>60</v>
      </c>
      <c r="C22" s="338">
        <v>46</v>
      </c>
      <c r="D22" s="286">
        <v>-3.463855421686747E-2</v>
      </c>
      <c r="E22" s="338">
        <v>217</v>
      </c>
      <c r="F22" s="286">
        <v>3.5573770491803276E-2</v>
      </c>
      <c r="G22" s="338">
        <v>-244</v>
      </c>
      <c r="H22" s="286">
        <v>-8.8341781317885587E-2</v>
      </c>
      <c r="I22" s="338">
        <v>-8</v>
      </c>
      <c r="J22" s="286">
        <v>-2.318840579710145E-2</v>
      </c>
      <c r="K22" s="338">
        <v>11</v>
      </c>
      <c r="L22" s="286">
        <v>1.0441385856668249E-3</v>
      </c>
      <c r="M22" s="338">
        <v>0</v>
      </c>
      <c r="N22" s="339">
        <v>0</v>
      </c>
      <c r="O22" s="338">
        <v>69</v>
      </c>
      <c r="P22" s="286">
        <v>6.5495965828191744E-3</v>
      </c>
    </row>
    <row r="23" spans="2:18" s="117" customFormat="1" ht="12" customHeight="1">
      <c r="B23" s="120"/>
      <c r="C23" s="193"/>
      <c r="D23" s="193"/>
      <c r="E23" s="193"/>
      <c r="F23" s="193"/>
      <c r="G23" s="193"/>
      <c r="H23" s="193"/>
      <c r="I23" s="193"/>
      <c r="J23" s="193"/>
      <c r="K23" s="193"/>
      <c r="L23" s="193"/>
      <c r="M23" s="193"/>
      <c r="N23" s="193"/>
      <c r="O23" s="193"/>
      <c r="P23" s="193"/>
      <c r="Q23" s="193"/>
      <c r="R23" s="193"/>
    </row>
    <row r="24" spans="2:18" s="117" customFormat="1" ht="12.75" customHeight="1">
      <c r="B24" s="120"/>
      <c r="C24" s="335"/>
      <c r="D24" s="335"/>
      <c r="E24" s="335"/>
      <c r="F24" s="335"/>
      <c r="G24" s="335"/>
      <c r="H24" s="335"/>
      <c r="I24" s="335"/>
      <c r="J24" s="335"/>
      <c r="K24" s="335"/>
      <c r="L24" s="335"/>
      <c r="M24" s="335"/>
      <c r="N24" s="335"/>
      <c r="O24" s="335"/>
      <c r="P24" s="335"/>
    </row>
    <row r="25" spans="2:18">
      <c r="B25" s="832" t="s">
        <v>43</v>
      </c>
      <c r="C25" s="835" t="s">
        <v>12</v>
      </c>
      <c r="D25" s="835"/>
      <c r="E25" s="835"/>
      <c r="F25" s="835"/>
      <c r="G25" s="835"/>
      <c r="H25" s="835"/>
      <c r="I25" s="835"/>
      <c r="J25" s="835"/>
      <c r="K25" s="835"/>
      <c r="L25" s="835"/>
      <c r="M25" s="835"/>
      <c r="N25" s="835"/>
      <c r="O25" s="835"/>
      <c r="P25" s="835"/>
      <c r="Q25" s="224"/>
      <c r="R25" s="224"/>
    </row>
    <row r="26" spans="2:18" ht="24.75" customHeight="1">
      <c r="B26" s="833"/>
      <c r="C26" s="836" t="s">
        <v>5</v>
      </c>
      <c r="D26" s="836"/>
      <c r="E26" s="836" t="s">
        <v>6</v>
      </c>
      <c r="F26" s="836"/>
      <c r="G26" s="836" t="s">
        <v>7</v>
      </c>
      <c r="H26" s="836"/>
      <c r="I26" s="836" t="s">
        <v>44</v>
      </c>
      <c r="J26" s="836"/>
      <c r="K26" s="836" t="s">
        <v>45</v>
      </c>
      <c r="L26" s="836"/>
      <c r="M26" s="836" t="s">
        <v>46</v>
      </c>
      <c r="N26" s="836"/>
      <c r="O26" s="837" t="s">
        <v>47</v>
      </c>
      <c r="P26" s="837"/>
    </row>
    <row r="27" spans="2:18">
      <c r="B27" s="834"/>
      <c r="C27" s="313" t="str">
        <f>'Reported EBITDA'!$F$5</f>
        <v>Q4 2025</v>
      </c>
      <c r="D27" s="336" t="str">
        <f>'Reported EBITDA'!$G$5</f>
        <v>Q4 2024</v>
      </c>
      <c r="E27" s="313" t="str">
        <f>'Reported EBITDA'!$F$5</f>
        <v>Q4 2025</v>
      </c>
      <c r="F27" s="336" t="str">
        <f>'Reported EBITDA'!$G$5</f>
        <v>Q4 2024</v>
      </c>
      <c r="G27" s="313" t="str">
        <f>'Reported EBITDA'!$F$5</f>
        <v>Q4 2025</v>
      </c>
      <c r="H27" s="336" t="str">
        <f>'Reported EBITDA'!$G$5</f>
        <v>Q4 2024</v>
      </c>
      <c r="I27" s="313" t="str">
        <f>'Reported EBITDA'!$F$5</f>
        <v>Q4 2025</v>
      </c>
      <c r="J27" s="336" t="str">
        <f>'Reported EBITDA'!$G$5</f>
        <v>Q4 2024</v>
      </c>
      <c r="K27" s="313" t="str">
        <f>'Reported EBITDA'!$F$5</f>
        <v>Q4 2025</v>
      </c>
      <c r="L27" s="336" t="str">
        <f>'Reported EBITDA'!$G$5</f>
        <v>Q4 2024</v>
      </c>
      <c r="M27" s="313" t="str">
        <f>'Reported EBITDA'!$F$5</f>
        <v>Q4 2025</v>
      </c>
      <c r="N27" s="336" t="str">
        <f>'Reported EBITDA'!$G$5</f>
        <v>Q4 2024</v>
      </c>
      <c r="O27" s="313" t="str">
        <f>'Reported EBITDA'!$F$5</f>
        <v>Q4 2025</v>
      </c>
      <c r="P27" s="336" t="str">
        <f>'Reported EBITDA'!$G$5</f>
        <v>Q4 2024</v>
      </c>
    </row>
    <row r="28" spans="2:18">
      <c r="B28" s="333"/>
      <c r="C28" s="334"/>
      <c r="D28" s="334"/>
      <c r="E28" s="334"/>
      <c r="F28" s="334"/>
      <c r="G28" s="334"/>
      <c r="H28" s="334"/>
      <c r="I28" s="334"/>
      <c r="J28" s="334"/>
      <c r="K28" s="334"/>
      <c r="L28" s="334"/>
      <c r="M28" s="334"/>
      <c r="N28" s="334"/>
      <c r="O28" s="334"/>
      <c r="P28" s="334"/>
    </row>
    <row r="29" spans="2:18">
      <c r="B29" s="337" t="s">
        <v>48</v>
      </c>
      <c r="C29" s="338">
        <v>10</v>
      </c>
      <c r="D29" s="339">
        <v>11</v>
      </c>
      <c r="E29" s="338">
        <v>428</v>
      </c>
      <c r="F29" s="339">
        <v>335</v>
      </c>
      <c r="G29" s="338">
        <v>403</v>
      </c>
      <c r="H29" s="339">
        <v>446</v>
      </c>
      <c r="I29" s="338">
        <v>85</v>
      </c>
      <c r="J29" s="339">
        <v>88</v>
      </c>
      <c r="K29" s="338">
        <v>926</v>
      </c>
      <c r="L29" s="339">
        <v>880</v>
      </c>
      <c r="M29" s="338">
        <v>-48</v>
      </c>
      <c r="N29" s="339">
        <v>-14</v>
      </c>
      <c r="O29" s="338">
        <v>878</v>
      </c>
      <c r="P29" s="339">
        <v>866</v>
      </c>
    </row>
    <row r="30" spans="2:18">
      <c r="B30" s="710" t="s">
        <v>49</v>
      </c>
      <c r="C30" s="711">
        <v>0</v>
      </c>
      <c r="D30" s="712">
        <v>0</v>
      </c>
      <c r="E30" s="711">
        <v>101</v>
      </c>
      <c r="F30" s="712">
        <v>74</v>
      </c>
      <c r="G30" s="711">
        <v>194</v>
      </c>
      <c r="H30" s="712">
        <v>154</v>
      </c>
      <c r="I30" s="711">
        <v>42</v>
      </c>
      <c r="J30" s="712">
        <v>49</v>
      </c>
      <c r="K30" s="711">
        <v>337</v>
      </c>
      <c r="L30" s="712">
        <v>277</v>
      </c>
      <c r="M30" s="711">
        <v>3</v>
      </c>
      <c r="N30" s="712">
        <v>-4</v>
      </c>
      <c r="O30" s="711">
        <v>340</v>
      </c>
      <c r="P30" s="712">
        <v>273</v>
      </c>
    </row>
    <row r="31" spans="2:18">
      <c r="B31" s="138" t="s">
        <v>50</v>
      </c>
      <c r="C31" s="277">
        <v>0</v>
      </c>
      <c r="D31" s="214">
        <v>0</v>
      </c>
      <c r="E31" s="277">
        <v>160</v>
      </c>
      <c r="F31" s="214">
        <v>218</v>
      </c>
      <c r="G31" s="277">
        <v>143</v>
      </c>
      <c r="H31" s="214">
        <v>158</v>
      </c>
      <c r="I31" s="277">
        <v>17</v>
      </c>
      <c r="J31" s="214">
        <v>14</v>
      </c>
      <c r="K31" s="277">
        <v>320</v>
      </c>
      <c r="L31" s="214">
        <v>390</v>
      </c>
      <c r="M31" s="277">
        <v>-9</v>
      </c>
      <c r="N31" s="214">
        <v>-10</v>
      </c>
      <c r="O31" s="277">
        <v>311</v>
      </c>
      <c r="P31" s="214">
        <v>380</v>
      </c>
    </row>
    <row r="32" spans="2:18">
      <c r="B32" s="138" t="s">
        <v>51</v>
      </c>
      <c r="C32" s="277">
        <v>10</v>
      </c>
      <c r="D32" s="214">
        <v>11</v>
      </c>
      <c r="E32" s="277">
        <v>167</v>
      </c>
      <c r="F32" s="214">
        <v>43</v>
      </c>
      <c r="G32" s="277">
        <v>66</v>
      </c>
      <c r="H32" s="214">
        <v>134</v>
      </c>
      <c r="I32" s="277">
        <v>26</v>
      </c>
      <c r="J32" s="214">
        <v>25</v>
      </c>
      <c r="K32" s="277">
        <v>269</v>
      </c>
      <c r="L32" s="214">
        <v>213</v>
      </c>
      <c r="M32" s="277">
        <v>-42</v>
      </c>
      <c r="N32" s="214">
        <v>0</v>
      </c>
      <c r="O32" s="277">
        <v>227</v>
      </c>
      <c r="P32" s="214">
        <v>213</v>
      </c>
    </row>
    <row r="33" spans="2:16">
      <c r="B33" s="713" t="s">
        <v>52</v>
      </c>
      <c r="C33" s="511">
        <v>0</v>
      </c>
      <c r="D33" s="512">
        <v>0</v>
      </c>
      <c r="E33" s="511">
        <v>0</v>
      </c>
      <c r="F33" s="512">
        <v>0</v>
      </c>
      <c r="G33" s="511">
        <v>0</v>
      </c>
      <c r="H33" s="512">
        <v>0</v>
      </c>
      <c r="I33" s="511">
        <v>0</v>
      </c>
      <c r="J33" s="512">
        <v>0</v>
      </c>
      <c r="K33" s="511">
        <v>0</v>
      </c>
      <c r="L33" s="512">
        <v>0</v>
      </c>
      <c r="M33" s="511">
        <v>0</v>
      </c>
      <c r="N33" s="512">
        <v>0</v>
      </c>
      <c r="O33" s="511">
        <v>0</v>
      </c>
      <c r="P33" s="512">
        <v>0</v>
      </c>
    </row>
    <row r="34" spans="2:16">
      <c r="B34"/>
      <c r="C34"/>
      <c r="D34"/>
      <c r="E34"/>
      <c r="F34"/>
      <c r="G34"/>
      <c r="H34"/>
      <c r="I34"/>
      <c r="J34"/>
      <c r="K34"/>
      <c r="L34"/>
      <c r="M34"/>
      <c r="N34"/>
      <c r="O34"/>
      <c r="P34"/>
    </row>
    <row r="35" spans="2:16">
      <c r="B35" s="337" t="s">
        <v>53</v>
      </c>
      <c r="C35" s="338">
        <v>342</v>
      </c>
      <c r="D35" s="339">
        <v>269</v>
      </c>
      <c r="E35" s="338">
        <v>1377</v>
      </c>
      <c r="F35" s="339">
        <v>1218</v>
      </c>
      <c r="G35" s="338">
        <v>280</v>
      </c>
      <c r="H35" s="339">
        <v>238</v>
      </c>
      <c r="I35" s="714">
        <v>0</v>
      </c>
      <c r="J35" s="715">
        <v>0</v>
      </c>
      <c r="K35" s="338">
        <v>1999</v>
      </c>
      <c r="L35" s="339">
        <v>1725</v>
      </c>
      <c r="M35" s="338">
        <v>7</v>
      </c>
      <c r="N35" s="339">
        <v>8</v>
      </c>
      <c r="O35" s="338">
        <v>2006</v>
      </c>
      <c r="P35" s="339">
        <v>1733</v>
      </c>
    </row>
    <row r="36" spans="2:16">
      <c r="B36" s="710" t="s">
        <v>54</v>
      </c>
      <c r="C36" s="711">
        <v>164</v>
      </c>
      <c r="D36" s="712">
        <v>125</v>
      </c>
      <c r="E36" s="711">
        <v>769</v>
      </c>
      <c r="F36" s="712">
        <v>721</v>
      </c>
      <c r="G36" s="711">
        <v>167</v>
      </c>
      <c r="H36" s="712">
        <v>137</v>
      </c>
      <c r="I36" s="711">
        <v>0</v>
      </c>
      <c r="J36" s="712">
        <v>0</v>
      </c>
      <c r="K36" s="711">
        <v>1100</v>
      </c>
      <c r="L36" s="712">
        <v>983</v>
      </c>
      <c r="M36" s="711">
        <v>0</v>
      </c>
      <c r="N36" s="712">
        <v>0</v>
      </c>
      <c r="O36" s="711">
        <v>1100</v>
      </c>
      <c r="P36" s="712">
        <v>983</v>
      </c>
    </row>
    <row r="37" spans="2:16">
      <c r="B37" s="138" t="s">
        <v>55</v>
      </c>
      <c r="C37" s="277">
        <v>108</v>
      </c>
      <c r="D37" s="214">
        <v>83</v>
      </c>
      <c r="E37" s="277">
        <v>349</v>
      </c>
      <c r="F37" s="214">
        <v>300</v>
      </c>
      <c r="G37" s="277">
        <v>73</v>
      </c>
      <c r="H37" s="214">
        <v>60</v>
      </c>
      <c r="I37" s="277">
        <v>0</v>
      </c>
      <c r="J37" s="214">
        <v>0</v>
      </c>
      <c r="K37" s="277">
        <v>530</v>
      </c>
      <c r="L37" s="214">
        <v>443</v>
      </c>
      <c r="M37" s="277">
        <v>5</v>
      </c>
      <c r="N37" s="214">
        <v>4</v>
      </c>
      <c r="O37" s="277">
        <v>535</v>
      </c>
      <c r="P37" s="214">
        <v>447</v>
      </c>
    </row>
    <row r="38" spans="2:16">
      <c r="B38" s="138" t="s">
        <v>56</v>
      </c>
      <c r="C38" s="277">
        <v>74</v>
      </c>
      <c r="D38" s="214">
        <v>56</v>
      </c>
      <c r="E38" s="277">
        <v>79</v>
      </c>
      <c r="F38" s="214">
        <v>72</v>
      </c>
      <c r="G38" s="277">
        <v>31</v>
      </c>
      <c r="H38" s="214">
        <v>24</v>
      </c>
      <c r="I38" s="277">
        <v>0</v>
      </c>
      <c r="J38" s="214">
        <v>0</v>
      </c>
      <c r="K38" s="277">
        <v>184</v>
      </c>
      <c r="L38" s="214">
        <v>152</v>
      </c>
      <c r="M38" s="277">
        <v>5</v>
      </c>
      <c r="N38" s="214">
        <v>4</v>
      </c>
      <c r="O38" s="277">
        <v>189</v>
      </c>
      <c r="P38" s="214">
        <v>156</v>
      </c>
    </row>
    <row r="39" spans="2:16">
      <c r="B39" s="713" t="s">
        <v>57</v>
      </c>
      <c r="C39" s="511">
        <v>-4</v>
      </c>
      <c r="D39" s="512">
        <v>5</v>
      </c>
      <c r="E39" s="511">
        <v>180</v>
      </c>
      <c r="F39" s="512">
        <v>125</v>
      </c>
      <c r="G39" s="511">
        <v>9</v>
      </c>
      <c r="H39" s="512">
        <v>17</v>
      </c>
      <c r="I39" s="511">
        <v>0</v>
      </c>
      <c r="J39" s="512">
        <v>0</v>
      </c>
      <c r="K39" s="511">
        <v>185</v>
      </c>
      <c r="L39" s="512">
        <v>147</v>
      </c>
      <c r="M39" s="511">
        <v>-3</v>
      </c>
      <c r="N39" s="512">
        <v>0</v>
      </c>
      <c r="O39" s="511">
        <v>182</v>
      </c>
      <c r="P39" s="512">
        <v>147</v>
      </c>
    </row>
    <row r="40" spans="2:16">
      <c r="B40"/>
      <c r="C40"/>
      <c r="D40"/>
      <c r="E40"/>
      <c r="F40"/>
      <c r="G40"/>
      <c r="H40"/>
      <c r="I40"/>
      <c r="J40"/>
      <c r="K40"/>
      <c r="L40"/>
      <c r="M40"/>
      <c r="N40"/>
      <c r="O40"/>
      <c r="P40"/>
    </row>
    <row r="41" spans="2:16">
      <c r="B41" s="337" t="s">
        <v>58</v>
      </c>
      <c r="C41" s="338">
        <v>0</v>
      </c>
      <c r="D41" s="339">
        <v>0</v>
      </c>
      <c r="E41" s="338">
        <v>-12</v>
      </c>
      <c r="F41" s="339">
        <v>-12</v>
      </c>
      <c r="G41" s="338">
        <v>-44</v>
      </c>
      <c r="H41" s="339">
        <v>6</v>
      </c>
      <c r="I41" s="714">
        <v>0</v>
      </c>
      <c r="J41" s="715">
        <v>0</v>
      </c>
      <c r="K41" s="338">
        <v>-56</v>
      </c>
      <c r="L41" s="339">
        <v>-6</v>
      </c>
      <c r="M41" s="338">
        <v>41</v>
      </c>
      <c r="N41" s="339">
        <v>6</v>
      </c>
      <c r="O41" s="338">
        <v>-15</v>
      </c>
      <c r="P41" s="339">
        <v>0</v>
      </c>
    </row>
    <row r="42" spans="2:16">
      <c r="B42"/>
      <c r="C42"/>
      <c r="D42"/>
      <c r="E42"/>
      <c r="F42"/>
      <c r="G42"/>
      <c r="H42"/>
      <c r="I42"/>
      <c r="J42"/>
      <c r="K42"/>
      <c r="L42"/>
      <c r="M42"/>
      <c r="N42"/>
      <c r="O42"/>
      <c r="P42"/>
    </row>
    <row r="43" spans="2:16">
      <c r="B43" s="337" t="s">
        <v>59</v>
      </c>
      <c r="C43" s="338">
        <v>352</v>
      </c>
      <c r="D43" s="339">
        <v>280</v>
      </c>
      <c r="E43" s="338">
        <v>1793</v>
      </c>
      <c r="F43" s="339">
        <v>1541</v>
      </c>
      <c r="G43" s="338">
        <v>639</v>
      </c>
      <c r="H43" s="339">
        <v>690</v>
      </c>
      <c r="I43" s="338">
        <v>85</v>
      </c>
      <c r="J43" s="339">
        <v>88</v>
      </c>
      <c r="K43" s="338">
        <v>2869</v>
      </c>
      <c r="L43" s="339">
        <v>2599</v>
      </c>
      <c r="M43" s="338">
        <v>0</v>
      </c>
      <c r="N43" s="339">
        <v>0</v>
      </c>
      <c r="O43" s="338">
        <v>2869</v>
      </c>
      <c r="P43" s="339">
        <v>2599</v>
      </c>
    </row>
    <row r="44" spans="2:16">
      <c r="B44"/>
      <c r="C44"/>
      <c r="D44"/>
      <c r="E44"/>
      <c r="F44"/>
      <c r="G44"/>
      <c r="H44"/>
      <c r="I44"/>
      <c r="J44"/>
      <c r="K44"/>
      <c r="L44"/>
      <c r="M44"/>
      <c r="N44"/>
      <c r="O44"/>
      <c r="P44"/>
    </row>
    <row r="45" spans="2:16">
      <c r="B45" s="337" t="s">
        <v>60</v>
      </c>
      <c r="C45" s="338">
        <v>72</v>
      </c>
      <c r="D45" s="286">
        <v>0.25714285714285712</v>
      </c>
      <c r="E45" s="338">
        <v>252</v>
      </c>
      <c r="F45" s="286">
        <v>0.16353017521090202</v>
      </c>
      <c r="G45" s="338">
        <v>-51</v>
      </c>
      <c r="H45" s="286">
        <v>-7.3913043478260873E-2</v>
      </c>
      <c r="I45" s="338">
        <v>-3</v>
      </c>
      <c r="J45" s="286">
        <v>-3.4090909090909088E-2</v>
      </c>
      <c r="K45" s="338">
        <v>270</v>
      </c>
      <c r="L45" s="286">
        <v>0.10388611004232397</v>
      </c>
      <c r="M45" s="338">
        <v>0</v>
      </c>
      <c r="N45" s="339" t="s">
        <v>474</v>
      </c>
      <c r="O45" s="338">
        <v>270</v>
      </c>
      <c r="P45" s="286">
        <v>0.10388611004232397</v>
      </c>
    </row>
  </sheetData>
  <mergeCells count="18">
    <mergeCell ref="B2:B4"/>
    <mergeCell ref="K3:L3"/>
    <mergeCell ref="C2:P2"/>
    <mergeCell ref="M3:N3"/>
    <mergeCell ref="O3:P3"/>
    <mergeCell ref="C3:D3"/>
    <mergeCell ref="E3:F3"/>
    <mergeCell ref="G3:H3"/>
    <mergeCell ref="I3:J3"/>
    <mergeCell ref="B25:B27"/>
    <mergeCell ref="C25:P25"/>
    <mergeCell ref="C26:D26"/>
    <mergeCell ref="E26:F26"/>
    <mergeCell ref="G26:H26"/>
    <mergeCell ref="I26:J26"/>
    <mergeCell ref="K26:L26"/>
    <mergeCell ref="M26:N26"/>
    <mergeCell ref="O26:P2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80"/>
  <sheetViews>
    <sheetView workbookViewId="0"/>
  </sheetViews>
  <sheetFormatPr baseColWidth="10" defaultColWidth="7.28515625" defaultRowHeight="12.75"/>
  <cols>
    <col min="1" max="1" width="4.28515625" style="111" customWidth="1"/>
    <col min="2" max="2" width="64.5703125" style="111" customWidth="1"/>
    <col min="3" max="4" width="15.7109375" style="112" customWidth="1"/>
    <col min="5" max="5" width="13.7109375" style="112" customWidth="1"/>
    <col min="6" max="6" width="10" style="112" bestFit="1" customWidth="1"/>
    <col min="7" max="7" width="1.28515625" style="191" customWidth="1"/>
    <col min="8" max="10" width="13.7109375" style="111" customWidth="1"/>
    <col min="11" max="11" width="9.5703125" style="111" customWidth="1"/>
    <col min="12" max="16384" width="7.28515625" style="111"/>
  </cols>
  <sheetData>
    <row r="1" spans="1:11">
      <c r="A1" s="202"/>
      <c r="B1" s="140"/>
      <c r="H1" s="113"/>
    </row>
    <row r="2" spans="1:11">
      <c r="A2" s="86"/>
      <c r="B2" s="366"/>
      <c r="C2" s="367"/>
      <c r="D2" s="367"/>
      <c r="E2" s="367"/>
      <c r="F2" s="367"/>
      <c r="H2" s="113"/>
    </row>
    <row r="3" spans="1:11">
      <c r="A3" s="86"/>
      <c r="B3" s="840" t="s">
        <v>61</v>
      </c>
      <c r="C3" s="839" t="s">
        <v>11</v>
      </c>
      <c r="D3" s="839"/>
      <c r="E3" s="839"/>
      <c r="F3" s="839"/>
      <c r="G3" s="85"/>
      <c r="H3" s="839" t="s">
        <v>12</v>
      </c>
      <c r="I3" s="839"/>
      <c r="J3" s="839"/>
      <c r="K3" s="839"/>
    </row>
    <row r="4" spans="1:11" s="717" customFormat="1" ht="14.25">
      <c r="A4" s="139"/>
      <c r="B4" s="841"/>
      <c r="C4" s="368" t="s">
        <v>471</v>
      </c>
      <c r="D4" s="369" t="s">
        <v>472</v>
      </c>
      <c r="E4" s="370" t="s">
        <v>62</v>
      </c>
      <c r="F4" s="370" t="s">
        <v>13</v>
      </c>
      <c r="G4" s="121"/>
      <c r="H4" s="368" t="str">
        <f>'Reported EBITDA'!$F$5</f>
        <v>Q4 2025</v>
      </c>
      <c r="I4" s="369" t="str">
        <f>'Reported EBITDA'!$G$5</f>
        <v>Q4 2024</v>
      </c>
      <c r="J4" s="370" t="s">
        <v>62</v>
      </c>
      <c r="K4" s="370" t="s">
        <v>13</v>
      </c>
    </row>
    <row r="5" spans="1:11" s="100" customFormat="1" ht="7.5" customHeight="1">
      <c r="A5" s="85"/>
      <c r="B5" s="342"/>
      <c r="C5" s="364"/>
      <c r="D5" s="365"/>
      <c r="E5" s="365"/>
      <c r="F5" s="365"/>
      <c r="G5" s="188"/>
      <c r="H5" s="364"/>
      <c r="I5" s="365"/>
      <c r="J5" s="365"/>
      <c r="K5" s="365"/>
    </row>
    <row r="6" spans="1:11">
      <c r="A6" s="85"/>
      <c r="B6" s="342" t="s">
        <v>63</v>
      </c>
      <c r="C6" s="352">
        <v>14506.462</v>
      </c>
      <c r="D6" s="353">
        <v>13903.822</v>
      </c>
      <c r="E6" s="353">
        <v>602.63999999999942</v>
      </c>
      <c r="F6" s="345">
        <v>4.3343477786179863E-2</v>
      </c>
      <c r="G6" s="186"/>
      <c r="H6" s="352">
        <v>4063.8319999999999</v>
      </c>
      <c r="I6" s="353">
        <v>3551.9870000000005</v>
      </c>
      <c r="J6" s="353">
        <v>511.84499999999935</v>
      </c>
      <c r="K6" s="345">
        <v>0.14410103415355957</v>
      </c>
    </row>
    <row r="7" spans="1:11">
      <c r="A7" s="85"/>
      <c r="B7" s="135" t="s">
        <v>64</v>
      </c>
      <c r="C7" s="340">
        <v>12818.885</v>
      </c>
      <c r="D7" s="81">
        <v>12615.912</v>
      </c>
      <c r="E7" s="81">
        <v>202.97299999999996</v>
      </c>
      <c r="F7" s="185">
        <v>1.6088650586655984E-2</v>
      </c>
      <c r="G7" s="185"/>
      <c r="H7" s="340">
        <v>3520.491</v>
      </c>
      <c r="I7" s="81">
        <v>3131.6010000000006</v>
      </c>
      <c r="J7" s="81">
        <v>388.88999999999942</v>
      </c>
      <c r="K7" s="185">
        <v>0.12418248684937816</v>
      </c>
    </row>
    <row r="8" spans="1:11">
      <c r="A8" s="85"/>
      <c r="B8" s="317" t="s">
        <v>65</v>
      </c>
      <c r="C8" s="350">
        <v>1687.577</v>
      </c>
      <c r="D8" s="351">
        <v>1287.9100000000001</v>
      </c>
      <c r="E8" s="351">
        <v>399.66699999999992</v>
      </c>
      <c r="F8" s="282">
        <v>0.31032214983966266</v>
      </c>
      <c r="G8" s="185"/>
      <c r="H8" s="350">
        <v>543.34099999999989</v>
      </c>
      <c r="I8" s="351">
        <v>420.38600000000008</v>
      </c>
      <c r="J8" s="351">
        <v>122.95499999999981</v>
      </c>
      <c r="K8" s="282">
        <v>0.29248119585333421</v>
      </c>
    </row>
    <row r="9" spans="1:11">
      <c r="A9" s="85"/>
      <c r="B9" s="342" t="s">
        <v>66</v>
      </c>
      <c r="C9" s="352">
        <v>-8542.4850000000006</v>
      </c>
      <c r="D9" s="353">
        <v>-8547.18</v>
      </c>
      <c r="E9" s="353">
        <v>4.694999999999709</v>
      </c>
      <c r="F9" s="345">
        <v>-5.4930398096209032E-4</v>
      </c>
      <c r="G9" s="186"/>
      <c r="H9" s="352">
        <v>-2441.8259999999991</v>
      </c>
      <c r="I9" s="353">
        <v>-2392.1819999999998</v>
      </c>
      <c r="J9" s="353">
        <v>-49.643999999999323</v>
      </c>
      <c r="K9" s="345">
        <v>2.0752601599710818E-2</v>
      </c>
    </row>
    <row r="10" spans="1:11">
      <c r="A10" s="85"/>
      <c r="B10" s="135" t="s">
        <v>67</v>
      </c>
      <c r="C10" s="340">
        <v>-5659.7179999999998</v>
      </c>
      <c r="D10" s="81">
        <v>-5904.116</v>
      </c>
      <c r="E10" s="81">
        <v>244.39800000000014</v>
      </c>
      <c r="F10" s="185">
        <v>-4.1394511896446495E-2</v>
      </c>
      <c r="G10" s="185"/>
      <c r="H10" s="340">
        <v>-1574.2369999999996</v>
      </c>
      <c r="I10" s="81">
        <v>-1726.3159999999998</v>
      </c>
      <c r="J10" s="81">
        <v>152.07900000000018</v>
      </c>
      <c r="K10" s="185">
        <v>-8.8094531939691301E-2</v>
      </c>
    </row>
    <row r="11" spans="1:11">
      <c r="A11" s="85"/>
      <c r="B11" s="135" t="s">
        <v>68</v>
      </c>
      <c r="C11" s="340">
        <v>-35.33</v>
      </c>
      <c r="D11" s="81">
        <v>-65.757999999999996</v>
      </c>
      <c r="E11" s="81">
        <v>30.427999999999997</v>
      </c>
      <c r="F11" s="185">
        <v>-0.46272696858176954</v>
      </c>
      <c r="G11" s="185"/>
      <c r="H11" s="340">
        <v>-7.102999999999998</v>
      </c>
      <c r="I11" s="81">
        <v>-12.481999999999992</v>
      </c>
      <c r="J11" s="81">
        <v>5.3789999999999942</v>
      </c>
      <c r="K11" s="185">
        <v>-0.43094055439833345</v>
      </c>
    </row>
    <row r="12" spans="1:11">
      <c r="A12" s="85"/>
      <c r="B12" s="135" t="s">
        <v>69</v>
      </c>
      <c r="C12" s="340">
        <v>-1229.703</v>
      </c>
      <c r="D12" s="81">
        <v>-1245.3</v>
      </c>
      <c r="E12" s="81">
        <v>15.59699999999998</v>
      </c>
      <c r="F12" s="185">
        <v>-1.2524692845097496E-2</v>
      </c>
      <c r="G12" s="185"/>
      <c r="H12" s="340">
        <v>-318.20899999999995</v>
      </c>
      <c r="I12" s="81">
        <v>-280.23599999999999</v>
      </c>
      <c r="J12" s="81">
        <v>-37.972999999999956</v>
      </c>
      <c r="K12" s="185">
        <v>0.13550364692616212</v>
      </c>
    </row>
    <row r="13" spans="1:11">
      <c r="A13" s="85"/>
      <c r="B13" s="317" t="s">
        <v>70</v>
      </c>
      <c r="C13" s="350">
        <v>-1617.7339999999999</v>
      </c>
      <c r="D13" s="351">
        <v>-1332.0060000000001</v>
      </c>
      <c r="E13" s="351">
        <v>-285.72799999999984</v>
      </c>
      <c r="F13" s="282">
        <v>0.21450954425130209</v>
      </c>
      <c r="G13" s="282"/>
      <c r="H13" s="350">
        <v>-542.27699999999982</v>
      </c>
      <c r="I13" s="351">
        <v>-373.14800000000014</v>
      </c>
      <c r="J13" s="351">
        <v>-169.12899999999968</v>
      </c>
      <c r="K13" s="282">
        <v>0.45324911295250048</v>
      </c>
    </row>
    <row r="14" spans="1:11">
      <c r="A14" s="85"/>
      <c r="B14" s="342" t="s">
        <v>71</v>
      </c>
      <c r="C14" s="352">
        <v>5963.976999999999</v>
      </c>
      <c r="D14" s="353">
        <v>5356.6419999999998</v>
      </c>
      <c r="E14" s="353">
        <v>607.33499999999913</v>
      </c>
      <c r="F14" s="345">
        <v>0.11337980025545846</v>
      </c>
      <c r="G14" s="186"/>
      <c r="H14" s="352">
        <v>1622.0060000000008</v>
      </c>
      <c r="I14" s="353">
        <v>1159.8050000000007</v>
      </c>
      <c r="J14" s="353">
        <v>462.20100000000002</v>
      </c>
      <c r="K14" s="345">
        <v>0.39851612986665841</v>
      </c>
    </row>
    <row r="15" spans="1:11">
      <c r="A15" s="85"/>
      <c r="B15" s="135" t="s">
        <v>72</v>
      </c>
      <c r="C15" s="340">
        <v>-561.25400000000002</v>
      </c>
      <c r="D15" s="81">
        <v>-521.86</v>
      </c>
      <c r="E15" s="81">
        <v>-39.394000000000005</v>
      </c>
      <c r="F15" s="185">
        <v>7.5487678687770732E-2</v>
      </c>
      <c r="G15" s="185"/>
      <c r="H15" s="340">
        <v>-145.86100000000005</v>
      </c>
      <c r="I15" s="81">
        <v>-141.30200000000002</v>
      </c>
      <c r="J15" s="81">
        <v>-4.5590000000000259</v>
      </c>
      <c r="K15" s="185">
        <v>3.2264228390256555E-2</v>
      </c>
    </row>
    <row r="16" spans="1:11">
      <c r="A16" s="85"/>
      <c r="B16" s="317" t="s">
        <v>73</v>
      </c>
      <c r="C16" s="350">
        <v>-1134.4110000000001</v>
      </c>
      <c r="D16" s="351">
        <v>-1099.297</v>
      </c>
      <c r="E16" s="351">
        <v>-35.114000000000033</v>
      </c>
      <c r="F16" s="282">
        <v>3.1942232172015528E-2</v>
      </c>
      <c r="G16" s="185"/>
      <c r="H16" s="350">
        <v>-313.68500000000006</v>
      </c>
      <c r="I16" s="351">
        <v>-294.01499999999999</v>
      </c>
      <c r="J16" s="351">
        <v>-19.670000000000073</v>
      </c>
      <c r="K16" s="282">
        <v>6.6901348570651331E-2</v>
      </c>
    </row>
    <row r="17" spans="1:11">
      <c r="A17" s="85"/>
      <c r="B17" s="342" t="s">
        <v>74</v>
      </c>
      <c r="C17" s="352">
        <v>4268.311999999999</v>
      </c>
      <c r="D17" s="353">
        <v>3735.4850000000001</v>
      </c>
      <c r="E17" s="353">
        <v>532.82699999999886</v>
      </c>
      <c r="F17" s="345">
        <v>0.14263930921955215</v>
      </c>
      <c r="G17" s="186"/>
      <c r="H17" s="352">
        <v>1162.4600000000005</v>
      </c>
      <c r="I17" s="353">
        <v>724.48800000000074</v>
      </c>
      <c r="J17" s="353">
        <v>437.97199999999975</v>
      </c>
      <c r="K17" s="345">
        <v>0.60452623093826174</v>
      </c>
    </row>
    <row r="18" spans="1:11">
      <c r="A18" s="85"/>
      <c r="B18" s="135" t="s">
        <v>75</v>
      </c>
      <c r="C18" s="340">
        <v>-1129.2950000000001</v>
      </c>
      <c r="D18" s="81">
        <v>-1130.5989999999999</v>
      </c>
      <c r="E18" s="81">
        <v>1.3039999999998599</v>
      </c>
      <c r="F18" s="185">
        <v>-1.1533709122331093E-3</v>
      </c>
      <c r="G18" s="185"/>
      <c r="H18" s="340">
        <v>-213.05000000000007</v>
      </c>
      <c r="I18" s="81">
        <v>-286.57999999999993</v>
      </c>
      <c r="J18" s="81">
        <v>73.529999999999859</v>
      </c>
      <c r="K18" s="185">
        <v>-0.25657756996301162</v>
      </c>
    </row>
    <row r="19" spans="1:11">
      <c r="A19" s="85"/>
      <c r="B19" s="135" t="s">
        <v>459</v>
      </c>
      <c r="C19" s="340">
        <v>-89.322999999999993</v>
      </c>
      <c r="D19" s="81">
        <v>-114.71299999999999</v>
      </c>
      <c r="E19" s="81">
        <v>25.39</v>
      </c>
      <c r="F19" s="185">
        <v>-0.22133498382920858</v>
      </c>
      <c r="G19" s="185"/>
      <c r="H19" s="340">
        <v>-95.342999999999989</v>
      </c>
      <c r="I19" s="81">
        <v>-109.64699999999999</v>
      </c>
      <c r="J19" s="81">
        <v>14.304000000000002</v>
      </c>
      <c r="K19" s="185">
        <v>-0.13045500560890866</v>
      </c>
    </row>
    <row r="20" spans="1:11">
      <c r="A20" s="85"/>
      <c r="B20" s="354" t="s">
        <v>76</v>
      </c>
      <c r="C20" s="350">
        <v>-361.40800000000002</v>
      </c>
      <c r="D20" s="351">
        <v>-288.72399999999999</v>
      </c>
      <c r="E20" s="351">
        <v>-72.684000000000026</v>
      </c>
      <c r="F20" s="282">
        <v>0.25174214821074803</v>
      </c>
      <c r="G20" s="185"/>
      <c r="H20" s="350">
        <v>-116.46900000000002</v>
      </c>
      <c r="I20" s="351">
        <v>-95.59</v>
      </c>
      <c r="J20" s="351">
        <v>-20.879000000000019</v>
      </c>
      <c r="K20" s="282">
        <v>0.2184224291243857</v>
      </c>
    </row>
    <row r="21" spans="1:11">
      <c r="A21" s="85"/>
      <c r="B21" s="342" t="s">
        <v>77</v>
      </c>
      <c r="C21" s="352">
        <v>2688.2859999999991</v>
      </c>
      <c r="D21" s="353">
        <v>2201.4490000000001</v>
      </c>
      <c r="E21" s="353">
        <v>486.83699999999868</v>
      </c>
      <c r="F21" s="345">
        <v>0.22114389204564766</v>
      </c>
      <c r="G21" s="186"/>
      <c r="H21" s="352">
        <v>737.59800000000041</v>
      </c>
      <c r="I21" s="353">
        <v>232.67100000000079</v>
      </c>
      <c r="J21" s="353">
        <v>504.92699999999962</v>
      </c>
      <c r="K21" s="345">
        <v>2.1701329344868845</v>
      </c>
    </row>
    <row r="22" spans="1:11">
      <c r="A22" s="85"/>
      <c r="B22" s="342" t="s">
        <v>78</v>
      </c>
      <c r="C22" s="352">
        <v>-786.40900000000011</v>
      </c>
      <c r="D22" s="353">
        <v>-892.22700000000009</v>
      </c>
      <c r="E22" s="353">
        <v>105.81799999999998</v>
      </c>
      <c r="F22" s="345">
        <v>-0.11859986303933856</v>
      </c>
      <c r="G22" s="186"/>
      <c r="H22" s="352">
        <v>-212.77700000000019</v>
      </c>
      <c r="I22" s="353">
        <v>-263.23700000000008</v>
      </c>
      <c r="J22" s="353">
        <v>50.459999999999894</v>
      </c>
      <c r="K22" s="345">
        <v>-0.19169037787241106</v>
      </c>
    </row>
    <row r="23" spans="1:11">
      <c r="A23" s="85"/>
      <c r="B23" s="135" t="s">
        <v>79</v>
      </c>
      <c r="C23" s="340">
        <v>376.00099999999998</v>
      </c>
      <c r="D23" s="81">
        <v>451.61599999999999</v>
      </c>
      <c r="E23" s="81">
        <v>-75.615000000000009</v>
      </c>
      <c r="F23" s="185">
        <v>-0.16743206618011763</v>
      </c>
      <c r="G23" s="185"/>
      <c r="H23" s="340">
        <v>96.301999999999964</v>
      </c>
      <c r="I23" s="81">
        <v>116.62</v>
      </c>
      <c r="J23" s="81">
        <v>-20.31800000000004</v>
      </c>
      <c r="K23" s="185">
        <v>-0.17422397530440781</v>
      </c>
    </row>
    <row r="24" spans="1:11">
      <c r="A24" s="85"/>
      <c r="B24" s="141" t="s">
        <v>80</v>
      </c>
      <c r="C24" s="340">
        <v>-1307.2070000000001</v>
      </c>
      <c r="D24" s="81">
        <v>-1587.8430000000001</v>
      </c>
      <c r="E24" s="81">
        <v>280.63599999999997</v>
      </c>
      <c r="F24" s="185">
        <v>-0.17674039561845845</v>
      </c>
      <c r="G24" s="185"/>
      <c r="H24" s="340">
        <v>-344.68100000000015</v>
      </c>
      <c r="I24" s="81">
        <v>-409.18900000000008</v>
      </c>
      <c r="J24" s="81">
        <v>64.507999999999925</v>
      </c>
      <c r="K24" s="185">
        <v>-0.15764842163401238</v>
      </c>
    </row>
    <row r="25" spans="1:11">
      <c r="A25" s="85"/>
      <c r="B25" s="141" t="s">
        <v>81</v>
      </c>
      <c r="C25" s="340">
        <v>191.363</v>
      </c>
      <c r="D25" s="81">
        <v>331.125</v>
      </c>
      <c r="E25" s="81">
        <v>-139.762</v>
      </c>
      <c r="F25" s="185">
        <v>-0.42208229520573803</v>
      </c>
      <c r="G25" s="185"/>
      <c r="H25" s="340">
        <v>64.242000000000004</v>
      </c>
      <c r="I25" s="81">
        <v>42.75</v>
      </c>
      <c r="J25" s="81">
        <v>21.492000000000004</v>
      </c>
      <c r="K25" s="185">
        <v>0.50273684210526337</v>
      </c>
    </row>
    <row r="26" spans="1:11">
      <c r="A26" s="85"/>
      <c r="B26" s="354" t="s">
        <v>82</v>
      </c>
      <c r="C26" s="350">
        <v>-46.566000000000003</v>
      </c>
      <c r="D26" s="351">
        <v>-87.125</v>
      </c>
      <c r="E26" s="351">
        <v>40.558999999999997</v>
      </c>
      <c r="F26" s="282">
        <v>-0.46552654232424673</v>
      </c>
      <c r="G26" s="185"/>
      <c r="H26" s="350">
        <v>-28.640000000000004</v>
      </c>
      <c r="I26" s="351">
        <v>-13.418000000000006</v>
      </c>
      <c r="J26" s="351">
        <v>-15.221999999999998</v>
      </c>
      <c r="K26" s="282">
        <v>1.1344462662095687</v>
      </c>
    </row>
    <row r="27" spans="1:11">
      <c r="A27" s="85"/>
      <c r="B27" s="342" t="s">
        <v>83</v>
      </c>
      <c r="C27" s="352">
        <v>0.22699999999999987</v>
      </c>
      <c r="D27" s="353">
        <v>3.1669999999999998</v>
      </c>
      <c r="E27" s="353">
        <v>-2.94</v>
      </c>
      <c r="F27" s="345">
        <v>-0.92832333438585413</v>
      </c>
      <c r="G27" s="186"/>
      <c r="H27" s="352">
        <v>1.4530000000000001</v>
      </c>
      <c r="I27" s="353">
        <v>-0.52700000000000058</v>
      </c>
      <c r="J27" s="353">
        <v>1.9800000000000006</v>
      </c>
      <c r="K27" s="345">
        <v>-3.7571157495256138</v>
      </c>
    </row>
    <row r="28" spans="1:11">
      <c r="A28" s="85"/>
      <c r="B28" s="317" t="s">
        <v>84</v>
      </c>
      <c r="C28" s="350">
        <v>1.946</v>
      </c>
      <c r="D28" s="351">
        <v>5.1239999999999997</v>
      </c>
      <c r="E28" s="351">
        <v>-3.1779999999999999</v>
      </c>
      <c r="F28" s="282">
        <v>-0.62021857923497259</v>
      </c>
      <c r="G28" s="185"/>
      <c r="H28" s="350">
        <v>1.024</v>
      </c>
      <c r="I28" s="351">
        <v>1.3229999999999995</v>
      </c>
      <c r="J28" s="351">
        <v>-0.29899999999999949</v>
      </c>
      <c r="K28" s="282">
        <v>-0.22600151171579708</v>
      </c>
    </row>
    <row r="29" spans="1:11">
      <c r="A29" s="85"/>
      <c r="B29" s="317" t="s">
        <v>456</v>
      </c>
      <c r="C29" s="350">
        <v>-1.7190000000000001</v>
      </c>
      <c r="D29" s="372">
        <v>-1.9570000000000001</v>
      </c>
      <c r="E29" s="351">
        <v>0.23799999999999999</v>
      </c>
      <c r="F29" s="282">
        <v>-0.12161471640265709</v>
      </c>
      <c r="G29" s="185"/>
      <c r="H29" s="350">
        <v>0.42900000000000005</v>
      </c>
      <c r="I29" s="372">
        <v>-1.85</v>
      </c>
      <c r="J29" s="351">
        <v>2.2789999999999999</v>
      </c>
      <c r="K29" s="282">
        <v>-1.231891891891892</v>
      </c>
    </row>
    <row r="30" spans="1:11">
      <c r="A30" s="85"/>
      <c r="B30" s="342" t="s">
        <v>85</v>
      </c>
      <c r="C30" s="352">
        <v>1902.1039999999991</v>
      </c>
      <c r="D30" s="353">
        <v>1312.3889999999999</v>
      </c>
      <c r="E30" s="353">
        <v>589.71499999999924</v>
      </c>
      <c r="F30" s="345">
        <v>0.44934466838719267</v>
      </c>
      <c r="G30" s="186"/>
      <c r="H30" s="352">
        <v>526.27400000000023</v>
      </c>
      <c r="I30" s="353">
        <v>-31.092999999999293</v>
      </c>
      <c r="J30" s="353">
        <v>557.36699999999951</v>
      </c>
      <c r="K30" s="345" t="s">
        <v>473</v>
      </c>
    </row>
    <row r="31" spans="1:11">
      <c r="A31" s="85"/>
      <c r="B31" s="317" t="s">
        <v>86</v>
      </c>
      <c r="C31" s="350">
        <v>-556.41200000000003</v>
      </c>
      <c r="D31" s="351">
        <v>-343.61099999999999</v>
      </c>
      <c r="E31" s="351">
        <v>-212.80100000000004</v>
      </c>
      <c r="F31" s="282">
        <v>0.61930788013189342</v>
      </c>
      <c r="G31" s="185"/>
      <c r="H31" s="350">
        <v>-110.89600000000002</v>
      </c>
      <c r="I31" s="351">
        <v>142.37200000000001</v>
      </c>
      <c r="J31" s="351">
        <v>-253.26800000000003</v>
      </c>
      <c r="K31" s="282">
        <v>-1.7789172028207794</v>
      </c>
    </row>
    <row r="32" spans="1:11">
      <c r="A32" s="85"/>
      <c r="B32" s="342" t="s">
        <v>87</v>
      </c>
      <c r="C32" s="346">
        <v>1345.6919999999991</v>
      </c>
      <c r="D32" s="347">
        <v>968.77799999999991</v>
      </c>
      <c r="E32" s="347">
        <v>376.91399999999919</v>
      </c>
      <c r="F32" s="349">
        <v>0.38906127100326304</v>
      </c>
      <c r="G32" s="185"/>
      <c r="H32" s="346">
        <v>415.37800000000021</v>
      </c>
      <c r="I32" s="347">
        <v>111.27900000000072</v>
      </c>
      <c r="J32" s="347">
        <v>304.09899999999948</v>
      </c>
      <c r="K32" s="349">
        <v>2.7327617969248243</v>
      </c>
    </row>
    <row r="33" spans="1:11">
      <c r="A33" s="85"/>
      <c r="B33" s="317" t="s">
        <v>88</v>
      </c>
      <c r="C33" s="318">
        <v>0</v>
      </c>
      <c r="D33" s="641">
        <v>1892.7059999999999</v>
      </c>
      <c r="E33" s="641">
        <v>-1892.7059999999999</v>
      </c>
      <c r="F33" s="642">
        <v>-1</v>
      </c>
      <c r="G33" s="185"/>
      <c r="H33" s="318">
        <v>0</v>
      </c>
      <c r="I33" s="641">
        <v>4.5989999999999327</v>
      </c>
      <c r="J33" s="641">
        <v>-4.5989999999999327</v>
      </c>
      <c r="K33" s="642">
        <v>-1</v>
      </c>
    </row>
    <row r="34" spans="1:11">
      <c r="A34" s="85"/>
      <c r="B34" s="342" t="s">
        <v>89</v>
      </c>
      <c r="C34" s="346">
        <v>1345.6919999999991</v>
      </c>
      <c r="D34" s="347">
        <v>2861.4839999999999</v>
      </c>
      <c r="E34" s="347">
        <v>-1515.7919999999997</v>
      </c>
      <c r="F34" s="348">
        <v>-0.52972233987679151</v>
      </c>
      <c r="G34" s="185"/>
      <c r="H34" s="346">
        <v>415.37800000000021</v>
      </c>
      <c r="I34" s="347">
        <v>115.87799999999993</v>
      </c>
      <c r="J34" s="347">
        <v>299.80000000000013</v>
      </c>
      <c r="K34" s="348">
        <v>2.5846148535528788</v>
      </c>
    </row>
    <row r="35" spans="1:11">
      <c r="A35" s="85"/>
      <c r="B35" s="342" t="s">
        <v>90</v>
      </c>
      <c r="C35" s="343">
        <v>960.07</v>
      </c>
      <c r="D35" s="344">
        <v>2589.1329999999998</v>
      </c>
      <c r="E35" s="344">
        <v>-1629.0629999999996</v>
      </c>
      <c r="F35" s="345">
        <v>-0.62919247485548246</v>
      </c>
      <c r="G35" s="186"/>
      <c r="H35" s="343">
        <v>318.649</v>
      </c>
      <c r="I35" s="344">
        <v>123.57999999999993</v>
      </c>
      <c r="J35" s="344">
        <v>195.36900000000009</v>
      </c>
      <c r="K35" s="345">
        <v>1.5784835733937546</v>
      </c>
    </row>
    <row r="36" spans="1:11">
      <c r="A36" s="85"/>
      <c r="B36" s="361" t="s">
        <v>91</v>
      </c>
      <c r="C36" s="639">
        <v>385.62200000000001</v>
      </c>
      <c r="D36" s="640">
        <v>272.351</v>
      </c>
      <c r="E36" s="640">
        <v>113.27100000000002</v>
      </c>
      <c r="F36" s="392">
        <v>0.41590080447657618</v>
      </c>
      <c r="G36" s="185"/>
      <c r="H36" s="639">
        <v>96.729000000000042</v>
      </c>
      <c r="I36" s="640">
        <v>-7.7019999999999982</v>
      </c>
      <c r="J36" s="640">
        <v>104.43100000000004</v>
      </c>
      <c r="K36" s="392" t="s">
        <v>473</v>
      </c>
    </row>
    <row r="37" spans="1:11" ht="14.25" customHeight="1">
      <c r="A37" s="86"/>
      <c r="B37" s="355"/>
      <c r="C37" s="351"/>
      <c r="D37" s="351"/>
      <c r="E37" s="351"/>
      <c r="F37" s="282"/>
      <c r="G37" s="185"/>
      <c r="H37" s="351"/>
      <c r="I37" s="351"/>
      <c r="J37" s="351"/>
      <c r="K37" s="282"/>
    </row>
    <row r="38" spans="1:11">
      <c r="A38" s="86"/>
      <c r="B38" s="356" t="s">
        <v>92</v>
      </c>
      <c r="C38" s="357">
        <v>9.0403541591427376E-3</v>
      </c>
      <c r="D38" s="358">
        <v>6.8614071099439046E-3</v>
      </c>
      <c r="E38" s="358">
        <v>2.178947049198833E-3</v>
      </c>
      <c r="F38" s="359">
        <v>0.31756562674163313</v>
      </c>
      <c r="G38" s="341"/>
      <c r="H38" s="357">
        <v>3.0940192343617348E-3</v>
      </c>
      <c r="I38" s="358">
        <v>1.1105995727624255E-3</v>
      </c>
      <c r="J38" s="358">
        <v>1.9834196615993093E-3</v>
      </c>
      <c r="K38" s="359">
        <v>1.7858998960947678</v>
      </c>
    </row>
    <row r="39" spans="1:11">
      <c r="A39" s="86"/>
      <c r="B39" s="356" t="s">
        <v>93</v>
      </c>
      <c r="C39" s="357">
        <v>0</v>
      </c>
      <c r="D39" s="358">
        <v>1.7272967002482945E-2</v>
      </c>
      <c r="E39" s="358">
        <v>-1.7272967002482945E-2</v>
      </c>
      <c r="F39" s="360">
        <v>-1</v>
      </c>
      <c r="G39" s="189"/>
      <c r="H39" s="357">
        <v>0</v>
      </c>
      <c r="I39" s="358">
        <v>4.1340459987420503E-5</v>
      </c>
      <c r="J39" s="358">
        <v>-4.1340459987420503E-5</v>
      </c>
      <c r="K39" s="360">
        <v>-1</v>
      </c>
    </row>
    <row r="40" spans="1:11">
      <c r="A40" s="86"/>
      <c r="B40" s="356" t="s">
        <v>94</v>
      </c>
      <c r="C40" s="357">
        <v>9.0403541591427376E-3</v>
      </c>
      <c r="D40" s="358">
        <v>2.4134374112426849E-2</v>
      </c>
      <c r="E40" s="358">
        <v>-1.5094019953284112E-2</v>
      </c>
      <c r="F40" s="360">
        <v>-0.62541584393158822</v>
      </c>
      <c r="G40" s="189"/>
      <c r="H40" s="357">
        <v>3.0940192343617348E-3</v>
      </c>
      <c r="I40" s="358">
        <v>1.151940032749846E-3</v>
      </c>
      <c r="J40" s="358">
        <v>1.9420792016118888E-3</v>
      </c>
      <c r="K40" s="360">
        <v>1.6859204007138007</v>
      </c>
    </row>
    <row r="41" spans="1:11">
      <c r="A41" s="86"/>
      <c r="C41" s="111"/>
      <c r="D41" s="111"/>
      <c r="E41" s="111"/>
      <c r="F41" s="111"/>
      <c r="G41" s="111"/>
      <c r="J41" s="140"/>
    </row>
    <row r="42" spans="1:11" ht="43.5" customHeight="1">
      <c r="A42" s="86"/>
      <c r="B42" s="842" t="s">
        <v>496</v>
      </c>
      <c r="C42" s="842"/>
      <c r="D42" s="842"/>
      <c r="E42" s="842"/>
      <c r="F42" s="842"/>
      <c r="G42" s="842"/>
      <c r="H42" s="842"/>
      <c r="I42" s="842"/>
      <c r="J42" s="842"/>
      <c r="K42" s="842"/>
    </row>
    <row r="43" spans="1:11" ht="23.25" customHeight="1">
      <c r="A43" s="86"/>
      <c r="B43" s="838" t="s">
        <v>497</v>
      </c>
      <c r="C43" s="838"/>
      <c r="D43" s="838"/>
      <c r="E43" s="838"/>
      <c r="F43" s="838"/>
      <c r="G43" s="838"/>
    </row>
    <row r="44" spans="1:11">
      <c r="C44" s="111"/>
      <c r="D44" s="111"/>
      <c r="E44" s="111"/>
      <c r="F44" s="111"/>
      <c r="G44" s="111"/>
    </row>
    <row r="45" spans="1:11" ht="14.25">
      <c r="B45" s="114"/>
      <c r="C45" s="77"/>
      <c r="D45" s="78"/>
      <c r="E45" s="78"/>
      <c r="F45" s="78"/>
      <c r="G45" s="78"/>
    </row>
    <row r="46" spans="1:11" ht="14.25">
      <c r="B46" s="114"/>
      <c r="C46" s="77"/>
      <c r="D46" s="78"/>
      <c r="E46" s="78"/>
      <c r="F46" s="78"/>
      <c r="G46" s="190"/>
    </row>
    <row r="47" spans="1:11" ht="14.25">
      <c r="B47" s="114"/>
      <c r="C47" s="77"/>
      <c r="D47" s="78"/>
      <c r="E47" s="78"/>
      <c r="F47" s="78"/>
      <c r="G47" s="190"/>
    </row>
    <row r="48" spans="1:11" ht="14.25">
      <c r="B48" s="114"/>
      <c r="C48" s="77"/>
      <c r="D48" s="78"/>
      <c r="E48" s="78"/>
      <c r="F48" s="78"/>
      <c r="G48" s="190"/>
      <c r="H48" s="77"/>
    </row>
    <row r="49" spans="2:7" s="100" customFormat="1" ht="6" customHeight="1">
      <c r="C49" s="77"/>
      <c r="D49" s="78"/>
      <c r="E49" s="78"/>
      <c r="F49" s="78"/>
      <c r="G49" s="190"/>
    </row>
    <row r="50" spans="2:7" s="100" customFormat="1" ht="18" hidden="1" customHeight="1">
      <c r="B50" s="115" t="s">
        <v>95</v>
      </c>
      <c r="C50" s="77"/>
      <c r="D50" s="78"/>
      <c r="E50" s="78"/>
      <c r="F50" s="78"/>
      <c r="G50" s="190"/>
    </row>
    <row r="51" spans="2:7" ht="6" customHeight="1">
      <c r="C51" s="77"/>
      <c r="D51" s="78"/>
      <c r="E51" s="78"/>
      <c r="F51" s="78"/>
      <c r="G51" s="190"/>
    </row>
    <row r="52" spans="2:7" ht="14.25">
      <c r="C52" s="77"/>
      <c r="D52" s="78"/>
      <c r="E52" s="78"/>
      <c r="F52" s="78"/>
      <c r="G52" s="190"/>
    </row>
    <row r="53" spans="2:7" ht="14.25">
      <c r="C53" s="77"/>
      <c r="D53" s="78"/>
      <c r="E53" s="78"/>
      <c r="F53" s="78"/>
      <c r="G53" s="190"/>
    </row>
    <row r="54" spans="2:7" ht="14.25">
      <c r="C54" s="77"/>
      <c r="D54" s="78"/>
      <c r="E54" s="78"/>
      <c r="F54" s="78"/>
      <c r="G54" s="190"/>
    </row>
    <row r="55" spans="2:7" ht="14.25">
      <c r="C55" s="77"/>
      <c r="D55" s="78"/>
      <c r="E55" s="78"/>
      <c r="F55" s="78"/>
      <c r="G55" s="190"/>
    </row>
    <row r="56" spans="2:7" ht="14.25">
      <c r="C56" s="77"/>
      <c r="D56" s="78"/>
      <c r="E56" s="78"/>
      <c r="F56" s="78"/>
      <c r="G56" s="190"/>
    </row>
    <row r="57" spans="2:7" ht="14.25">
      <c r="C57" s="77"/>
      <c r="D57" s="78"/>
      <c r="E57" s="78"/>
      <c r="F57" s="78"/>
      <c r="G57" s="190"/>
    </row>
    <row r="58" spans="2:7" ht="14.25">
      <c r="C58" s="77"/>
      <c r="D58" s="78"/>
      <c r="E58" s="78"/>
      <c r="F58" s="78"/>
      <c r="G58" s="190"/>
    </row>
    <row r="59" spans="2:7" ht="14.25">
      <c r="C59" s="77"/>
      <c r="D59" s="78"/>
      <c r="E59" s="78"/>
      <c r="F59" s="78"/>
      <c r="G59" s="190"/>
    </row>
    <row r="60" spans="2:7" ht="14.25">
      <c r="C60" s="77"/>
      <c r="D60" s="78"/>
      <c r="E60" s="78"/>
      <c r="F60" s="78"/>
      <c r="G60" s="190"/>
    </row>
    <row r="61" spans="2:7" ht="14.25">
      <c r="C61" s="77"/>
      <c r="D61" s="78"/>
      <c r="E61" s="78"/>
      <c r="F61" s="78"/>
      <c r="G61" s="190"/>
    </row>
    <row r="62" spans="2:7">
      <c r="C62" s="111"/>
      <c r="D62" s="111"/>
      <c r="E62" s="111"/>
      <c r="F62" s="111"/>
      <c r="G62" s="140"/>
    </row>
    <row r="63" spans="2:7">
      <c r="C63" s="111"/>
      <c r="D63" s="111"/>
      <c r="E63" s="111"/>
      <c r="F63" s="111"/>
      <c r="G63" s="140"/>
    </row>
    <row r="64" spans="2:7">
      <c r="C64" s="111"/>
      <c r="D64" s="111"/>
      <c r="E64" s="111"/>
      <c r="F64" s="111"/>
      <c r="G64" s="140"/>
    </row>
    <row r="65" spans="3:7">
      <c r="C65" s="111"/>
      <c r="D65" s="111"/>
      <c r="E65" s="111"/>
      <c r="F65" s="111"/>
      <c r="G65" s="140"/>
    </row>
    <row r="66" spans="3:7">
      <c r="C66" s="111"/>
      <c r="D66" s="111"/>
      <c r="E66" s="111"/>
      <c r="F66" s="111"/>
      <c r="G66" s="140"/>
    </row>
    <row r="67" spans="3:7">
      <c r="C67" s="111"/>
      <c r="D67" s="111"/>
      <c r="E67" s="111"/>
      <c r="F67" s="111"/>
      <c r="G67" s="140"/>
    </row>
    <row r="68" spans="3:7">
      <c r="C68" s="111"/>
      <c r="D68" s="111"/>
      <c r="E68" s="111"/>
      <c r="F68" s="111"/>
      <c r="G68" s="140"/>
    </row>
    <row r="69" spans="3:7">
      <c r="C69" s="111"/>
      <c r="D69" s="111"/>
      <c r="E69" s="111"/>
      <c r="F69" s="111"/>
      <c r="G69" s="140"/>
    </row>
    <row r="70" spans="3:7">
      <c r="C70" s="111"/>
      <c r="D70" s="111"/>
      <c r="E70" s="111"/>
      <c r="F70" s="111"/>
      <c r="G70" s="140"/>
    </row>
    <row r="71" spans="3:7">
      <c r="C71" s="111"/>
      <c r="D71" s="111"/>
      <c r="E71" s="111"/>
      <c r="F71" s="111"/>
      <c r="G71" s="140"/>
    </row>
    <row r="72" spans="3:7">
      <c r="C72" s="111"/>
      <c r="D72" s="111"/>
      <c r="E72" s="111"/>
      <c r="F72" s="111"/>
      <c r="G72" s="140"/>
    </row>
    <row r="73" spans="3:7">
      <c r="C73" s="111"/>
      <c r="D73" s="111"/>
      <c r="E73" s="111"/>
      <c r="F73" s="111"/>
      <c r="G73" s="140"/>
    </row>
    <row r="74" spans="3:7">
      <c r="C74" s="111"/>
      <c r="D74" s="111"/>
      <c r="E74" s="111"/>
      <c r="F74" s="111"/>
      <c r="G74" s="140"/>
    </row>
    <row r="75" spans="3:7">
      <c r="C75" s="111"/>
      <c r="D75" s="111"/>
      <c r="E75" s="111"/>
      <c r="F75" s="111"/>
      <c r="G75" s="140"/>
    </row>
    <row r="76" spans="3:7">
      <c r="C76" s="111"/>
      <c r="D76" s="111"/>
      <c r="E76" s="111"/>
      <c r="F76" s="111"/>
      <c r="G76" s="140"/>
    </row>
    <row r="77" spans="3:7">
      <c r="C77" s="111"/>
      <c r="D77" s="111"/>
      <c r="E77" s="111"/>
      <c r="F77" s="111"/>
      <c r="G77" s="140"/>
    </row>
    <row r="78" spans="3:7">
      <c r="C78" s="111"/>
      <c r="D78" s="111"/>
      <c r="E78" s="111"/>
      <c r="F78" s="111"/>
      <c r="G78" s="140"/>
    </row>
    <row r="79" spans="3:7">
      <c r="C79" s="111"/>
      <c r="D79" s="111"/>
      <c r="E79" s="111"/>
      <c r="F79" s="111"/>
      <c r="G79" s="140"/>
    </row>
    <row r="80" spans="3:7">
      <c r="C80" s="111"/>
      <c r="D80" s="111"/>
      <c r="E80" s="111"/>
      <c r="F80" s="111"/>
      <c r="G80" s="140"/>
    </row>
  </sheetData>
  <mergeCells count="5">
    <mergeCell ref="B43:G43"/>
    <mergeCell ref="C3:F3"/>
    <mergeCell ref="B3:B4"/>
    <mergeCell ref="H3:K3"/>
    <mergeCell ref="B42:K42"/>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5"/>
  <sheetViews>
    <sheetView workbookViewId="0"/>
  </sheetViews>
  <sheetFormatPr baseColWidth="10" defaultColWidth="11.42578125" defaultRowHeight="12.75"/>
  <cols>
    <col min="1" max="1" width="9.28515625" style="100" customWidth="1"/>
    <col min="2" max="2" width="65.85546875" style="100" customWidth="1"/>
    <col min="3" max="4" width="17.140625" style="100" customWidth="1"/>
    <col min="5" max="5" width="13.7109375" style="100" customWidth="1"/>
    <col min="6" max="6" width="11.42578125" style="100"/>
    <col min="7" max="7" width="2" style="100" customWidth="1"/>
    <col min="8" max="10" width="13.7109375" style="100" customWidth="1"/>
    <col min="11" max="16384" width="11.42578125" style="100"/>
  </cols>
  <sheetData>
    <row r="1" spans="1:11">
      <c r="A1" s="86"/>
      <c r="B1" s="86"/>
      <c r="C1" s="86"/>
      <c r="D1" s="86"/>
      <c r="E1" s="86"/>
      <c r="F1" s="86"/>
      <c r="G1" s="86"/>
    </row>
    <row r="2" spans="1:11">
      <c r="A2" s="86"/>
      <c r="B2" s="846"/>
      <c r="C2" s="846"/>
      <c r="D2" s="846"/>
      <c r="E2" s="846"/>
      <c r="F2" s="846"/>
      <c r="G2" s="86"/>
    </row>
    <row r="3" spans="1:11" ht="20.25" customHeight="1">
      <c r="A3" s="86"/>
      <c r="B3" s="844" t="s">
        <v>96</v>
      </c>
      <c r="C3" s="843" t="s">
        <v>11</v>
      </c>
      <c r="D3" s="843"/>
      <c r="E3" s="843"/>
      <c r="F3" s="843"/>
      <c r="G3" s="86"/>
      <c r="H3" s="843" t="s">
        <v>12</v>
      </c>
      <c r="I3" s="843"/>
      <c r="J3" s="843"/>
      <c r="K3" s="843"/>
    </row>
    <row r="4" spans="1:11" ht="20.25" customHeight="1">
      <c r="A4" s="86"/>
      <c r="B4" s="845"/>
      <c r="C4" s="374" t="s">
        <v>471</v>
      </c>
      <c r="D4" s="375" t="s">
        <v>472</v>
      </c>
      <c r="E4" s="376" t="s">
        <v>62</v>
      </c>
      <c r="F4" s="376" t="s">
        <v>2</v>
      </c>
      <c r="G4" s="86"/>
      <c r="H4" s="374" t="str">
        <f>'Reported EBITDA'!$F$5</f>
        <v>Q4 2025</v>
      </c>
      <c r="I4" s="375" t="str">
        <f>'Reported EBITDA'!$G$5</f>
        <v>Q4 2024</v>
      </c>
      <c r="J4" s="376" t="s">
        <v>62</v>
      </c>
      <c r="K4" s="376" t="s">
        <v>2</v>
      </c>
    </row>
    <row r="5" spans="1:11">
      <c r="A5" s="86"/>
      <c r="B5" s="377"/>
      <c r="C5" s="378"/>
      <c r="D5" s="379"/>
      <c r="E5" s="379"/>
      <c r="F5" s="379"/>
      <c r="G5" s="86"/>
      <c r="H5" s="378"/>
      <c r="I5" s="379"/>
      <c r="J5" s="379"/>
      <c r="K5" s="379"/>
    </row>
    <row r="6" spans="1:11">
      <c r="A6" s="86"/>
      <c r="B6" s="380" t="s">
        <v>97</v>
      </c>
      <c r="C6" s="381"/>
      <c r="D6" s="381"/>
      <c r="E6" s="381"/>
      <c r="F6" s="382"/>
      <c r="G6" s="86"/>
      <c r="H6" s="381"/>
      <c r="I6" s="381"/>
      <c r="J6" s="381"/>
      <c r="K6" s="382"/>
    </row>
    <row r="7" spans="1:11">
      <c r="A7" s="86"/>
      <c r="B7" s="94" t="s">
        <v>5</v>
      </c>
      <c r="C7" s="373">
        <v>47.832000000000001</v>
      </c>
      <c r="D7" s="205">
        <v>49.37</v>
      </c>
      <c r="E7" s="205">
        <v>-1.5379999999999967</v>
      </c>
      <c r="F7" s="185">
        <v>-3.1152521774356789E-2</v>
      </c>
      <c r="G7" s="205"/>
      <c r="H7" s="373">
        <v>11.125</v>
      </c>
      <c r="I7" s="205">
        <v>7.4339999999999975</v>
      </c>
      <c r="J7" s="205">
        <v>3.6910000000000025</v>
      </c>
      <c r="K7" s="185">
        <v>0.49650255582459013</v>
      </c>
    </row>
    <row r="8" spans="1:11">
      <c r="A8" s="86"/>
      <c r="B8" s="94" t="s">
        <v>6</v>
      </c>
      <c r="C8" s="373">
        <v>1431.778</v>
      </c>
      <c r="D8" s="205">
        <v>1228.9940000000001</v>
      </c>
      <c r="E8" s="205">
        <v>202.78399999999988</v>
      </c>
      <c r="F8" s="185">
        <v>0.16499999186326364</v>
      </c>
      <c r="G8" s="205"/>
      <c r="H8" s="373">
        <v>466.01400000000001</v>
      </c>
      <c r="I8" s="205">
        <v>361.03800000000012</v>
      </c>
      <c r="J8" s="205">
        <v>104.97599999999989</v>
      </c>
      <c r="K8" s="185">
        <v>0.29076163727917792</v>
      </c>
    </row>
    <row r="9" spans="1:11">
      <c r="A9" s="86"/>
      <c r="B9" s="94" t="s">
        <v>7</v>
      </c>
      <c r="C9" s="373">
        <v>1633.8109999999999</v>
      </c>
      <c r="D9" s="205">
        <v>1857.3620000000001</v>
      </c>
      <c r="E9" s="205">
        <v>-223.55100000000016</v>
      </c>
      <c r="F9" s="185">
        <v>-0.12035941297388453</v>
      </c>
      <c r="G9" s="205"/>
      <c r="H9" s="373">
        <v>411.22799999999984</v>
      </c>
      <c r="I9" s="205">
        <v>497.22700000000009</v>
      </c>
      <c r="J9" s="205">
        <v>-85.999000000000251</v>
      </c>
      <c r="K9" s="185">
        <v>-0.17295722074625919</v>
      </c>
    </row>
    <row r="10" spans="1:11">
      <c r="A10" s="86"/>
      <c r="B10" s="386" t="s">
        <v>44</v>
      </c>
      <c r="C10" s="387">
        <v>337.64299999999997</v>
      </c>
      <c r="D10" s="388">
        <v>342.762</v>
      </c>
      <c r="E10" s="388">
        <v>-5.1190000000000282</v>
      </c>
      <c r="F10" s="282">
        <v>-1.4934561007346248E-2</v>
      </c>
      <c r="G10" s="205"/>
      <c r="H10" s="387">
        <v>84.58899999999997</v>
      </c>
      <c r="I10" s="388">
        <v>87.323000000000008</v>
      </c>
      <c r="J10" s="388">
        <v>-2.7340000000000373</v>
      </c>
      <c r="K10" s="282">
        <v>-3.1309048017132191E-2</v>
      </c>
    </row>
    <row r="11" spans="1:11" s="168" customFormat="1">
      <c r="A11" s="144"/>
      <c r="B11" s="383" t="s">
        <v>98</v>
      </c>
      <c r="C11" s="384">
        <v>3451.0640000000003</v>
      </c>
      <c r="D11" s="385">
        <v>3478.4880000000003</v>
      </c>
      <c r="E11" s="385">
        <v>-27.424000000000319</v>
      </c>
      <c r="F11" s="345">
        <v>7.8838851822975453E-3</v>
      </c>
      <c r="G11" s="215"/>
      <c r="H11" s="384">
        <v>972.95599999999979</v>
      </c>
      <c r="I11" s="385">
        <v>953.02200000000016</v>
      </c>
      <c r="J11" s="385">
        <v>19.9339999999996</v>
      </c>
      <c r="K11" s="345">
        <v>2.0916621022389448E-2</v>
      </c>
    </row>
    <row r="12" spans="1:11">
      <c r="A12" s="85"/>
      <c r="B12" s="379"/>
      <c r="C12" s="391"/>
      <c r="D12" s="400"/>
      <c r="E12" s="400"/>
      <c r="F12" s="401"/>
      <c r="G12" s="205"/>
      <c r="H12" s="391"/>
      <c r="I12" s="400"/>
      <c r="J12" s="400"/>
      <c r="K12" s="401"/>
    </row>
    <row r="13" spans="1:11">
      <c r="A13" s="86"/>
      <c r="B13" s="396" t="s">
        <v>99</v>
      </c>
      <c r="C13" s="397"/>
      <c r="D13" s="397"/>
      <c r="E13" s="397"/>
      <c r="F13" s="398"/>
      <c r="G13" s="215"/>
      <c r="H13" s="397"/>
      <c r="I13" s="397"/>
      <c r="J13" s="397"/>
      <c r="K13" s="398"/>
    </row>
    <row r="14" spans="1:11">
      <c r="A14" s="86"/>
      <c r="B14" s="94" t="s">
        <v>5</v>
      </c>
      <c r="C14" s="373">
        <v>1497.444</v>
      </c>
      <c r="D14" s="205">
        <v>1355.1479999999999</v>
      </c>
      <c r="E14" s="205">
        <v>142.29600000000005</v>
      </c>
      <c r="F14" s="185">
        <v>0.10500402908021855</v>
      </c>
      <c r="G14" s="205"/>
      <c r="H14" s="373">
        <v>363.77</v>
      </c>
      <c r="I14" s="205">
        <v>341.86899999999991</v>
      </c>
      <c r="J14" s="205">
        <v>21.901000000000067</v>
      </c>
      <c r="K14" s="185">
        <v>6.4062550275105545E-2</v>
      </c>
    </row>
    <row r="15" spans="1:11">
      <c r="A15" s="86"/>
      <c r="B15" s="94" t="s">
        <v>6</v>
      </c>
      <c r="C15" s="373">
        <v>7464.3050000000003</v>
      </c>
      <c r="D15" s="205">
        <v>7059.3990000000003</v>
      </c>
      <c r="E15" s="205">
        <v>404.90599999999995</v>
      </c>
      <c r="F15" s="185">
        <v>5.7357007303312946E-2</v>
      </c>
      <c r="G15" s="205"/>
      <c r="H15" s="373">
        <v>2149.4440000000004</v>
      </c>
      <c r="I15" s="205">
        <v>1784.5110000000004</v>
      </c>
      <c r="J15" s="205">
        <v>364.93299999999999</v>
      </c>
      <c r="K15" s="185">
        <v>0.20450028046899127</v>
      </c>
    </row>
    <row r="16" spans="1:11">
      <c r="A16" s="86"/>
      <c r="B16" s="386" t="s">
        <v>7</v>
      </c>
      <c r="C16" s="387">
        <v>2220.8649999999998</v>
      </c>
      <c r="D16" s="388">
        <v>2199.462</v>
      </c>
      <c r="E16" s="388">
        <v>21.402999999999793</v>
      </c>
      <c r="F16" s="282">
        <v>9.7310160393768719E-3</v>
      </c>
      <c r="G16" s="205"/>
      <c r="H16" s="387">
        <v>592.06899999999973</v>
      </c>
      <c r="I16" s="388">
        <v>508.37200000000007</v>
      </c>
      <c r="J16" s="388">
        <v>83.696999999999662</v>
      </c>
      <c r="K16" s="282">
        <v>0.16463731283390826</v>
      </c>
    </row>
    <row r="17" spans="1:11">
      <c r="A17" s="85"/>
      <c r="B17" s="383" t="s">
        <v>100</v>
      </c>
      <c r="C17" s="384">
        <v>11182.614</v>
      </c>
      <c r="D17" s="385">
        <v>10614.009</v>
      </c>
      <c r="E17" s="385">
        <v>568.60499999999979</v>
      </c>
      <c r="F17" s="345">
        <v>5.3571181256771183E-2</v>
      </c>
      <c r="G17" s="208"/>
      <c r="H17" s="384">
        <v>3105.2830000000004</v>
      </c>
      <c r="I17" s="385">
        <v>2634.7520000000004</v>
      </c>
      <c r="J17" s="385">
        <v>470.53099999999972</v>
      </c>
      <c r="K17" s="345">
        <v>0.17858644760493592</v>
      </c>
    </row>
    <row r="18" spans="1:11">
      <c r="A18" s="85"/>
      <c r="B18" s="379"/>
      <c r="C18" s="389"/>
      <c r="D18" s="389"/>
      <c r="E18" s="389"/>
      <c r="F18" s="286"/>
      <c r="G18" s="208"/>
      <c r="H18" s="389"/>
      <c r="I18" s="389"/>
      <c r="J18" s="389"/>
      <c r="K18" s="286"/>
    </row>
    <row r="19" spans="1:11">
      <c r="A19" s="86"/>
      <c r="B19" s="390" t="s">
        <v>101</v>
      </c>
      <c r="C19" s="402">
        <v>-127.21599999999999</v>
      </c>
      <c r="D19" s="391">
        <v>-188.67500000000001</v>
      </c>
      <c r="E19" s="391">
        <v>61.459000000000017</v>
      </c>
      <c r="F19" s="392">
        <v>0.32574002915065592</v>
      </c>
      <c r="G19" s="208"/>
      <c r="H19" s="402">
        <v>-14.406999999999996</v>
      </c>
      <c r="I19" s="391">
        <v>-35.787000000000006</v>
      </c>
      <c r="J19" s="391">
        <v>21.38000000000001</v>
      </c>
      <c r="K19" s="392">
        <v>-0.59742364545784798</v>
      </c>
    </row>
    <row r="20" spans="1:11">
      <c r="A20" s="86"/>
      <c r="B20" s="390"/>
      <c r="C20" s="391"/>
      <c r="D20" s="391"/>
      <c r="E20" s="391"/>
      <c r="F20" s="391"/>
      <c r="G20" s="208"/>
      <c r="H20" s="391"/>
      <c r="I20" s="391"/>
      <c r="J20" s="391"/>
      <c r="K20" s="391"/>
    </row>
    <row r="21" spans="1:11" s="118" customFormat="1">
      <c r="A21" s="117"/>
      <c r="B21" s="399" t="s">
        <v>102</v>
      </c>
      <c r="C21" s="346">
        <v>14506.462</v>
      </c>
      <c r="D21" s="347">
        <v>13903.822</v>
      </c>
      <c r="E21" s="347">
        <v>602.63999999999953</v>
      </c>
      <c r="F21" s="286">
        <v>4.3343477786179863E-2</v>
      </c>
      <c r="G21" s="205"/>
      <c r="H21" s="346">
        <v>4063.8319999999999</v>
      </c>
      <c r="I21" s="347">
        <v>3551.9870000000005</v>
      </c>
      <c r="J21" s="347">
        <v>511.84499999999935</v>
      </c>
      <c r="K21" s="286">
        <v>0.14410103415355957</v>
      </c>
    </row>
    <row r="22" spans="1:11">
      <c r="A22" s="86"/>
      <c r="B22" s="393"/>
      <c r="C22" s="394"/>
      <c r="D22" s="394"/>
      <c r="E22" s="394"/>
      <c r="F22" s="395"/>
      <c r="G22" s="205"/>
      <c r="H22" s="394"/>
      <c r="I22" s="394"/>
      <c r="J22" s="394"/>
      <c r="K22" s="395"/>
    </row>
    <row r="23" spans="1:11">
      <c r="A23" s="86"/>
      <c r="B23" s="380" t="s">
        <v>97</v>
      </c>
      <c r="C23" s="381"/>
      <c r="D23" s="381"/>
      <c r="E23" s="381"/>
      <c r="F23" s="382"/>
      <c r="G23" s="215"/>
      <c r="H23" s="381"/>
      <c r="I23" s="381"/>
      <c r="J23" s="381"/>
      <c r="K23" s="382"/>
    </row>
    <row r="24" spans="1:11">
      <c r="A24" s="86"/>
      <c r="B24" s="94" t="s">
        <v>5</v>
      </c>
      <c r="C24" s="373">
        <v>-4.234</v>
      </c>
      <c r="D24" s="205">
        <v>-4.6970000000000001</v>
      </c>
      <c r="E24" s="205">
        <v>0.46300000000000008</v>
      </c>
      <c r="F24" s="185">
        <v>9.8573557589951011E-2</v>
      </c>
      <c r="G24" s="205"/>
      <c r="H24" s="373">
        <v>-1.101</v>
      </c>
      <c r="I24" s="205">
        <v>-0.78699999999999992</v>
      </c>
      <c r="J24" s="205">
        <v>-0.31400000000000006</v>
      </c>
      <c r="K24" s="185">
        <v>0.3989834815756037</v>
      </c>
    </row>
    <row r="25" spans="1:11">
      <c r="A25" s="86"/>
      <c r="B25" s="94" t="s">
        <v>6</v>
      </c>
      <c r="C25" s="373">
        <v>-697.71999999999991</v>
      </c>
      <c r="D25" s="205">
        <v>-455.55700000000002</v>
      </c>
      <c r="E25" s="205">
        <v>-242.1629999999999</v>
      </c>
      <c r="F25" s="185">
        <v>-0.53157563158946064</v>
      </c>
      <c r="G25" s="205"/>
      <c r="H25" s="373">
        <v>-247.40699999999987</v>
      </c>
      <c r="I25" s="205">
        <v>-179.35700000000003</v>
      </c>
      <c r="J25" s="205">
        <v>-68.049999999999841</v>
      </c>
      <c r="K25" s="185">
        <v>0.37941089558812768</v>
      </c>
    </row>
    <row r="26" spans="1:11">
      <c r="A26" s="86"/>
      <c r="B26" s="94" t="s">
        <v>7</v>
      </c>
      <c r="C26" s="373">
        <v>-698.55200000000002</v>
      </c>
      <c r="D26" s="205">
        <v>-1195.2670000000001</v>
      </c>
      <c r="E26" s="205">
        <v>496.71500000000003</v>
      </c>
      <c r="F26" s="185">
        <v>0.41556823705498436</v>
      </c>
      <c r="G26" s="205"/>
      <c r="H26" s="373">
        <v>-191.83000000000004</v>
      </c>
      <c r="I26" s="205">
        <v>-429.07800000000009</v>
      </c>
      <c r="J26" s="205">
        <v>237.24800000000005</v>
      </c>
      <c r="K26" s="185">
        <v>-0.55292510918760684</v>
      </c>
    </row>
    <row r="27" spans="1:11">
      <c r="A27" s="86"/>
      <c r="B27" s="386" t="s">
        <v>44</v>
      </c>
      <c r="C27" s="387">
        <v>-97.677000000000007</v>
      </c>
      <c r="D27" s="388">
        <v>-133.06399999999999</v>
      </c>
      <c r="E27" s="388">
        <v>35.386999999999986</v>
      </c>
      <c r="F27" s="282">
        <v>0.26593969819034435</v>
      </c>
      <c r="G27" s="205"/>
      <c r="H27" s="387">
        <v>-25.02300000000001</v>
      </c>
      <c r="I27" s="388">
        <v>-26.676999999999992</v>
      </c>
      <c r="J27" s="388">
        <v>1.6539999999999822</v>
      </c>
      <c r="K27" s="282">
        <v>-6.2000974622333227E-2</v>
      </c>
    </row>
    <row r="28" spans="1:11">
      <c r="A28" s="85"/>
      <c r="B28" s="379" t="s">
        <v>103</v>
      </c>
      <c r="C28" s="403">
        <v>-1498.1829999999998</v>
      </c>
      <c r="D28" s="389">
        <v>-1788.5850000000003</v>
      </c>
      <c r="E28" s="389">
        <v>290.4020000000001</v>
      </c>
      <c r="F28" s="286">
        <v>-0.16236410346726626</v>
      </c>
      <c r="G28" s="208"/>
      <c r="H28" s="403">
        <v>-465.36099999999993</v>
      </c>
      <c r="I28" s="389">
        <v>-635.89900000000011</v>
      </c>
      <c r="J28" s="389">
        <v>170.53800000000018</v>
      </c>
      <c r="K28" s="286">
        <v>-0.26818409841814528</v>
      </c>
    </row>
    <row r="29" spans="1:11">
      <c r="A29" s="85"/>
      <c r="B29" s="379"/>
      <c r="C29" s="391"/>
      <c r="D29" s="400"/>
      <c r="E29" s="400"/>
      <c r="F29" s="401"/>
      <c r="G29" s="215"/>
      <c r="H29" s="391"/>
      <c r="I29" s="400"/>
      <c r="J29" s="400"/>
      <c r="K29" s="401"/>
    </row>
    <row r="30" spans="1:11">
      <c r="A30" s="86"/>
      <c r="B30" s="396" t="s">
        <v>99</v>
      </c>
      <c r="C30" s="397"/>
      <c r="D30" s="397"/>
      <c r="E30" s="397"/>
      <c r="F30" s="398"/>
      <c r="G30" s="215"/>
      <c r="H30" s="397"/>
      <c r="I30" s="397"/>
      <c r="J30" s="397"/>
      <c r="K30" s="398"/>
    </row>
    <row r="31" spans="1:11">
      <c r="A31" s="86"/>
      <c r="B31" s="94" t="s">
        <v>5</v>
      </c>
      <c r="C31" s="373">
        <v>-962.01900000000001</v>
      </c>
      <c r="D31" s="205">
        <v>-947.98400000000004</v>
      </c>
      <c r="E31" s="205">
        <v>-14.034999999999968</v>
      </c>
      <c r="F31" s="185">
        <v>-1.4805102195817543E-2</v>
      </c>
      <c r="G31" s="205"/>
      <c r="H31" s="373">
        <v>-230.50900000000001</v>
      </c>
      <c r="I31" s="205">
        <v>-250.70699999999999</v>
      </c>
      <c r="J31" s="205">
        <v>20.197999999999979</v>
      </c>
      <c r="K31" s="185">
        <v>-8.0564164542673233E-2</v>
      </c>
    </row>
    <row r="32" spans="1:11">
      <c r="A32" s="86"/>
      <c r="B32" s="94" t="s">
        <v>6</v>
      </c>
      <c r="C32" s="373">
        <v>-5081.9759999999997</v>
      </c>
      <c r="D32" s="205">
        <v>-4752.3819999999996</v>
      </c>
      <c r="E32" s="205">
        <v>-329.59400000000005</v>
      </c>
      <c r="F32" s="185">
        <v>-6.935343160545604E-2</v>
      </c>
      <c r="G32" s="205"/>
      <c r="H32" s="373">
        <v>-1474.9749999999995</v>
      </c>
      <c r="I32" s="205">
        <v>-1240.0209999999997</v>
      </c>
      <c r="J32" s="205">
        <v>-234.95399999999972</v>
      </c>
      <c r="K32" s="185">
        <v>0.18947582339331337</v>
      </c>
    </row>
    <row r="33" spans="1:11">
      <c r="A33" s="86"/>
      <c r="B33" s="386" t="s">
        <v>7</v>
      </c>
      <c r="C33" s="387">
        <v>-1219.6780000000001</v>
      </c>
      <c r="D33" s="388">
        <v>-1274.0419999999999</v>
      </c>
      <c r="E33" s="388">
        <v>54.363999999999805</v>
      </c>
      <c r="F33" s="282">
        <v>4.2670492809499083E-2</v>
      </c>
      <c r="G33" s="205"/>
      <c r="H33" s="387">
        <v>-326.09300000000007</v>
      </c>
      <c r="I33" s="388">
        <v>-310.1339999999999</v>
      </c>
      <c r="J33" s="388">
        <v>-15.959000000000174</v>
      </c>
      <c r="K33" s="282">
        <v>5.1458401852103153E-2</v>
      </c>
    </row>
    <row r="34" spans="1:11">
      <c r="A34" s="85"/>
      <c r="B34" s="379" t="s">
        <v>104</v>
      </c>
      <c r="C34" s="403">
        <v>-7263.6729999999998</v>
      </c>
      <c r="D34" s="389">
        <v>-6974.4079999999994</v>
      </c>
      <c r="E34" s="389">
        <v>-289.26500000000021</v>
      </c>
      <c r="F34" s="286">
        <v>-4.1475204777237096E-2</v>
      </c>
      <c r="G34" s="205"/>
      <c r="H34" s="403">
        <v>-2031.5769999999995</v>
      </c>
      <c r="I34" s="389">
        <v>-1800.8619999999996</v>
      </c>
      <c r="J34" s="389">
        <v>-230.71499999999992</v>
      </c>
      <c r="K34" s="286">
        <v>0.12811364779755463</v>
      </c>
    </row>
    <row r="35" spans="1:11">
      <c r="A35" s="85"/>
      <c r="B35" s="379"/>
      <c r="C35" s="389"/>
      <c r="D35" s="389"/>
      <c r="E35" s="389"/>
      <c r="F35" s="286"/>
      <c r="G35" s="205"/>
      <c r="H35" s="389"/>
      <c r="I35" s="389"/>
      <c r="J35" s="389"/>
      <c r="K35" s="286"/>
    </row>
    <row r="36" spans="1:11">
      <c r="A36" s="86"/>
      <c r="B36" s="390" t="s">
        <v>101</v>
      </c>
      <c r="C36" s="402">
        <v>219.37100000000001</v>
      </c>
      <c r="D36" s="391">
        <v>215.81299999999999</v>
      </c>
      <c r="E36" s="391">
        <v>3.5580000000000211</v>
      </c>
      <c r="F36" s="392">
        <v>1.6486495252834743E-2</v>
      </c>
      <c r="G36" s="208"/>
      <c r="H36" s="402">
        <v>55.112000000000023</v>
      </c>
      <c r="I36" s="391">
        <v>44.578999999999979</v>
      </c>
      <c r="J36" s="391">
        <v>10.533000000000044</v>
      </c>
      <c r="K36" s="392">
        <v>0.23627717086520672</v>
      </c>
    </row>
    <row r="37" spans="1:11">
      <c r="A37" s="86"/>
      <c r="B37" s="390"/>
      <c r="C37" s="391"/>
      <c r="D37" s="391"/>
      <c r="E37" s="391"/>
      <c r="F37" s="391"/>
      <c r="G37" s="205"/>
      <c r="H37" s="391"/>
      <c r="I37" s="391"/>
      <c r="J37" s="391"/>
      <c r="K37" s="391"/>
    </row>
    <row r="38" spans="1:11" s="118" customFormat="1">
      <c r="A38" s="117"/>
      <c r="B38" s="399" t="s">
        <v>105</v>
      </c>
      <c r="C38" s="346">
        <v>-8542.4850000000006</v>
      </c>
      <c r="D38" s="347">
        <v>-8547.18</v>
      </c>
      <c r="E38" s="347">
        <v>4.6949999999999079</v>
      </c>
      <c r="F38" s="286">
        <v>-5.4930398096209032E-4</v>
      </c>
      <c r="G38" s="205"/>
      <c r="H38" s="346">
        <v>-2441.8259999999996</v>
      </c>
      <c r="I38" s="347">
        <v>-2392.1819999999993</v>
      </c>
      <c r="J38" s="347">
        <v>-49.643999999999693</v>
      </c>
      <c r="K38" s="286">
        <v>2.0752601599711262E-2</v>
      </c>
    </row>
    <row r="39" spans="1:11" s="137" customFormat="1">
      <c r="B39" s="145"/>
      <c r="C39" s="216"/>
      <c r="D39" s="216"/>
      <c r="E39" s="216"/>
      <c r="F39" s="217"/>
      <c r="G39" s="218"/>
    </row>
    <row r="40" spans="1:11" s="137" customFormat="1">
      <c r="B40" s="846"/>
      <c r="C40" s="846"/>
      <c r="D40" s="846"/>
      <c r="E40" s="846"/>
      <c r="F40" s="846"/>
      <c r="G40" s="86"/>
    </row>
    <row r="41" spans="1:11" s="137" customFormat="1" ht="23.25" customHeight="1">
      <c r="B41" s="844" t="s">
        <v>96</v>
      </c>
      <c r="C41" s="843" t="s">
        <v>11</v>
      </c>
      <c r="D41" s="843"/>
      <c r="E41" s="843"/>
      <c r="F41" s="843"/>
      <c r="G41" s="86"/>
      <c r="H41" s="843" t="s">
        <v>12</v>
      </c>
      <c r="I41" s="843"/>
      <c r="J41" s="843"/>
      <c r="K41" s="843"/>
    </row>
    <row r="42" spans="1:11" s="137" customFormat="1" ht="17.25" customHeight="1">
      <c r="B42" s="845"/>
      <c r="C42" s="374" t="s">
        <v>471</v>
      </c>
      <c r="D42" s="405" t="s">
        <v>472</v>
      </c>
      <c r="E42" s="376" t="s">
        <v>62</v>
      </c>
      <c r="F42" s="376" t="s">
        <v>13</v>
      </c>
      <c r="G42" s="86"/>
      <c r="H42" s="374" t="str">
        <f>'Reported EBITDA'!$F$5</f>
        <v>Q4 2025</v>
      </c>
      <c r="I42" s="375" t="str">
        <f>'Reported EBITDA'!$G$5</f>
        <v>Q4 2024</v>
      </c>
      <c r="J42" s="376" t="s">
        <v>62</v>
      </c>
      <c r="K42" s="376" t="s">
        <v>2</v>
      </c>
    </row>
    <row r="43" spans="1:11" s="137" customFormat="1">
      <c r="B43" s="94"/>
      <c r="C43" s="142"/>
      <c r="D43" s="98"/>
      <c r="E43" s="98"/>
      <c r="F43" s="98"/>
      <c r="G43" s="86"/>
    </row>
    <row r="44" spans="1:11">
      <c r="A44" s="86"/>
      <c r="B44" s="406" t="s">
        <v>97</v>
      </c>
      <c r="C44" s="407"/>
      <c r="D44" s="407"/>
      <c r="E44" s="407"/>
      <c r="F44" s="408"/>
      <c r="G44" s="205"/>
      <c r="H44" s="407"/>
      <c r="I44" s="407"/>
      <c r="J44" s="407"/>
      <c r="K44" s="408"/>
    </row>
    <row r="45" spans="1:11">
      <c r="A45" s="86"/>
      <c r="B45" s="94" t="s">
        <v>5</v>
      </c>
      <c r="C45" s="373">
        <v>-2.0070000000000001</v>
      </c>
      <c r="D45" s="205">
        <v>-7.7629999999999999</v>
      </c>
      <c r="E45" s="205">
        <v>5.7560000000000002</v>
      </c>
      <c r="F45" s="185">
        <v>-0.74146592812057199</v>
      </c>
      <c r="G45" s="205"/>
      <c r="H45" s="373">
        <v>-1.0720000000000001</v>
      </c>
      <c r="I45" s="205">
        <v>-0.96499999999999986</v>
      </c>
      <c r="J45" s="205">
        <v>-0.10700000000000021</v>
      </c>
      <c r="K45" s="185">
        <v>0.1108808290155443</v>
      </c>
    </row>
    <row r="46" spans="1:11">
      <c r="A46" s="86"/>
      <c r="B46" s="94" t="s">
        <v>6</v>
      </c>
      <c r="C46" s="373">
        <v>-19.109000000000002</v>
      </c>
      <c r="D46" s="205">
        <v>-16.720000000000002</v>
      </c>
      <c r="E46" s="205">
        <v>-2.3889999999999993</v>
      </c>
      <c r="F46" s="185">
        <v>0.14288277511961711</v>
      </c>
      <c r="G46" s="205"/>
      <c r="H46" s="373">
        <v>-4.6800000000000015</v>
      </c>
      <c r="I46" s="205">
        <v>-4.2980000000000018</v>
      </c>
      <c r="J46" s="205">
        <v>-0.38199999999999967</v>
      </c>
      <c r="K46" s="185">
        <v>8.8878548161935633E-2</v>
      </c>
    </row>
    <row r="47" spans="1:11">
      <c r="A47" s="86"/>
      <c r="B47" s="94" t="s">
        <v>7</v>
      </c>
      <c r="C47" s="373">
        <v>-57.029999999999994</v>
      </c>
      <c r="D47" s="205">
        <v>-45.744999999999997</v>
      </c>
      <c r="E47" s="205">
        <v>-11.284999999999997</v>
      </c>
      <c r="F47" s="185">
        <v>0.24669362771887626</v>
      </c>
      <c r="G47" s="205"/>
      <c r="H47" s="373">
        <v>-20.648999999999994</v>
      </c>
      <c r="I47" s="205">
        <v>-12</v>
      </c>
      <c r="J47" s="205">
        <v>-8.6489999999999938</v>
      </c>
      <c r="K47" s="185">
        <v>0.72074999999999956</v>
      </c>
    </row>
    <row r="48" spans="1:11">
      <c r="A48" s="86"/>
      <c r="B48" s="386" t="s">
        <v>44</v>
      </c>
      <c r="C48" s="387">
        <v>-13.218</v>
      </c>
      <c r="D48" s="388">
        <v>-13.675000000000001</v>
      </c>
      <c r="E48" s="388">
        <v>0.45700000000000074</v>
      </c>
      <c r="F48" s="282">
        <v>-3.3418647166362003E-2</v>
      </c>
      <c r="G48" s="205"/>
      <c r="H48" s="387">
        <v>-3.3830000000000009</v>
      </c>
      <c r="I48" s="388">
        <v>-3.6450000000000014</v>
      </c>
      <c r="J48" s="388">
        <v>0.26200000000000045</v>
      </c>
      <c r="K48" s="282">
        <v>-7.1879286694101596E-2</v>
      </c>
    </row>
    <row r="49" spans="1:11">
      <c r="A49" s="85"/>
      <c r="B49" s="379" t="s">
        <v>106</v>
      </c>
      <c r="C49" s="403">
        <v>-91.364000000000004</v>
      </c>
      <c r="D49" s="389">
        <v>-83.903000000000006</v>
      </c>
      <c r="E49" s="389">
        <v>-7.460999999999995</v>
      </c>
      <c r="F49" s="286">
        <v>8.8924114751558259E-2</v>
      </c>
      <c r="G49" s="208"/>
      <c r="H49" s="403">
        <v>-29.783999999999999</v>
      </c>
      <c r="I49" s="389">
        <v>-20.908000000000001</v>
      </c>
      <c r="J49" s="389">
        <v>-8.8759999999999941</v>
      </c>
      <c r="K49" s="286">
        <v>0.42452649703462786</v>
      </c>
    </row>
    <row r="50" spans="1:11">
      <c r="A50" s="85"/>
      <c r="B50" s="379"/>
      <c r="C50" s="391"/>
      <c r="D50" s="400"/>
      <c r="E50" s="400"/>
      <c r="F50" s="401"/>
      <c r="G50" s="215"/>
      <c r="H50" s="391"/>
      <c r="I50" s="400"/>
      <c r="J50" s="400"/>
      <c r="K50" s="401"/>
    </row>
    <row r="51" spans="1:11">
      <c r="A51" s="86"/>
      <c r="B51" s="406" t="s">
        <v>99</v>
      </c>
      <c r="C51" s="407"/>
      <c r="D51" s="407"/>
      <c r="E51" s="407"/>
      <c r="F51" s="408"/>
      <c r="G51" s="215"/>
      <c r="H51" s="407"/>
      <c r="I51" s="407"/>
      <c r="J51" s="407"/>
      <c r="K51" s="408"/>
    </row>
    <row r="52" spans="1:11">
      <c r="A52" s="86"/>
      <c r="B52" s="94" t="s">
        <v>5</v>
      </c>
      <c r="C52" s="373">
        <v>-163.84399999999999</v>
      </c>
      <c r="D52" s="205">
        <v>-176.083</v>
      </c>
      <c r="E52" s="205">
        <v>12.239000000000004</v>
      </c>
      <c r="F52" s="185">
        <v>-6.9506993860849686E-2</v>
      </c>
      <c r="G52" s="205"/>
      <c r="H52" s="373">
        <v>-43.091999999999999</v>
      </c>
      <c r="I52" s="205">
        <v>-48.070000000000022</v>
      </c>
      <c r="J52" s="205">
        <v>4.9780000000000229</v>
      </c>
      <c r="K52" s="185">
        <v>-0.10355731225296483</v>
      </c>
    </row>
    <row r="53" spans="1:11">
      <c r="A53" s="86"/>
      <c r="B53" s="94" t="s">
        <v>6</v>
      </c>
      <c r="C53" s="373">
        <v>-214.92299999999997</v>
      </c>
      <c r="D53" s="205">
        <v>-178.47300000000001</v>
      </c>
      <c r="E53" s="205">
        <v>-36.44999999999996</v>
      </c>
      <c r="F53" s="185">
        <v>0.20423257299423425</v>
      </c>
      <c r="G53" s="205"/>
      <c r="H53" s="373">
        <v>-44.170999999999964</v>
      </c>
      <c r="I53" s="205">
        <v>-52.110000000000014</v>
      </c>
      <c r="J53" s="205">
        <v>7.9390000000000498</v>
      </c>
      <c r="K53" s="185">
        <v>-0.15235079639224813</v>
      </c>
    </row>
    <row r="54" spans="1:11">
      <c r="A54" s="86"/>
      <c r="B54" s="386" t="s">
        <v>7</v>
      </c>
      <c r="C54" s="387">
        <v>-46.675000000000004</v>
      </c>
      <c r="D54" s="388">
        <v>-36.991</v>
      </c>
      <c r="E54" s="388">
        <v>-9.6840000000000046</v>
      </c>
      <c r="F54" s="282">
        <v>0.26179340920764527</v>
      </c>
      <c r="G54" s="205"/>
      <c r="H54" s="387">
        <v>-17.751000000000005</v>
      </c>
      <c r="I54" s="388">
        <v>-9.3460000000000001</v>
      </c>
      <c r="J54" s="388">
        <v>-8.4050000000000047</v>
      </c>
      <c r="K54" s="282">
        <v>0.89931521506526901</v>
      </c>
    </row>
    <row r="55" spans="1:11" s="168" customFormat="1">
      <c r="A55" s="144"/>
      <c r="B55" s="98" t="s">
        <v>107</v>
      </c>
      <c r="C55" s="404">
        <v>-425.44199999999995</v>
      </c>
      <c r="D55" s="208">
        <v>-391.54700000000003</v>
      </c>
      <c r="E55" s="208">
        <v>-33.89499999999996</v>
      </c>
      <c r="F55" s="186">
        <v>8.656687447483935E-2</v>
      </c>
      <c r="G55" s="208"/>
      <c r="H55" s="404">
        <v>-105.01399999999997</v>
      </c>
      <c r="I55" s="208">
        <v>-109.52600000000004</v>
      </c>
      <c r="J55" s="208">
        <v>4.512000000000068</v>
      </c>
      <c r="K55" s="186">
        <v>-4.1195697825174515E-2</v>
      </c>
    </row>
    <row r="56" spans="1:11">
      <c r="A56" s="85"/>
      <c r="B56" s="379"/>
      <c r="C56" s="389"/>
      <c r="D56" s="389"/>
      <c r="E56" s="389"/>
      <c r="F56" s="286"/>
      <c r="G56" s="205"/>
      <c r="H56" s="389"/>
      <c r="I56" s="389"/>
      <c r="J56" s="389"/>
      <c r="K56" s="286"/>
    </row>
    <row r="57" spans="1:11">
      <c r="A57" s="86"/>
      <c r="B57" s="390" t="s">
        <v>101</v>
      </c>
      <c r="C57" s="402">
        <v>-44.448</v>
      </c>
      <c r="D57" s="391">
        <v>-46.410000000000004</v>
      </c>
      <c r="E57" s="391">
        <v>1.9620000000000033</v>
      </c>
      <c r="F57" s="392">
        <v>-4.2275371687136465E-2</v>
      </c>
      <c r="G57" s="215"/>
      <c r="H57" s="402">
        <v>-11.063000000000002</v>
      </c>
      <c r="I57" s="391">
        <v>-10.868000000000002</v>
      </c>
      <c r="J57" s="391">
        <v>-0.19500000000000028</v>
      </c>
      <c r="K57" s="392">
        <v>1.7942583732057482E-2</v>
      </c>
    </row>
    <row r="58" spans="1:11">
      <c r="A58" s="86"/>
      <c r="B58" s="390"/>
      <c r="C58" s="391"/>
      <c r="D58" s="391"/>
      <c r="E58" s="391"/>
      <c r="F58" s="391"/>
      <c r="G58" s="205"/>
      <c r="H58" s="391"/>
      <c r="I58" s="391"/>
      <c r="J58" s="391"/>
      <c r="K58" s="391"/>
    </row>
    <row r="59" spans="1:11" s="118" customFormat="1">
      <c r="A59" s="117"/>
      <c r="B59" s="399" t="s">
        <v>108</v>
      </c>
      <c r="C59" s="346">
        <v>-561.25399999999991</v>
      </c>
      <c r="D59" s="347">
        <v>-521.86</v>
      </c>
      <c r="E59" s="347">
        <v>-39.393999999999949</v>
      </c>
      <c r="F59" s="286">
        <v>7.548767868777051E-2</v>
      </c>
      <c r="G59" s="205"/>
      <c r="H59" s="346">
        <v>-145.86099999999999</v>
      </c>
      <c r="I59" s="347">
        <v>-141.30200000000002</v>
      </c>
      <c r="J59" s="347">
        <v>-4.5589999999999264</v>
      </c>
      <c r="K59" s="286">
        <v>3.2264228390256111E-2</v>
      </c>
    </row>
    <row r="60" spans="1:11">
      <c r="A60" s="85"/>
      <c r="B60" s="379"/>
      <c r="C60" s="391"/>
      <c r="D60" s="400"/>
      <c r="E60" s="400"/>
      <c r="F60" s="401"/>
      <c r="G60" s="215"/>
      <c r="H60" s="391"/>
      <c r="I60" s="400"/>
      <c r="J60" s="400"/>
      <c r="K60" s="401"/>
    </row>
    <row r="61" spans="1:11">
      <c r="A61" s="86"/>
      <c r="B61" s="406" t="s">
        <v>97</v>
      </c>
      <c r="C61" s="407"/>
      <c r="D61" s="407"/>
      <c r="E61" s="407"/>
      <c r="F61" s="408"/>
      <c r="G61" s="205"/>
      <c r="H61" s="407"/>
      <c r="I61" s="407"/>
      <c r="J61" s="407"/>
      <c r="K61" s="408"/>
    </row>
    <row r="62" spans="1:11">
      <c r="A62" s="86"/>
      <c r="B62" s="94" t="s">
        <v>5</v>
      </c>
      <c r="C62" s="373">
        <v>-9.2940000000000005</v>
      </c>
      <c r="D62" s="205">
        <v>-17.388999999999999</v>
      </c>
      <c r="E62" s="205">
        <v>8.0949999999999989</v>
      </c>
      <c r="F62" s="185">
        <v>-0.46552418195410883</v>
      </c>
      <c r="G62" s="205"/>
      <c r="H62" s="373">
        <v>-3.8480000000000008</v>
      </c>
      <c r="I62" s="205">
        <v>-3.1120000000000001</v>
      </c>
      <c r="J62" s="205">
        <v>-0.73600000000000065</v>
      </c>
      <c r="K62" s="185">
        <v>0.23650385604113122</v>
      </c>
    </row>
    <row r="63" spans="1:11">
      <c r="A63" s="86"/>
      <c r="B63" s="94" t="s">
        <v>6</v>
      </c>
      <c r="C63" s="373">
        <v>-120.18</v>
      </c>
      <c r="D63" s="205">
        <v>-113.8</v>
      </c>
      <c r="E63" s="205">
        <v>-6.3800000000000097</v>
      </c>
      <c r="F63" s="185">
        <v>5.6063268892794449E-2</v>
      </c>
      <c r="G63" s="205"/>
      <c r="H63" s="373">
        <v>-40.708000000000013</v>
      </c>
      <c r="I63" s="205">
        <v>-28.87299999999999</v>
      </c>
      <c r="J63" s="205">
        <v>-11.835000000000022</v>
      </c>
      <c r="K63" s="185">
        <v>0.40989852110968816</v>
      </c>
    </row>
    <row r="64" spans="1:11">
      <c r="A64" s="86"/>
      <c r="B64" s="94" t="s">
        <v>7</v>
      </c>
      <c r="C64" s="373">
        <v>-79.622</v>
      </c>
      <c r="D64" s="205">
        <v>-76.078000000000003</v>
      </c>
      <c r="E64" s="205">
        <v>-3.5439999999999969</v>
      </c>
      <c r="F64" s="185">
        <v>4.6583769289413546E-2</v>
      </c>
      <c r="G64" s="205"/>
      <c r="H64" s="373">
        <v>-39.31</v>
      </c>
      <c r="I64" s="205">
        <v>-27.61</v>
      </c>
      <c r="J64" s="205">
        <v>-11.700000000000003</v>
      </c>
      <c r="K64" s="185">
        <v>0.42375950742484614</v>
      </c>
    </row>
    <row r="65" spans="1:11">
      <c r="A65" s="86"/>
      <c r="B65" s="386" t="s">
        <v>44</v>
      </c>
      <c r="C65" s="387">
        <v>-24.882999999999999</v>
      </c>
      <c r="D65" s="388">
        <v>-22.385999999999999</v>
      </c>
      <c r="E65" s="388">
        <v>-2.4969999999999999</v>
      </c>
      <c r="F65" s="282">
        <v>0.11154292861609938</v>
      </c>
      <c r="G65" s="205"/>
      <c r="H65" s="387">
        <v>-8.7530000000000001</v>
      </c>
      <c r="I65" s="388">
        <v>-7.3329999999999984</v>
      </c>
      <c r="J65" s="388">
        <v>-1.4200000000000017</v>
      </c>
      <c r="K65" s="282">
        <v>0.19364516568934986</v>
      </c>
    </row>
    <row r="66" spans="1:11">
      <c r="A66" s="85"/>
      <c r="B66" s="379" t="s">
        <v>109</v>
      </c>
      <c r="C66" s="403">
        <v>-233.97900000000001</v>
      </c>
      <c r="D66" s="389">
        <v>-229.65299999999999</v>
      </c>
      <c r="E66" s="389">
        <v>-4.3260000000000076</v>
      </c>
      <c r="F66" s="286">
        <v>1.8837115125863946E-2</v>
      </c>
      <c r="G66" s="208"/>
      <c r="H66" s="403">
        <v>-92.619000000000014</v>
      </c>
      <c r="I66" s="389">
        <v>-66.927999999999997</v>
      </c>
      <c r="J66" s="389">
        <v>-25.691000000000027</v>
      </c>
      <c r="K66" s="286">
        <v>0.38386026775041859</v>
      </c>
    </row>
    <row r="67" spans="1:11">
      <c r="A67" s="85"/>
      <c r="B67" s="379"/>
      <c r="C67" s="391"/>
      <c r="D67" s="400"/>
      <c r="E67" s="400"/>
      <c r="F67" s="401"/>
      <c r="G67" s="215"/>
      <c r="H67" s="391"/>
      <c r="I67" s="400"/>
      <c r="J67" s="400"/>
      <c r="K67" s="401"/>
    </row>
    <row r="68" spans="1:11">
      <c r="A68" s="86"/>
      <c r="B68" s="406" t="s">
        <v>99</v>
      </c>
      <c r="C68" s="407"/>
      <c r="D68" s="407"/>
      <c r="E68" s="407"/>
      <c r="F68" s="408"/>
      <c r="G68" s="205"/>
      <c r="H68" s="407"/>
      <c r="I68" s="407"/>
      <c r="J68" s="407"/>
      <c r="K68" s="408"/>
    </row>
    <row r="69" spans="1:11">
      <c r="A69" s="86"/>
      <c r="B69" s="94" t="s">
        <v>5</v>
      </c>
      <c r="C69" s="373">
        <v>-172.79300000000001</v>
      </c>
      <c r="D69" s="205">
        <v>-201.494</v>
      </c>
      <c r="E69" s="205">
        <v>28.700999999999993</v>
      </c>
      <c r="F69" s="185">
        <v>-0.14244096598409872</v>
      </c>
      <c r="G69" s="205"/>
      <c r="H69" s="373">
        <v>-36.536000000000001</v>
      </c>
      <c r="I69" s="205">
        <v>-55.389999999999986</v>
      </c>
      <c r="J69" s="205">
        <v>18.853999999999985</v>
      </c>
      <c r="K69" s="185">
        <v>-0.34038635132695416</v>
      </c>
    </row>
    <row r="70" spans="1:11">
      <c r="A70" s="86"/>
      <c r="B70" s="94" t="s">
        <v>6</v>
      </c>
      <c r="C70" s="373">
        <v>-509.24299999999999</v>
      </c>
      <c r="D70" s="205">
        <v>-482.42099999999999</v>
      </c>
      <c r="E70" s="205">
        <v>-26.822000000000003</v>
      </c>
      <c r="F70" s="185">
        <v>5.5598740519173129E-2</v>
      </c>
      <c r="G70" s="205"/>
      <c r="H70" s="373">
        <v>-150.66300000000001</v>
      </c>
      <c r="I70" s="205">
        <v>-121.08199999999999</v>
      </c>
      <c r="J70" s="205">
        <v>-29.581000000000017</v>
      </c>
      <c r="K70" s="185">
        <v>0.24430551196709693</v>
      </c>
    </row>
    <row r="71" spans="1:11">
      <c r="A71" s="86"/>
      <c r="B71" s="386" t="s">
        <v>7</v>
      </c>
      <c r="C71" s="387">
        <v>-162.38399999999999</v>
      </c>
      <c r="D71" s="388">
        <v>-125.09399999999999</v>
      </c>
      <c r="E71" s="388">
        <v>-37.289999999999992</v>
      </c>
      <c r="F71" s="282">
        <v>0.29809583193438538</v>
      </c>
      <c r="G71" s="205"/>
      <c r="H71" s="387">
        <v>-41.006999999999991</v>
      </c>
      <c r="I71" s="388">
        <v>-35.100999999999999</v>
      </c>
      <c r="J71" s="388">
        <v>-5.9059999999999917</v>
      </c>
      <c r="K71" s="282">
        <v>0.16825731460642124</v>
      </c>
    </row>
    <row r="72" spans="1:11">
      <c r="A72" s="85"/>
      <c r="B72" s="379" t="s">
        <v>110</v>
      </c>
      <c r="C72" s="403">
        <v>-844.42000000000007</v>
      </c>
      <c r="D72" s="389">
        <v>-809.00900000000001</v>
      </c>
      <c r="E72" s="389">
        <v>-35.411000000000001</v>
      </c>
      <c r="F72" s="286">
        <v>4.3770835676735453E-2</v>
      </c>
      <c r="G72" s="208"/>
      <c r="H72" s="403">
        <v>-228.20600000000002</v>
      </c>
      <c r="I72" s="389">
        <v>-211.57299999999998</v>
      </c>
      <c r="J72" s="389">
        <v>-16.633000000000024</v>
      </c>
      <c r="K72" s="286">
        <v>7.8615891441724761E-2</v>
      </c>
    </row>
    <row r="73" spans="1:11">
      <c r="A73" s="85"/>
      <c r="B73" s="379"/>
      <c r="C73" s="389"/>
      <c r="D73" s="389"/>
      <c r="E73" s="389"/>
      <c r="F73" s="286"/>
      <c r="G73" s="205"/>
      <c r="H73" s="389"/>
      <c r="I73" s="389"/>
      <c r="J73" s="389"/>
      <c r="K73" s="286"/>
    </row>
    <row r="74" spans="1:11" ht="14.25" customHeight="1">
      <c r="A74" s="86"/>
      <c r="B74" s="390" t="s">
        <v>101</v>
      </c>
      <c r="C74" s="402">
        <v>-56.012</v>
      </c>
      <c r="D74" s="391">
        <v>-60.865000000000002</v>
      </c>
      <c r="E74" s="391">
        <v>4.8530000000000015</v>
      </c>
      <c r="F74" s="392">
        <v>-7.973383718064575E-2</v>
      </c>
      <c r="G74" s="215"/>
      <c r="H74" s="402">
        <v>7.1400000000000006</v>
      </c>
      <c r="I74" s="391">
        <v>-15.744</v>
      </c>
      <c r="J74" s="391">
        <v>22.884</v>
      </c>
      <c r="K74" s="392">
        <v>-1.4535060975609757</v>
      </c>
    </row>
    <row r="75" spans="1:11">
      <c r="A75" s="86"/>
      <c r="B75" s="390"/>
      <c r="C75" s="391"/>
      <c r="D75" s="391"/>
      <c r="E75" s="391"/>
      <c r="F75" s="391"/>
      <c r="G75" s="205"/>
      <c r="H75" s="391"/>
      <c r="I75" s="391"/>
      <c r="J75" s="391"/>
      <c r="K75" s="391"/>
    </row>
    <row r="76" spans="1:11" s="118" customFormat="1">
      <c r="A76" s="117"/>
      <c r="B76" s="399" t="s">
        <v>111</v>
      </c>
      <c r="C76" s="346">
        <v>-1134.4110000000001</v>
      </c>
      <c r="D76" s="347">
        <v>-1099.527</v>
      </c>
      <c r="E76" s="347">
        <v>-34.884000000000007</v>
      </c>
      <c r="F76" s="286">
        <v>3.172636961166031E-2</v>
      </c>
      <c r="G76" s="205"/>
      <c r="H76" s="346">
        <v>-313.68500000000006</v>
      </c>
      <c r="I76" s="347">
        <v>-294.245</v>
      </c>
      <c r="J76" s="347">
        <v>-19.440000000000055</v>
      </c>
      <c r="K76" s="286">
        <v>6.6067392818909498E-2</v>
      </c>
    </row>
    <row r="77" spans="1:11">
      <c r="A77" s="86"/>
      <c r="B77" s="94"/>
      <c r="C77" s="219"/>
      <c r="D77" s="220"/>
      <c r="E77" s="220"/>
      <c r="F77" s="220"/>
      <c r="G77" s="205"/>
      <c r="H77" s="219"/>
      <c r="I77" s="220"/>
      <c r="J77" s="220"/>
      <c r="K77" s="220"/>
    </row>
    <row r="78" spans="1:11">
      <c r="A78" s="86"/>
      <c r="B78" s="406" t="s">
        <v>112</v>
      </c>
      <c r="C78" s="407"/>
      <c r="D78" s="407"/>
      <c r="E78" s="407"/>
      <c r="F78" s="408"/>
      <c r="G78" s="205"/>
      <c r="H78" s="407"/>
      <c r="I78" s="407"/>
      <c r="J78" s="407"/>
      <c r="K78" s="408"/>
    </row>
    <row r="79" spans="1:11">
      <c r="A79" s="86"/>
      <c r="B79" s="145"/>
      <c r="C79" s="221"/>
      <c r="D79" s="216"/>
      <c r="E79" s="216"/>
      <c r="F79" s="216"/>
      <c r="G79" s="205"/>
      <c r="H79" s="221"/>
      <c r="I79" s="216"/>
      <c r="J79" s="216"/>
      <c r="K79" s="216"/>
    </row>
    <row r="80" spans="1:11">
      <c r="A80" s="86"/>
      <c r="B80" s="406" t="s">
        <v>113</v>
      </c>
      <c r="C80" s="407"/>
      <c r="D80" s="407"/>
      <c r="E80" s="407"/>
      <c r="F80" s="408"/>
      <c r="G80" s="205"/>
      <c r="H80" s="407"/>
      <c r="I80" s="407"/>
      <c r="J80" s="407"/>
      <c r="K80" s="408"/>
    </row>
    <row r="81" spans="1:11">
      <c r="A81" s="86"/>
      <c r="B81" s="94" t="s">
        <v>5</v>
      </c>
      <c r="C81" s="373">
        <v>32.296999999999997</v>
      </c>
      <c r="D81" s="205">
        <v>19.520999999999997</v>
      </c>
      <c r="E81" s="205">
        <v>12.776</v>
      </c>
      <c r="F81" s="185">
        <v>0.65447466830592704</v>
      </c>
      <c r="G81" s="205"/>
      <c r="H81" s="373">
        <v>5.104000000000001</v>
      </c>
      <c r="I81" s="205">
        <v>2.5699999999999976</v>
      </c>
      <c r="J81" s="205">
        <v>2.5340000000000034</v>
      </c>
      <c r="K81" s="185">
        <v>0.98599221789883496</v>
      </c>
    </row>
    <row r="82" spans="1:11">
      <c r="A82" s="86"/>
      <c r="B82" s="94" t="s">
        <v>6</v>
      </c>
      <c r="C82" s="373">
        <v>594.76900000000001</v>
      </c>
      <c r="D82" s="205">
        <v>643.14700000000016</v>
      </c>
      <c r="E82" s="205">
        <v>-48.378000000000156</v>
      </c>
      <c r="F82" s="185">
        <v>-7.5220750466067909E-2</v>
      </c>
      <c r="G82" s="205"/>
      <c r="H82" s="373">
        <v>173.21900000000011</v>
      </c>
      <c r="I82" s="205">
        <v>148.74000000000009</v>
      </c>
      <c r="J82" s="205">
        <v>24.479000000000013</v>
      </c>
      <c r="K82" s="185">
        <v>0.16457576979965038</v>
      </c>
    </row>
    <row r="83" spans="1:11">
      <c r="A83" s="86"/>
      <c r="B83" s="94" t="s">
        <v>7</v>
      </c>
      <c r="C83" s="373">
        <v>798.60699999999997</v>
      </c>
      <c r="D83" s="205">
        <v>540.27200000000005</v>
      </c>
      <c r="E83" s="205">
        <v>258.33499999999992</v>
      </c>
      <c r="F83" s="185">
        <v>0.47815729854591749</v>
      </c>
      <c r="G83" s="205"/>
      <c r="H83" s="373">
        <v>159.43899999999979</v>
      </c>
      <c r="I83" s="205">
        <v>28.539000000000001</v>
      </c>
      <c r="J83" s="205">
        <v>130.89999999999981</v>
      </c>
      <c r="K83" s="185" t="s">
        <v>473</v>
      </c>
    </row>
    <row r="84" spans="1:11">
      <c r="A84" s="86"/>
      <c r="B84" s="94" t="s">
        <v>44</v>
      </c>
      <c r="C84" s="373">
        <v>201.86499999999995</v>
      </c>
      <c r="D84" s="205">
        <v>173.637</v>
      </c>
      <c r="E84" s="205">
        <v>28.227999999999952</v>
      </c>
      <c r="F84" s="185">
        <v>0.16256903770509723</v>
      </c>
      <c r="G84" s="205"/>
      <c r="H84" s="373">
        <v>47.429999999999957</v>
      </c>
      <c r="I84" s="205">
        <v>49.668000000000013</v>
      </c>
      <c r="J84" s="205">
        <v>-2.2380000000000564</v>
      </c>
      <c r="K84" s="185">
        <v>-4.5059193041798618E-2</v>
      </c>
    </row>
    <row r="85" spans="1:11">
      <c r="A85" s="85"/>
      <c r="B85" s="379" t="s">
        <v>114</v>
      </c>
      <c r="C85" s="403">
        <v>1627.538</v>
      </c>
      <c r="D85" s="389">
        <v>1376.577</v>
      </c>
      <c r="E85" s="389">
        <v>250.96099999999973</v>
      </c>
      <c r="F85" s="286">
        <v>0.18230800020630888</v>
      </c>
      <c r="G85" s="208"/>
      <c r="H85" s="403">
        <v>385.19199999999989</v>
      </c>
      <c r="I85" s="389">
        <v>229.51700000000011</v>
      </c>
      <c r="J85" s="389">
        <v>155.67499999999976</v>
      </c>
      <c r="K85" s="286">
        <v>0.67827219770212976</v>
      </c>
    </row>
    <row r="86" spans="1:11">
      <c r="A86" s="85"/>
      <c r="B86" s="96"/>
      <c r="C86" s="205"/>
      <c r="D86" s="192"/>
      <c r="E86" s="192"/>
      <c r="F86" s="192"/>
      <c r="G86" s="205"/>
      <c r="H86" s="205"/>
      <c r="I86" s="192"/>
      <c r="J86" s="192"/>
      <c r="K86" s="192"/>
    </row>
    <row r="87" spans="1:11">
      <c r="A87" s="86"/>
      <c r="B87" s="406" t="s">
        <v>115</v>
      </c>
      <c r="C87" s="407"/>
      <c r="D87" s="407"/>
      <c r="E87" s="407"/>
      <c r="F87" s="408"/>
      <c r="G87" s="205"/>
      <c r="H87" s="407"/>
      <c r="I87" s="407"/>
      <c r="J87" s="407"/>
      <c r="K87" s="408"/>
    </row>
    <row r="88" spans="1:11">
      <c r="A88" s="86"/>
      <c r="B88" s="94" t="s">
        <v>5</v>
      </c>
      <c r="C88" s="373">
        <v>198.78799999999995</v>
      </c>
      <c r="D88" s="205">
        <v>29.586999999999875</v>
      </c>
      <c r="E88" s="205">
        <v>169.20100000000008</v>
      </c>
      <c r="F88" s="185" t="s">
        <v>473</v>
      </c>
      <c r="G88" s="205"/>
      <c r="H88" s="373">
        <v>53.632999999999967</v>
      </c>
      <c r="I88" s="205">
        <v>-12.298000000000087</v>
      </c>
      <c r="J88" s="205">
        <v>65.931000000000054</v>
      </c>
      <c r="K88" s="185" t="s">
        <v>473</v>
      </c>
    </row>
    <row r="89" spans="1:11">
      <c r="A89" s="86"/>
      <c r="B89" s="94" t="s">
        <v>6</v>
      </c>
      <c r="C89" s="373">
        <v>1658.1630000000009</v>
      </c>
      <c r="D89" s="205">
        <v>1646.1230000000007</v>
      </c>
      <c r="E89" s="205">
        <v>12.040000000000191</v>
      </c>
      <c r="F89" s="185">
        <v>7.3141557465634666E-3</v>
      </c>
      <c r="G89" s="205"/>
      <c r="H89" s="373">
        <v>479.63500000000101</v>
      </c>
      <c r="I89" s="205">
        <v>371.29800000000068</v>
      </c>
      <c r="J89" s="205">
        <v>108.33700000000033</v>
      </c>
      <c r="K89" s="185">
        <v>0.29177911004099166</v>
      </c>
    </row>
    <row r="90" spans="1:11">
      <c r="A90" s="86"/>
      <c r="B90" s="94" t="s">
        <v>7</v>
      </c>
      <c r="C90" s="373">
        <v>792.1279999999997</v>
      </c>
      <c r="D90" s="205">
        <v>763.33500000000004</v>
      </c>
      <c r="E90" s="205">
        <v>28.792999999999665</v>
      </c>
      <c r="F90" s="185">
        <v>3.7720004978154531E-2</v>
      </c>
      <c r="G90" s="205"/>
      <c r="H90" s="373">
        <v>207.21799999999968</v>
      </c>
      <c r="I90" s="205">
        <v>153.79100000000017</v>
      </c>
      <c r="J90" s="205">
        <v>53.426999999999509</v>
      </c>
      <c r="K90" s="185">
        <v>0.34740004291538162</v>
      </c>
    </row>
    <row r="91" spans="1:11">
      <c r="A91" s="85"/>
      <c r="B91" s="379" t="s">
        <v>116</v>
      </c>
      <c r="C91" s="403">
        <v>2649.0790000000006</v>
      </c>
      <c r="D91" s="389">
        <v>2439.0450000000005</v>
      </c>
      <c r="E91" s="389">
        <v>210.03399999999993</v>
      </c>
      <c r="F91" s="286">
        <v>8.6113212343355672E-2</v>
      </c>
      <c r="G91" s="208"/>
      <c r="H91" s="403">
        <v>740.48600000000056</v>
      </c>
      <c r="I91" s="389">
        <v>512.79100000000074</v>
      </c>
      <c r="J91" s="389">
        <v>227.69499999999988</v>
      </c>
      <c r="K91" s="286">
        <v>0.44403080397276762</v>
      </c>
    </row>
    <row r="92" spans="1:11">
      <c r="A92" s="85"/>
      <c r="B92" s="379"/>
      <c r="C92" s="389"/>
      <c r="D92" s="389"/>
      <c r="E92" s="389"/>
      <c r="F92" s="286"/>
      <c r="G92" s="205"/>
      <c r="H92" s="389"/>
      <c r="I92" s="389"/>
      <c r="J92" s="389"/>
      <c r="K92" s="286"/>
    </row>
    <row r="93" spans="1:11">
      <c r="A93" s="86"/>
      <c r="B93" s="390" t="s">
        <v>101</v>
      </c>
      <c r="C93" s="402">
        <v>-8.3049999999999855</v>
      </c>
      <c r="D93" s="391">
        <v>-80.137000000000029</v>
      </c>
      <c r="E93" s="391">
        <v>71.83200000000005</v>
      </c>
      <c r="F93" s="392">
        <v>-0.8963649749803464</v>
      </c>
      <c r="G93" s="215"/>
      <c r="H93" s="402">
        <v>36.782000000000025</v>
      </c>
      <c r="I93" s="391">
        <v>-17.820000000000029</v>
      </c>
      <c r="J93" s="391">
        <v>54.602000000000054</v>
      </c>
      <c r="K93" s="392">
        <v>-3.0640852974186288</v>
      </c>
    </row>
    <row r="94" spans="1:11">
      <c r="A94" s="86"/>
      <c r="B94" s="390"/>
      <c r="C94" s="391"/>
      <c r="D94" s="391"/>
      <c r="E94" s="391"/>
      <c r="F94" s="391"/>
      <c r="G94" s="205"/>
      <c r="H94" s="391"/>
      <c r="I94" s="391"/>
      <c r="J94" s="391"/>
      <c r="K94" s="391"/>
    </row>
    <row r="95" spans="1:11" s="118" customFormat="1">
      <c r="A95" s="117"/>
      <c r="B95" s="399" t="s">
        <v>117</v>
      </c>
      <c r="C95" s="346">
        <v>4268.3119999999999</v>
      </c>
      <c r="D95" s="347">
        <v>3735.4850000000001</v>
      </c>
      <c r="E95" s="347">
        <v>532.82699999999977</v>
      </c>
      <c r="F95" s="286">
        <v>0.14263930921955237</v>
      </c>
      <c r="G95" s="205"/>
      <c r="H95" s="346">
        <v>1162.4600000000003</v>
      </c>
      <c r="I95" s="347">
        <v>724.48800000000085</v>
      </c>
      <c r="J95" s="347">
        <v>437.9719999999997</v>
      </c>
      <c r="K95" s="286">
        <v>0.60452623093826108</v>
      </c>
    </row>
    <row r="96" spans="1:11">
      <c r="A96" s="86"/>
      <c r="B96" s="86"/>
      <c r="C96" s="86"/>
      <c r="D96" s="86"/>
      <c r="E96" s="86"/>
      <c r="F96" s="86"/>
      <c r="G96" s="81"/>
    </row>
    <row r="97" spans="1:7">
      <c r="A97" s="86"/>
      <c r="B97" s="86"/>
      <c r="C97" s="86"/>
      <c r="D97" s="86"/>
      <c r="E97" s="81"/>
      <c r="F97" s="86"/>
      <c r="G97" s="81"/>
    </row>
    <row r="98" spans="1:7">
      <c r="A98" s="86"/>
      <c r="B98" s="86"/>
      <c r="C98" s="86"/>
      <c r="D98" s="86"/>
      <c r="E98" s="86"/>
      <c r="F98" s="86"/>
      <c r="G98" s="81"/>
    </row>
    <row r="99" spans="1:7">
      <c r="A99" s="86"/>
      <c r="B99" s="86"/>
      <c r="C99" s="86"/>
      <c r="D99" s="86"/>
      <c r="E99" s="86"/>
      <c r="F99" s="86"/>
      <c r="G99" s="86"/>
    </row>
    <row r="100" spans="1:7">
      <c r="A100" s="86"/>
      <c r="B100" s="86"/>
      <c r="C100" s="86"/>
      <c r="D100" s="86"/>
      <c r="E100" s="86"/>
      <c r="F100" s="86"/>
      <c r="G100" s="86"/>
    </row>
    <row r="101" spans="1:7">
      <c r="A101" s="86"/>
      <c r="B101" s="86"/>
      <c r="C101" s="86"/>
      <c r="D101" s="86"/>
      <c r="E101" s="86"/>
      <c r="F101" s="86"/>
      <c r="G101" s="86"/>
    </row>
    <row r="102" spans="1:7">
      <c r="A102" s="86"/>
      <c r="B102" s="86"/>
      <c r="C102" s="86"/>
      <c r="D102" s="86"/>
      <c r="E102" s="86"/>
      <c r="F102" s="86"/>
      <c r="G102" s="86"/>
    </row>
    <row r="103" spans="1:7">
      <c r="A103" s="86"/>
      <c r="B103" s="86"/>
      <c r="C103" s="86"/>
      <c r="D103" s="86"/>
      <c r="E103" s="86"/>
      <c r="F103" s="86"/>
      <c r="G103" s="86"/>
    </row>
    <row r="104" spans="1:7">
      <c r="A104" s="86"/>
      <c r="B104" s="86"/>
      <c r="C104" s="86"/>
      <c r="D104" s="86"/>
      <c r="E104" s="86"/>
      <c r="F104" s="86"/>
      <c r="G104" s="86"/>
    </row>
    <row r="105" spans="1:7">
      <c r="A105" s="86"/>
      <c r="B105" s="86"/>
      <c r="C105" s="86"/>
      <c r="D105" s="86"/>
      <c r="E105" s="86"/>
      <c r="F105" s="86"/>
      <c r="G105" s="86"/>
    </row>
    <row r="106" spans="1:7">
      <c r="A106" s="86"/>
      <c r="B106" s="86"/>
      <c r="C106" s="86"/>
      <c r="D106" s="86"/>
      <c r="E106" s="86"/>
      <c r="F106" s="86"/>
      <c r="G106" s="86"/>
    </row>
    <row r="107" spans="1:7">
      <c r="A107" s="86"/>
      <c r="B107" s="86"/>
      <c r="C107" s="86"/>
      <c r="D107" s="86"/>
      <c r="E107" s="86"/>
      <c r="F107" s="86"/>
      <c r="G107" s="86"/>
    </row>
    <row r="108" spans="1:7">
      <c r="A108" s="86"/>
      <c r="B108" s="86"/>
      <c r="C108" s="86"/>
      <c r="D108" s="86"/>
      <c r="E108" s="86"/>
      <c r="F108" s="86"/>
      <c r="G108" s="86"/>
    </row>
    <row r="109" spans="1:7">
      <c r="A109" s="86"/>
      <c r="B109" s="86"/>
      <c r="C109" s="86"/>
      <c r="D109" s="86"/>
      <c r="E109" s="86"/>
      <c r="F109" s="86"/>
      <c r="G109" s="86"/>
    </row>
    <row r="110" spans="1:7">
      <c r="A110" s="86"/>
      <c r="B110" s="86"/>
      <c r="C110" s="86"/>
      <c r="D110" s="86"/>
      <c r="E110" s="86"/>
      <c r="F110" s="86"/>
      <c r="G110" s="86"/>
    </row>
    <row r="111" spans="1:7">
      <c r="A111" s="86"/>
      <c r="B111" s="86"/>
      <c r="C111" s="86"/>
      <c r="D111" s="86"/>
      <c r="E111" s="86"/>
      <c r="F111" s="86"/>
      <c r="G111" s="86"/>
    </row>
    <row r="112" spans="1:7">
      <c r="A112" s="86"/>
      <c r="B112" s="86"/>
      <c r="C112" s="86"/>
      <c r="D112" s="86"/>
      <c r="E112" s="86"/>
      <c r="F112" s="86"/>
      <c r="G112" s="86"/>
    </row>
    <row r="113" spans="1:7">
      <c r="A113" s="86"/>
      <c r="B113" s="86"/>
      <c r="C113" s="86"/>
      <c r="D113" s="86"/>
      <c r="E113" s="86"/>
      <c r="F113" s="86"/>
      <c r="G113" s="86"/>
    </row>
    <row r="114" spans="1:7">
      <c r="A114" s="86"/>
      <c r="B114" s="86"/>
      <c r="C114" s="86"/>
      <c r="D114" s="86"/>
      <c r="E114" s="86"/>
      <c r="F114" s="86"/>
      <c r="G114" s="86"/>
    </row>
    <row r="115" spans="1:7">
      <c r="A115" s="86"/>
      <c r="B115" s="86"/>
      <c r="C115" s="86"/>
      <c r="D115" s="86"/>
      <c r="E115" s="86"/>
      <c r="F115" s="86"/>
      <c r="G115" s="86"/>
    </row>
  </sheetData>
  <mergeCells count="8">
    <mergeCell ref="H3:K3"/>
    <mergeCell ref="H41:K41"/>
    <mergeCell ref="B3:B4"/>
    <mergeCell ref="B2:F2"/>
    <mergeCell ref="C3:F3"/>
    <mergeCell ref="B41:B42"/>
    <mergeCell ref="C41:F41"/>
    <mergeCell ref="B40:F40"/>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8"/>
  <sheetViews>
    <sheetView workbookViewId="0"/>
  </sheetViews>
  <sheetFormatPr baseColWidth="10" defaultColWidth="11.42578125" defaultRowHeight="12.75"/>
  <cols>
    <col min="1" max="1" width="3.7109375" style="101" customWidth="1"/>
    <col min="2" max="2" width="37.28515625" style="101" customWidth="1"/>
    <col min="3" max="4" width="16.28515625" style="101" bestFit="1" customWidth="1"/>
    <col min="5" max="5" width="13.7109375" style="756" customWidth="1"/>
    <col min="6" max="8" width="13.7109375" style="101" customWidth="1"/>
    <col min="9" max="9" width="13.7109375" style="756" customWidth="1"/>
    <col min="10" max="10" width="13.7109375" style="101" customWidth="1"/>
    <col min="11" max="16384" width="11.42578125" style="101"/>
  </cols>
  <sheetData>
    <row r="1" spans="1:10">
      <c r="B1" s="412"/>
      <c r="C1" s="412"/>
      <c r="D1" s="412"/>
      <c r="E1" s="753"/>
      <c r="F1" s="412"/>
      <c r="G1" s="412"/>
      <c r="H1" s="412"/>
      <c r="I1" s="753"/>
      <c r="J1" s="412"/>
    </row>
    <row r="2" spans="1:10">
      <c r="A2" s="415"/>
      <c r="B2" s="287" t="s">
        <v>118</v>
      </c>
      <c r="C2" s="814" t="s">
        <v>119</v>
      </c>
      <c r="D2" s="814"/>
      <c r="E2" s="814"/>
      <c r="F2" s="814"/>
      <c r="G2" s="814"/>
      <c r="H2" s="814"/>
      <c r="I2" s="814"/>
      <c r="J2" s="812"/>
    </row>
    <row r="3" spans="1:10">
      <c r="B3" s="849"/>
      <c r="C3" s="847" t="s">
        <v>11</v>
      </c>
      <c r="D3" s="847"/>
      <c r="E3" s="847"/>
      <c r="F3" s="847"/>
      <c r="G3" s="847" t="s">
        <v>12</v>
      </c>
      <c r="H3" s="847"/>
      <c r="I3" s="847"/>
      <c r="J3" s="847"/>
    </row>
    <row r="4" spans="1:10" s="147" customFormat="1">
      <c r="B4" s="850"/>
      <c r="C4" s="368" t="s">
        <v>471</v>
      </c>
      <c r="D4" s="410" t="s">
        <v>472</v>
      </c>
      <c r="E4" s="754" t="s">
        <v>62</v>
      </c>
      <c r="F4" s="409" t="s">
        <v>2</v>
      </c>
      <c r="G4" s="368" t="str">
        <f>'Reported EBITDA'!$F$5</f>
        <v>Q4 2025</v>
      </c>
      <c r="H4" s="410" t="str">
        <f>'Reported EBITDA'!$G$5</f>
        <v>Q4 2024</v>
      </c>
      <c r="I4" s="754" t="s">
        <v>62</v>
      </c>
      <c r="J4" s="409" t="s">
        <v>2</v>
      </c>
    </row>
    <row r="5" spans="1:10" ht="6.75" customHeight="1">
      <c r="B5" s="144"/>
      <c r="C5" s="144"/>
      <c r="D5" s="144"/>
      <c r="E5" s="755"/>
      <c r="F5" s="144"/>
      <c r="G5" s="144"/>
      <c r="H5" s="144"/>
      <c r="I5" s="755"/>
      <c r="J5" s="144"/>
    </row>
    <row r="6" spans="1:10">
      <c r="B6" s="101" t="s">
        <v>120</v>
      </c>
      <c r="C6" s="340">
        <v>47.832000000000001</v>
      </c>
      <c r="D6" s="84">
        <v>49.37</v>
      </c>
      <c r="E6" s="192">
        <v>-1.5379999999999967</v>
      </c>
      <c r="F6" s="185">
        <v>-3.1152521774356789E-2</v>
      </c>
      <c r="G6" s="340">
        <v>11.125</v>
      </c>
      <c r="H6" s="84">
        <v>7.4339999999999975</v>
      </c>
      <c r="I6" s="192">
        <v>3.6910000000000025</v>
      </c>
      <c r="J6" s="185">
        <v>0.49650255582459013</v>
      </c>
    </row>
    <row r="7" spans="1:10">
      <c r="B7" s="85" t="s">
        <v>121</v>
      </c>
      <c r="C7" s="340">
        <v>-4.234</v>
      </c>
      <c r="D7" s="84">
        <v>-4.6970000000000001</v>
      </c>
      <c r="E7" s="192">
        <v>0.46300000000000008</v>
      </c>
      <c r="F7" s="185">
        <v>-9.8573557589951011E-2</v>
      </c>
      <c r="G7" s="340">
        <v>-1.101</v>
      </c>
      <c r="H7" s="84">
        <v>-0.78699999999999992</v>
      </c>
      <c r="I7" s="192">
        <v>-0.31400000000000006</v>
      </c>
      <c r="J7" s="185">
        <v>0.3989834815756037</v>
      </c>
    </row>
    <row r="8" spans="1:10">
      <c r="B8" s="101" t="s">
        <v>122</v>
      </c>
      <c r="C8" s="340">
        <v>-2.0070000000000001</v>
      </c>
      <c r="D8" s="84">
        <v>-7.7629999999999999</v>
      </c>
      <c r="E8" s="192">
        <v>5.7560000000000002</v>
      </c>
      <c r="F8" s="185">
        <v>-0.74146592812057199</v>
      </c>
      <c r="G8" s="340">
        <v>-1.0720000000000001</v>
      </c>
      <c r="H8" s="84">
        <v>-0.96499999999999986</v>
      </c>
      <c r="I8" s="192">
        <v>-0.10700000000000021</v>
      </c>
      <c r="J8" s="185">
        <v>0.1108808290155443</v>
      </c>
    </row>
    <row r="9" spans="1:10">
      <c r="B9" s="85" t="s">
        <v>73</v>
      </c>
      <c r="C9" s="340">
        <v>-9.2940000000000005</v>
      </c>
      <c r="D9" s="84">
        <v>-17.388999999999999</v>
      </c>
      <c r="E9" s="192">
        <v>8.0949999999999989</v>
      </c>
      <c r="F9" s="185">
        <v>-0.46552418195410883</v>
      </c>
      <c r="G9" s="340">
        <v>-3.8480000000000008</v>
      </c>
      <c r="H9" s="84">
        <v>-3.1120000000000001</v>
      </c>
      <c r="I9" s="192">
        <v>-0.73600000000000065</v>
      </c>
      <c r="J9" s="185">
        <v>0.23650385604113122</v>
      </c>
    </row>
    <row r="10" spans="1:10">
      <c r="B10" s="85" t="s">
        <v>123</v>
      </c>
      <c r="C10" s="340"/>
      <c r="D10" s="84"/>
      <c r="E10" s="192"/>
      <c r="F10" s="185"/>
      <c r="G10" s="340"/>
      <c r="H10" s="84"/>
      <c r="I10" s="192"/>
      <c r="J10" s="185"/>
    </row>
    <row r="11" spans="1:10" ht="6" customHeight="1">
      <c r="B11" s="412"/>
      <c r="C11" s="412"/>
      <c r="D11" s="412"/>
      <c r="E11" s="753"/>
      <c r="F11" s="412"/>
      <c r="G11" s="412"/>
      <c r="H11" s="412"/>
      <c r="I11" s="753"/>
      <c r="J11" s="412"/>
    </row>
    <row r="12" spans="1:10">
      <c r="B12" s="413" t="s">
        <v>124</v>
      </c>
      <c r="C12" s="362">
        <v>32.296999999999997</v>
      </c>
      <c r="D12" s="414">
        <v>19.520999999999997</v>
      </c>
      <c r="E12" s="445">
        <v>12.776</v>
      </c>
      <c r="F12" s="286">
        <v>0.65447466830592704</v>
      </c>
      <c r="G12" s="362">
        <v>5.104000000000001</v>
      </c>
      <c r="H12" s="414">
        <v>2.5699999999999976</v>
      </c>
      <c r="I12" s="445">
        <v>2.5340000000000034</v>
      </c>
      <c r="J12" s="286">
        <v>0.98599221789883496</v>
      </c>
    </row>
    <row r="13" spans="1:10">
      <c r="B13" s="848"/>
      <c r="C13" s="848"/>
      <c r="D13" s="848"/>
      <c r="E13" s="848"/>
      <c r="F13" s="848"/>
      <c r="G13" s="848"/>
      <c r="H13" s="848"/>
      <c r="I13" s="848"/>
      <c r="J13" s="848"/>
    </row>
    <row r="14" spans="1:10">
      <c r="B14" s="412"/>
      <c r="C14" s="412"/>
      <c r="D14" s="412"/>
      <c r="E14" s="753"/>
      <c r="F14" s="412"/>
      <c r="G14" s="412"/>
      <c r="H14" s="412"/>
      <c r="I14" s="753"/>
      <c r="J14" s="412"/>
    </row>
    <row r="15" spans="1:10">
      <c r="A15" s="415"/>
      <c r="B15" s="287" t="s">
        <v>125</v>
      </c>
      <c r="C15" s="816" t="s">
        <v>119</v>
      </c>
      <c r="D15" s="816"/>
      <c r="E15" s="816"/>
      <c r="F15" s="816"/>
      <c r="G15" s="816"/>
      <c r="H15" s="816"/>
      <c r="I15" s="816"/>
      <c r="J15" s="817"/>
    </row>
    <row r="16" spans="1:10">
      <c r="B16" s="849"/>
      <c r="C16" s="847" t="s">
        <v>11</v>
      </c>
      <c r="D16" s="847"/>
      <c r="E16" s="847"/>
      <c r="F16" s="847"/>
      <c r="G16" s="847" t="s">
        <v>12</v>
      </c>
      <c r="H16" s="847"/>
      <c r="I16" s="847"/>
      <c r="J16" s="847"/>
    </row>
    <row r="17" spans="1:10">
      <c r="B17" s="850"/>
      <c r="C17" s="368" t="s">
        <v>471</v>
      </c>
      <c r="D17" s="410" t="s">
        <v>472</v>
      </c>
      <c r="E17" s="754" t="s">
        <v>62</v>
      </c>
      <c r="F17" s="409" t="s">
        <v>2</v>
      </c>
      <c r="G17" s="368" t="str">
        <f>'Reported EBITDA'!$F$5</f>
        <v>Q4 2025</v>
      </c>
      <c r="H17" s="410" t="str">
        <f>'Reported EBITDA'!$G$5</f>
        <v>Q4 2024</v>
      </c>
      <c r="I17" s="754" t="s">
        <v>62</v>
      </c>
      <c r="J17" s="409" t="s">
        <v>2</v>
      </c>
    </row>
    <row r="18" spans="1:10" ht="8.25" customHeight="1">
      <c r="B18" s="144"/>
      <c r="C18" s="144"/>
      <c r="D18" s="144"/>
      <c r="E18" s="755"/>
      <c r="F18" s="144"/>
      <c r="G18" s="144"/>
      <c r="H18" s="144"/>
      <c r="I18" s="755"/>
      <c r="J18" s="144"/>
    </row>
    <row r="19" spans="1:10">
      <c r="B19" s="101" t="s">
        <v>120</v>
      </c>
      <c r="C19" s="340">
        <v>1431.778</v>
      </c>
      <c r="D19" s="84">
        <v>1228.9940000000001</v>
      </c>
      <c r="E19" s="192">
        <v>202.78399999999988</v>
      </c>
      <c r="F19" s="185">
        <v>0.16499999186326364</v>
      </c>
      <c r="G19" s="340">
        <v>466.01400000000001</v>
      </c>
      <c r="H19" s="84">
        <v>361.03800000000012</v>
      </c>
      <c r="I19" s="192">
        <v>104.97599999999989</v>
      </c>
      <c r="J19" s="185">
        <v>0.29076163727917792</v>
      </c>
    </row>
    <row r="20" spans="1:10">
      <c r="B20" s="85" t="s">
        <v>121</v>
      </c>
      <c r="C20" s="340">
        <v>-697.71999999999991</v>
      </c>
      <c r="D20" s="84">
        <v>-455.55700000000002</v>
      </c>
      <c r="E20" s="192">
        <v>-242.1629999999999</v>
      </c>
      <c r="F20" s="185">
        <v>-0.53157563158946064</v>
      </c>
      <c r="G20" s="340">
        <v>-247.40699999999987</v>
      </c>
      <c r="H20" s="84">
        <v>-179.35700000000003</v>
      </c>
      <c r="I20" s="192">
        <v>-68.049999999999841</v>
      </c>
      <c r="J20" s="185">
        <v>-0.37941089558812768</v>
      </c>
    </row>
    <row r="21" spans="1:10">
      <c r="B21" s="101" t="s">
        <v>122</v>
      </c>
      <c r="C21" s="340">
        <v>-19.109000000000002</v>
      </c>
      <c r="D21" s="84">
        <v>-16.720000000000002</v>
      </c>
      <c r="E21" s="192">
        <v>-2.3889999999999993</v>
      </c>
      <c r="F21" s="185">
        <v>-0.14288277511961711</v>
      </c>
      <c r="G21" s="340">
        <v>-4.6800000000000015</v>
      </c>
      <c r="H21" s="84">
        <v>-4.2980000000000018</v>
      </c>
      <c r="I21" s="192">
        <v>-0.38199999999999967</v>
      </c>
      <c r="J21" s="185">
        <v>-8.8878548161935633E-2</v>
      </c>
    </row>
    <row r="22" spans="1:10">
      <c r="B22" s="85" t="s">
        <v>73</v>
      </c>
      <c r="C22" s="340">
        <v>-120.18</v>
      </c>
      <c r="D22" s="84">
        <v>-113.8</v>
      </c>
      <c r="E22" s="192">
        <v>-6.3800000000000097</v>
      </c>
      <c r="F22" s="185">
        <v>-5.6063268892794449E-2</v>
      </c>
      <c r="G22" s="340">
        <v>-40.708000000000013</v>
      </c>
      <c r="H22" s="84">
        <v>-28.87299999999999</v>
      </c>
      <c r="I22" s="192">
        <v>-11.835000000000022</v>
      </c>
      <c r="J22" s="185">
        <v>-0.40989852110968816</v>
      </c>
    </row>
    <row r="23" spans="1:10" ht="6" customHeight="1">
      <c r="B23" s="412"/>
      <c r="C23" s="412"/>
      <c r="D23" s="412"/>
      <c r="E23" s="753"/>
      <c r="F23" s="412"/>
      <c r="G23" s="412"/>
      <c r="H23" s="412"/>
      <c r="I23" s="753"/>
      <c r="J23" s="412"/>
    </row>
    <row r="24" spans="1:10">
      <c r="B24" s="413" t="s">
        <v>124</v>
      </c>
      <c r="C24" s="362">
        <v>594.76900000000001</v>
      </c>
      <c r="D24" s="414">
        <v>642.91700000000014</v>
      </c>
      <c r="E24" s="445">
        <v>-48.148000000000138</v>
      </c>
      <c r="F24" s="286">
        <v>-7.4889915805617435E-2</v>
      </c>
      <c r="G24" s="362">
        <v>173.21900000000011</v>
      </c>
      <c r="H24" s="414">
        <v>148.5100000000001</v>
      </c>
      <c r="I24" s="445">
        <v>24.709000000000003</v>
      </c>
      <c r="J24" s="286">
        <v>0.16637936839270062</v>
      </c>
    </row>
    <row r="26" spans="1:10">
      <c r="B26" s="412"/>
      <c r="C26" s="412"/>
      <c r="D26" s="412"/>
      <c r="E26" s="753"/>
      <c r="F26" s="412"/>
      <c r="G26" s="412"/>
      <c r="H26" s="412"/>
      <c r="I26" s="753"/>
      <c r="J26" s="412"/>
    </row>
    <row r="27" spans="1:10">
      <c r="A27" s="415"/>
      <c r="B27" s="287" t="s">
        <v>126</v>
      </c>
      <c r="C27" s="814" t="s">
        <v>119</v>
      </c>
      <c r="D27" s="814"/>
      <c r="E27" s="814"/>
      <c r="F27" s="814"/>
      <c r="G27" s="814"/>
      <c r="H27" s="814"/>
      <c r="I27" s="814"/>
      <c r="J27" s="812"/>
    </row>
    <row r="28" spans="1:10">
      <c r="B28" s="849"/>
      <c r="C28" s="847" t="s">
        <v>11</v>
      </c>
      <c r="D28" s="847"/>
      <c r="E28" s="847"/>
      <c r="F28" s="847"/>
      <c r="G28" s="847" t="s">
        <v>12</v>
      </c>
      <c r="H28" s="847"/>
      <c r="I28" s="847"/>
      <c r="J28" s="847"/>
    </row>
    <row r="29" spans="1:10">
      <c r="B29" s="850"/>
      <c r="C29" s="368" t="s">
        <v>471</v>
      </c>
      <c r="D29" s="410" t="s">
        <v>472</v>
      </c>
      <c r="E29" s="754" t="s">
        <v>62</v>
      </c>
      <c r="F29" s="409" t="s">
        <v>2</v>
      </c>
      <c r="G29" s="368" t="str">
        <f>'Reported EBITDA'!$F$5</f>
        <v>Q4 2025</v>
      </c>
      <c r="H29" s="410" t="str">
        <f>'Reported EBITDA'!$G$5</f>
        <v>Q4 2024</v>
      </c>
      <c r="I29" s="754" t="s">
        <v>62</v>
      </c>
      <c r="J29" s="409" t="s">
        <v>2</v>
      </c>
    </row>
    <row r="30" spans="1:10" ht="7.5" customHeight="1">
      <c r="B30" s="144"/>
      <c r="C30" s="144"/>
      <c r="D30" s="144"/>
      <c r="E30" s="755"/>
      <c r="F30" s="144"/>
      <c r="G30" s="144"/>
      <c r="H30" s="144"/>
      <c r="I30" s="755"/>
      <c r="J30" s="144"/>
    </row>
    <row r="31" spans="1:10">
      <c r="B31" s="85" t="s">
        <v>120</v>
      </c>
      <c r="C31" s="340">
        <v>1633.8109999999999</v>
      </c>
      <c r="D31" s="84">
        <v>1857.3620000000001</v>
      </c>
      <c r="E31" s="192">
        <v>-223.55100000000016</v>
      </c>
      <c r="F31" s="185">
        <v>-0.12035941297388453</v>
      </c>
      <c r="G31" s="340">
        <v>411.22799999999984</v>
      </c>
      <c r="H31" s="84">
        <v>497.22700000000009</v>
      </c>
      <c r="I31" s="192">
        <v>-85.999000000000251</v>
      </c>
      <c r="J31" s="185">
        <v>-0.17295722074625919</v>
      </c>
    </row>
    <row r="32" spans="1:10">
      <c r="B32" s="101" t="s">
        <v>121</v>
      </c>
      <c r="C32" s="340">
        <v>-698.55200000000002</v>
      </c>
      <c r="D32" s="84">
        <v>-1195.2670000000001</v>
      </c>
      <c r="E32" s="192">
        <v>496.71500000000003</v>
      </c>
      <c r="F32" s="185">
        <v>0.41556823705498436</v>
      </c>
      <c r="G32" s="340">
        <v>-191.83000000000004</v>
      </c>
      <c r="H32" s="84">
        <v>-429.07800000000009</v>
      </c>
      <c r="I32" s="192">
        <v>237.24800000000005</v>
      </c>
      <c r="J32" s="185">
        <v>0.55292510918760684</v>
      </c>
    </row>
    <row r="33" spans="1:10">
      <c r="B33" s="85" t="s">
        <v>122</v>
      </c>
      <c r="C33" s="340">
        <v>-57.029999999999994</v>
      </c>
      <c r="D33" s="84">
        <v>-45.744999999999997</v>
      </c>
      <c r="E33" s="192">
        <v>-11.284999999999997</v>
      </c>
      <c r="F33" s="185">
        <v>-0.24669362771887626</v>
      </c>
      <c r="G33" s="340">
        <v>-20.648999999999994</v>
      </c>
      <c r="H33" s="84">
        <v>-12</v>
      </c>
      <c r="I33" s="192">
        <v>-8.6489999999999938</v>
      </c>
      <c r="J33" s="185">
        <v>-0.72074999999999956</v>
      </c>
    </row>
    <row r="34" spans="1:10">
      <c r="B34" s="412" t="s">
        <v>73</v>
      </c>
      <c r="C34" s="340">
        <v>-79.622</v>
      </c>
      <c r="D34" s="84">
        <v>-76.078000000000003</v>
      </c>
      <c r="E34" s="192">
        <v>-3.5439999999999969</v>
      </c>
      <c r="F34" s="185">
        <v>-4.6583769289413546E-2</v>
      </c>
      <c r="G34" s="340">
        <v>-39.31</v>
      </c>
      <c r="H34" s="84">
        <v>-27.61</v>
      </c>
      <c r="I34" s="192">
        <v>-11.700000000000003</v>
      </c>
      <c r="J34" s="185">
        <v>-0.42375950742484614</v>
      </c>
    </row>
    <row r="35" spans="1:10" ht="8.25" customHeight="1">
      <c r="B35" s="413"/>
      <c r="C35" s="414"/>
      <c r="D35" s="414"/>
      <c r="E35" s="445"/>
      <c r="F35" s="286"/>
      <c r="G35" s="414"/>
      <c r="H35" s="414"/>
      <c r="I35" s="445"/>
      <c r="J35" s="286"/>
    </row>
    <row r="36" spans="1:10">
      <c r="B36" s="413" t="s">
        <v>124</v>
      </c>
      <c r="C36" s="362">
        <v>798.60699999999997</v>
      </c>
      <c r="D36" s="414">
        <v>540.27200000000005</v>
      </c>
      <c r="E36" s="445">
        <v>258.33499999999992</v>
      </c>
      <c r="F36" s="286">
        <v>0.47815729854591749</v>
      </c>
      <c r="G36" s="362">
        <v>159.43899999999979</v>
      </c>
      <c r="H36" s="414">
        <v>28.539000000000001</v>
      </c>
      <c r="I36" s="445">
        <v>130.89999999999981</v>
      </c>
      <c r="J36" s="286" t="s">
        <v>473</v>
      </c>
    </row>
    <row r="38" spans="1:10">
      <c r="B38" s="412"/>
      <c r="C38" s="412"/>
      <c r="D38" s="412"/>
      <c r="E38" s="753"/>
      <c r="F38" s="412"/>
      <c r="G38" s="412"/>
      <c r="H38" s="412"/>
      <c r="I38" s="753"/>
      <c r="J38" s="412"/>
    </row>
    <row r="39" spans="1:10">
      <c r="A39" s="415"/>
      <c r="B39" s="287" t="s">
        <v>127</v>
      </c>
      <c r="C39" s="814" t="s">
        <v>119</v>
      </c>
      <c r="D39" s="814"/>
      <c r="E39" s="814"/>
      <c r="F39" s="814"/>
      <c r="G39" s="814"/>
      <c r="H39" s="814"/>
      <c r="I39" s="814"/>
      <c r="J39" s="812"/>
    </row>
    <row r="40" spans="1:10">
      <c r="B40" s="849"/>
      <c r="C40" s="847" t="s">
        <v>11</v>
      </c>
      <c r="D40" s="847"/>
      <c r="E40" s="847"/>
      <c r="F40" s="847"/>
      <c r="G40" s="847" t="s">
        <v>12</v>
      </c>
      <c r="H40" s="847"/>
      <c r="I40" s="847"/>
      <c r="J40" s="847"/>
    </row>
    <row r="41" spans="1:10">
      <c r="B41" s="850"/>
      <c r="C41" s="368" t="s">
        <v>471</v>
      </c>
      <c r="D41" s="410" t="s">
        <v>472</v>
      </c>
      <c r="E41" s="754" t="s">
        <v>62</v>
      </c>
      <c r="F41" s="409" t="s">
        <v>2</v>
      </c>
      <c r="G41" s="368" t="str">
        <f>'Reported EBITDA'!$F$5</f>
        <v>Q4 2025</v>
      </c>
      <c r="H41" s="410" t="str">
        <f>'Reported EBITDA'!$G$5</f>
        <v>Q4 2024</v>
      </c>
      <c r="I41" s="754" t="s">
        <v>62</v>
      </c>
      <c r="J41" s="409" t="s">
        <v>2</v>
      </c>
    </row>
    <row r="42" spans="1:10">
      <c r="B42" s="144"/>
      <c r="C42" s="144"/>
      <c r="D42" s="144"/>
      <c r="E42" s="755"/>
      <c r="F42" s="144"/>
      <c r="G42" s="144"/>
      <c r="H42" s="144"/>
      <c r="I42" s="755"/>
      <c r="J42" s="144"/>
    </row>
    <row r="43" spans="1:10">
      <c r="B43" s="85" t="s">
        <v>120</v>
      </c>
      <c r="C43" s="340">
        <v>337.64299999999997</v>
      </c>
      <c r="D43" s="84">
        <v>342.762</v>
      </c>
      <c r="E43" s="192">
        <v>-5.1190000000000282</v>
      </c>
      <c r="F43" s="185">
        <v>-1.4934561007346248E-2</v>
      </c>
      <c r="G43" s="340">
        <v>84.58899999999997</v>
      </c>
      <c r="H43" s="84">
        <v>87.323000000000008</v>
      </c>
      <c r="I43" s="192">
        <v>-2.7340000000000373</v>
      </c>
      <c r="J43" s="185">
        <v>-3.1309048017132191E-2</v>
      </c>
    </row>
    <row r="44" spans="1:10">
      <c r="B44" s="101" t="s">
        <v>121</v>
      </c>
      <c r="C44" s="340">
        <v>-97.677000000000007</v>
      </c>
      <c r="D44" s="84">
        <v>-133.06399999999999</v>
      </c>
      <c r="E44" s="192">
        <v>35.386999999999986</v>
      </c>
      <c r="F44" s="185">
        <v>0.26593969819034435</v>
      </c>
      <c r="G44" s="340">
        <v>-25.02300000000001</v>
      </c>
      <c r="H44" s="84">
        <v>-26.676999999999992</v>
      </c>
      <c r="I44" s="192">
        <v>1.6539999999999822</v>
      </c>
      <c r="J44" s="185">
        <v>6.2000974622333227E-2</v>
      </c>
    </row>
    <row r="45" spans="1:10">
      <c r="B45" s="85" t="s">
        <v>122</v>
      </c>
      <c r="C45" s="340">
        <v>-13.218</v>
      </c>
      <c r="D45" s="84">
        <v>-13.675000000000001</v>
      </c>
      <c r="E45" s="192">
        <v>0.45700000000000074</v>
      </c>
      <c r="F45" s="185">
        <v>3.3418647166362003E-2</v>
      </c>
      <c r="G45" s="340">
        <v>-3.3830000000000009</v>
      </c>
      <c r="H45" s="84">
        <v>-3.6450000000000014</v>
      </c>
      <c r="I45" s="192">
        <v>0.26200000000000045</v>
      </c>
      <c r="J45" s="185">
        <v>7.1879286694101596E-2</v>
      </c>
    </row>
    <row r="46" spans="1:10">
      <c r="B46" s="412" t="s">
        <v>73</v>
      </c>
      <c r="C46" s="340">
        <v>-24.882999999999999</v>
      </c>
      <c r="D46" s="84">
        <v>-22.385999999999999</v>
      </c>
      <c r="E46" s="192">
        <v>-2.4969999999999999</v>
      </c>
      <c r="F46" s="185">
        <v>-0.11154292861609938</v>
      </c>
      <c r="G46" s="340">
        <v>-8.7530000000000001</v>
      </c>
      <c r="H46" s="84">
        <v>-7.3329999999999984</v>
      </c>
      <c r="I46" s="192">
        <v>-1.4200000000000017</v>
      </c>
      <c r="J46" s="185">
        <v>-0.19364516568934986</v>
      </c>
    </row>
    <row r="47" spans="1:10">
      <c r="B47" s="413"/>
      <c r="C47" s="414"/>
      <c r="D47" s="414"/>
      <c r="E47" s="445"/>
      <c r="F47" s="286"/>
      <c r="G47" s="414"/>
      <c r="H47" s="414"/>
      <c r="I47" s="445"/>
      <c r="J47" s="286"/>
    </row>
    <row r="48" spans="1:10">
      <c r="B48" s="413" t="s">
        <v>124</v>
      </c>
      <c r="C48" s="362">
        <v>201.86499999999995</v>
      </c>
      <c r="D48" s="414">
        <v>173.637</v>
      </c>
      <c r="E48" s="445">
        <v>28.227999999999952</v>
      </c>
      <c r="F48" s="286">
        <v>0.16256903770509723</v>
      </c>
      <c r="G48" s="362">
        <v>47.429999999999957</v>
      </c>
      <c r="H48" s="414">
        <v>49.668000000000013</v>
      </c>
      <c r="I48" s="445">
        <v>-2.2380000000000564</v>
      </c>
      <c r="J48" s="286">
        <v>-4.5059193041798618E-2</v>
      </c>
    </row>
  </sheetData>
  <mergeCells count="17">
    <mergeCell ref="B40:B41"/>
    <mergeCell ref="C40:F40"/>
    <mergeCell ref="B28:B29"/>
    <mergeCell ref="G28:J28"/>
    <mergeCell ref="C39:J39"/>
    <mergeCell ref="G40:J40"/>
    <mergeCell ref="G3:J3"/>
    <mergeCell ref="C28:F28"/>
    <mergeCell ref="C2:J2"/>
    <mergeCell ref="C15:J15"/>
    <mergeCell ref="G16:J16"/>
    <mergeCell ref="C27:J27"/>
    <mergeCell ref="C3:F3"/>
    <mergeCell ref="B13:J13"/>
    <mergeCell ref="B3:B4"/>
    <mergeCell ref="C16:F16"/>
    <mergeCell ref="B16:B17"/>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C37"/>
  <sheetViews>
    <sheetView workbookViewId="0"/>
  </sheetViews>
  <sheetFormatPr baseColWidth="10" defaultColWidth="11.42578125" defaultRowHeight="12.75"/>
  <cols>
    <col min="1" max="1" width="3.28515625" style="101" customWidth="1"/>
    <col min="2" max="2" width="35.28515625" style="101" customWidth="1"/>
    <col min="3" max="4" width="16.28515625" style="101" bestFit="1" customWidth="1"/>
    <col min="5" max="10" width="13.7109375" style="101" customWidth="1"/>
    <col min="11" max="11" width="3.5703125" style="101" customWidth="1"/>
    <col min="12" max="12" width="29.7109375" style="101" customWidth="1"/>
    <col min="13" max="13" width="17.42578125" style="101" customWidth="1"/>
    <col min="14" max="14" width="16.28515625" style="101" customWidth="1"/>
    <col min="15" max="15" width="13.42578125" style="101" customWidth="1"/>
    <col min="16" max="16" width="2" style="101" customWidth="1"/>
    <col min="17" max="17" width="15.5703125" style="101" bestFit="1" customWidth="1"/>
    <col min="18" max="18" width="15.85546875" style="101" customWidth="1"/>
    <col min="19" max="16384" width="11.42578125" style="101"/>
  </cols>
  <sheetData>
    <row r="1" spans="2:29">
      <c r="B1" s="412"/>
      <c r="C1" s="412"/>
      <c r="D1" s="412"/>
      <c r="E1" s="412"/>
      <c r="F1" s="412"/>
      <c r="G1" s="412"/>
      <c r="H1" s="412"/>
      <c r="I1" s="412"/>
      <c r="J1" s="412"/>
      <c r="L1" s="412"/>
      <c r="M1" s="412"/>
      <c r="N1" s="412"/>
      <c r="O1" s="412"/>
      <c r="P1" s="412"/>
      <c r="Q1" s="412"/>
      <c r="R1" s="412"/>
      <c r="S1" s="412"/>
    </row>
    <row r="2" spans="2:29">
      <c r="B2" s="306" t="s">
        <v>118</v>
      </c>
      <c r="C2" s="814" t="s">
        <v>119</v>
      </c>
      <c r="D2" s="814"/>
      <c r="E2" s="814"/>
      <c r="F2" s="812"/>
      <c r="G2" s="629"/>
      <c r="H2" s="629"/>
      <c r="I2" s="629"/>
      <c r="J2" s="629"/>
      <c r="K2" s="418"/>
      <c r="L2" s="816" t="s">
        <v>118</v>
      </c>
      <c r="M2" s="816"/>
      <c r="N2" s="816"/>
      <c r="O2" s="816"/>
      <c r="P2" s="816"/>
      <c r="Q2" s="816"/>
      <c r="R2" s="816"/>
      <c r="S2" s="817"/>
    </row>
    <row r="3" spans="2:29">
      <c r="B3" s="849"/>
      <c r="C3" s="850" t="s">
        <v>11</v>
      </c>
      <c r="D3" s="850"/>
      <c r="E3" s="850"/>
      <c r="F3" s="850"/>
      <c r="G3" s="850" t="s">
        <v>12</v>
      </c>
      <c r="H3" s="850"/>
      <c r="I3" s="850"/>
      <c r="J3" s="850"/>
      <c r="L3" s="849" t="s">
        <v>128</v>
      </c>
      <c r="M3" s="847" t="s">
        <v>129</v>
      </c>
      <c r="N3" s="847"/>
      <c r="O3" s="847"/>
      <c r="P3" s="847"/>
      <c r="Q3" s="847" t="s">
        <v>130</v>
      </c>
      <c r="R3" s="847"/>
      <c r="S3" s="847"/>
    </row>
    <row r="4" spans="2:29" s="147" customFormat="1" ht="25.5" customHeight="1">
      <c r="B4" s="850"/>
      <c r="C4" s="368" t="s">
        <v>471</v>
      </c>
      <c r="D4" s="410" t="s">
        <v>472</v>
      </c>
      <c r="E4" s="409" t="s">
        <v>62</v>
      </c>
      <c r="F4" s="409" t="s">
        <v>13</v>
      </c>
      <c r="G4" s="368" t="str">
        <f>'Reported EBITDA'!$F$5</f>
        <v>Q4 2025</v>
      </c>
      <c r="H4" s="410" t="str">
        <f>'Reported EBITDA'!$G$5</f>
        <v>Q4 2024</v>
      </c>
      <c r="I4" s="409" t="s">
        <v>62</v>
      </c>
      <c r="J4" s="409" t="s">
        <v>2</v>
      </c>
      <c r="L4" s="849"/>
      <c r="M4" s="420" t="s">
        <v>471</v>
      </c>
      <c r="N4" s="411" t="s">
        <v>472</v>
      </c>
      <c r="O4" s="419" t="s">
        <v>131</v>
      </c>
      <c r="P4" s="148"/>
      <c r="Q4" s="420" t="str">
        <f>'Reported EBITDA'!$F$5</f>
        <v>Q4 2025</v>
      </c>
      <c r="R4" s="411" t="str">
        <f>'Reported EBITDA'!$G$5</f>
        <v>Q4 2024</v>
      </c>
      <c r="S4" s="411" t="s">
        <v>2</v>
      </c>
    </row>
    <row r="5" spans="2:29" ht="6.75" customHeight="1">
      <c r="B5" s="144"/>
      <c r="C5" s="144"/>
      <c r="D5" s="144"/>
      <c r="E5" s="144"/>
      <c r="F5" s="144"/>
      <c r="G5" s="144"/>
      <c r="H5" s="144"/>
      <c r="I5" s="144"/>
      <c r="J5" s="144"/>
      <c r="L5" s="421"/>
      <c r="M5" s="421"/>
      <c r="P5" s="148"/>
      <c r="Q5" s="757"/>
      <c r="R5" s="757"/>
    </row>
    <row r="6" spans="2:29">
      <c r="B6" s="101" t="s">
        <v>120</v>
      </c>
      <c r="C6" s="340">
        <v>1497.444</v>
      </c>
      <c r="D6" s="84">
        <v>1355.1479999999999</v>
      </c>
      <c r="E6" s="84">
        <v>142.29600000000005</v>
      </c>
      <c r="F6" s="185">
        <v>0.10500402908021855</v>
      </c>
      <c r="G6" s="340">
        <v>363.77</v>
      </c>
      <c r="H6" s="84">
        <v>341.86899999999991</v>
      </c>
      <c r="I6" s="84">
        <v>21.901000000000067</v>
      </c>
      <c r="J6" s="185">
        <v>6.4062550275105545E-2</v>
      </c>
      <c r="L6" s="101" t="s">
        <v>132</v>
      </c>
      <c r="M6" s="417">
        <v>0.18215500000000001</v>
      </c>
      <c r="N6" s="195">
        <v>0.17149999999999999</v>
      </c>
      <c r="O6" s="426">
        <v>1.0655000000000026</v>
      </c>
      <c r="P6" s="148"/>
      <c r="Q6" s="758">
        <v>2.7308919999999999</v>
      </c>
      <c r="R6" s="759">
        <v>2.713498</v>
      </c>
      <c r="S6" s="765">
        <v>6.4101760900505678E-3</v>
      </c>
    </row>
    <row r="7" spans="2:29">
      <c r="B7" s="85" t="s">
        <v>121</v>
      </c>
      <c r="C7" s="340">
        <v>-962.01900000000001</v>
      </c>
      <c r="D7" s="84">
        <v>-947.98400000000004</v>
      </c>
      <c r="E7" s="84">
        <v>-14.034999999999968</v>
      </c>
      <c r="F7" s="185">
        <v>1.4805102195817543E-2</v>
      </c>
      <c r="G7" s="340">
        <v>-230.50900000000001</v>
      </c>
      <c r="H7" s="84">
        <v>-250.70699999999999</v>
      </c>
      <c r="I7" s="84">
        <v>20.197999999999979</v>
      </c>
      <c r="J7" s="185">
        <v>-8.0564164542673233E-2</v>
      </c>
      <c r="K7" s="144"/>
      <c r="L7" s="412"/>
      <c r="M7" s="422"/>
      <c r="N7" s="422"/>
      <c r="O7" s="422"/>
      <c r="P7" s="148"/>
      <c r="Q7" s="760"/>
      <c r="R7" s="760"/>
      <c r="S7" s="766"/>
      <c r="T7" s="144"/>
      <c r="X7" s="192"/>
      <c r="Y7" s="192"/>
      <c r="Z7" s="193"/>
      <c r="AA7" s="194"/>
      <c r="AB7" s="194"/>
      <c r="AC7" s="192"/>
    </row>
    <row r="8" spans="2:29">
      <c r="B8" s="101" t="s">
        <v>122</v>
      </c>
      <c r="C8" s="340">
        <v>-163.84399999999999</v>
      </c>
      <c r="D8" s="84">
        <v>-176.083</v>
      </c>
      <c r="E8" s="84">
        <v>12.239000000000004</v>
      </c>
      <c r="F8" s="185">
        <v>-6.9506993860849686E-2</v>
      </c>
      <c r="G8" s="340">
        <v>-43.091999999999999</v>
      </c>
      <c r="H8" s="84">
        <v>-48.070000000000022</v>
      </c>
      <c r="I8" s="84">
        <v>4.9780000000000229</v>
      </c>
      <c r="J8" s="185">
        <v>-0.10355731225296483</v>
      </c>
      <c r="L8" s="413" t="s">
        <v>133</v>
      </c>
      <c r="M8" s="423">
        <v>0.18215500000000001</v>
      </c>
      <c r="N8" s="424">
        <v>0.17149999999999999</v>
      </c>
      <c r="O8" s="633">
        <v>1.0655000000000026</v>
      </c>
      <c r="P8" s="148"/>
      <c r="Q8" s="761">
        <v>2.7308919999999999</v>
      </c>
      <c r="R8" s="762">
        <v>2.713498</v>
      </c>
      <c r="S8" s="767">
        <v>6.4101760900505678E-3</v>
      </c>
    </row>
    <row r="9" spans="2:29">
      <c r="B9" s="85" t="s">
        <v>73</v>
      </c>
      <c r="C9" s="340">
        <v>-172.79300000000001</v>
      </c>
      <c r="D9" s="84">
        <v>-201.494</v>
      </c>
      <c r="E9" s="84">
        <v>28.700999999999993</v>
      </c>
      <c r="F9" s="185">
        <v>-0.14244096598409872</v>
      </c>
      <c r="G9" s="340">
        <v>-36.536000000000001</v>
      </c>
      <c r="H9" s="84">
        <v>-55.389999999999986</v>
      </c>
      <c r="I9" s="84">
        <v>18.853999999999985</v>
      </c>
      <c r="J9" s="185">
        <v>-0.34038635132695416</v>
      </c>
      <c r="P9" s="148"/>
      <c r="Q9" s="757"/>
      <c r="R9" s="757"/>
    </row>
    <row r="10" spans="2:29">
      <c r="B10" s="85" t="s">
        <v>123</v>
      </c>
      <c r="C10" s="340"/>
      <c r="D10" s="84"/>
      <c r="E10" s="84"/>
      <c r="F10" s="185"/>
      <c r="G10" s="340"/>
      <c r="H10" s="84"/>
      <c r="I10" s="84"/>
      <c r="J10" s="185"/>
      <c r="P10" s="148"/>
    </row>
    <row r="11" spans="2:29">
      <c r="B11" s="412"/>
      <c r="C11" s="412"/>
      <c r="D11" s="412"/>
      <c r="E11" s="412"/>
      <c r="F11" s="412"/>
      <c r="G11" s="412"/>
      <c r="H11" s="412"/>
      <c r="I11" s="412"/>
      <c r="J11" s="412"/>
      <c r="Q11" s="249"/>
      <c r="S11" s="249"/>
    </row>
    <row r="12" spans="2:29">
      <c r="B12" s="413" t="s">
        <v>116</v>
      </c>
      <c r="C12" s="362">
        <v>198.78799999999995</v>
      </c>
      <c r="D12" s="414">
        <v>29.586999999999875</v>
      </c>
      <c r="E12" s="414">
        <v>169.20100000000008</v>
      </c>
      <c r="F12" s="286" t="s">
        <v>473</v>
      </c>
      <c r="G12" s="362">
        <v>53.632999999999967</v>
      </c>
      <c r="H12" s="414">
        <v>-12.298000000000087</v>
      </c>
      <c r="I12" s="414">
        <v>65.931000000000054</v>
      </c>
      <c r="J12" s="286" t="s">
        <v>473</v>
      </c>
      <c r="N12" s="643"/>
      <c r="O12" s="643"/>
    </row>
    <row r="13" spans="2:29">
      <c r="B13" s="851"/>
      <c r="C13" s="851"/>
      <c r="D13" s="851"/>
      <c r="E13" s="851"/>
      <c r="F13" s="851"/>
      <c r="G13" s="851"/>
      <c r="H13" s="851"/>
      <c r="I13" s="851"/>
      <c r="J13" s="851"/>
      <c r="N13" s="643"/>
      <c r="O13" s="643"/>
    </row>
    <row r="16" spans="2:29">
      <c r="B16" s="306" t="s">
        <v>125</v>
      </c>
      <c r="C16" s="814" t="s">
        <v>119</v>
      </c>
      <c r="D16" s="814"/>
      <c r="E16" s="814"/>
      <c r="F16" s="812"/>
      <c r="G16" s="629"/>
      <c r="H16" s="629"/>
      <c r="I16" s="629"/>
      <c r="J16" s="629"/>
      <c r="K16" s="418"/>
      <c r="L16" s="811" t="s">
        <v>125</v>
      </c>
      <c r="M16" s="814"/>
      <c r="N16" s="814"/>
      <c r="O16" s="814"/>
      <c r="P16" s="814"/>
      <c r="Q16" s="814"/>
      <c r="R16" s="814"/>
      <c r="S16" s="812"/>
    </row>
    <row r="17" spans="2:19" ht="13.5" customHeight="1">
      <c r="B17" s="849"/>
      <c r="C17" s="850" t="s">
        <v>11</v>
      </c>
      <c r="D17" s="850"/>
      <c r="E17" s="850"/>
      <c r="F17" s="850"/>
      <c r="G17" s="850" t="s">
        <v>12</v>
      </c>
      <c r="H17" s="850"/>
      <c r="I17" s="850"/>
      <c r="J17" s="850"/>
      <c r="L17" s="849" t="s">
        <v>128</v>
      </c>
      <c r="M17" s="847" t="s">
        <v>129</v>
      </c>
      <c r="N17" s="847"/>
      <c r="O17" s="847"/>
      <c r="P17" s="847"/>
      <c r="Q17" s="847" t="s">
        <v>130</v>
      </c>
      <c r="R17" s="847"/>
      <c r="S17" s="847"/>
    </row>
    <row r="18" spans="2:19" ht="27" customHeight="1">
      <c r="B18" s="850"/>
      <c r="C18" s="368" t="s">
        <v>471</v>
      </c>
      <c r="D18" s="410" t="s">
        <v>472</v>
      </c>
      <c r="E18" s="409" t="s">
        <v>62</v>
      </c>
      <c r="F18" s="409" t="s">
        <v>13</v>
      </c>
      <c r="G18" s="368" t="str">
        <f>'Reported EBITDA'!$F$5</f>
        <v>Q4 2025</v>
      </c>
      <c r="H18" s="410" t="str">
        <f>'Reported EBITDA'!$G$5</f>
        <v>Q4 2024</v>
      </c>
      <c r="I18" s="409" t="s">
        <v>62</v>
      </c>
      <c r="J18" s="409" t="s">
        <v>2</v>
      </c>
      <c r="L18" s="849"/>
      <c r="M18" s="420" t="s">
        <v>471</v>
      </c>
      <c r="N18" s="411" t="s">
        <v>472</v>
      </c>
      <c r="O18" s="419" t="s">
        <v>131</v>
      </c>
      <c r="P18" s="148"/>
      <c r="Q18" s="420" t="str">
        <f>'Reported EBITDA'!$F$5</f>
        <v>Q4 2025</v>
      </c>
      <c r="R18" s="411" t="str">
        <f>'Reported EBITDA'!$G$5</f>
        <v>Q4 2024</v>
      </c>
      <c r="S18" s="411" t="s">
        <v>13</v>
      </c>
    </row>
    <row r="19" spans="2:19">
      <c r="B19" s="144"/>
      <c r="C19" s="144"/>
      <c r="D19" s="144"/>
      <c r="E19" s="144"/>
      <c r="F19" s="144"/>
      <c r="G19" s="144"/>
      <c r="H19" s="144"/>
      <c r="I19" s="144"/>
      <c r="J19" s="144"/>
      <c r="L19" s="421"/>
      <c r="M19" s="421"/>
      <c r="P19" s="148"/>
    </row>
    <row r="20" spans="2:19">
      <c r="B20" s="101" t="s">
        <v>120</v>
      </c>
      <c r="C20" s="340">
        <v>7464.3050000000003</v>
      </c>
      <c r="D20" s="84">
        <v>7059.3990000000003</v>
      </c>
      <c r="E20" s="84">
        <v>404.90599999999995</v>
      </c>
      <c r="F20" s="185">
        <v>5.7357007303312946E-2</v>
      </c>
      <c r="G20" s="340">
        <v>2149.4440000000004</v>
      </c>
      <c r="H20" s="84">
        <v>1784.5110000000004</v>
      </c>
      <c r="I20" s="84">
        <v>364.93299999999999</v>
      </c>
      <c r="J20" s="185">
        <v>0.20450028046899127</v>
      </c>
      <c r="L20" s="101" t="s">
        <v>134</v>
      </c>
      <c r="M20" s="417">
        <v>0.20517095690965401</v>
      </c>
      <c r="N20" s="195">
        <v>0.20099607078897003</v>
      </c>
      <c r="O20" s="426">
        <v>0.41748861206839794</v>
      </c>
      <c r="P20" s="193"/>
      <c r="Q20" s="758">
        <v>3.149651</v>
      </c>
      <c r="R20" s="759">
        <v>3.1330290000000001</v>
      </c>
      <c r="S20" s="765">
        <v>5.3054089189725762E-3</v>
      </c>
    </row>
    <row r="21" spans="2:19">
      <c r="B21" s="85" t="s">
        <v>121</v>
      </c>
      <c r="C21" s="340">
        <v>-5081.9759999999997</v>
      </c>
      <c r="D21" s="84">
        <v>-4752.3819999999996</v>
      </c>
      <c r="E21" s="84">
        <v>-329.59400000000005</v>
      </c>
      <c r="F21" s="185">
        <v>6.935343160545604E-2</v>
      </c>
      <c r="G21" s="340">
        <v>-1474.9749999999995</v>
      </c>
      <c r="H21" s="84">
        <v>-1240.0209999999997</v>
      </c>
      <c r="I21" s="84">
        <v>-234.95399999999972</v>
      </c>
      <c r="J21" s="185">
        <v>0.18947582339331337</v>
      </c>
      <c r="L21" s="101" t="s">
        <v>135</v>
      </c>
      <c r="M21" s="417">
        <v>0.13934168722714399</v>
      </c>
      <c r="N21" s="195">
        <v>0.147523425519753</v>
      </c>
      <c r="O21" s="426">
        <v>-0.81817382926090143</v>
      </c>
      <c r="P21" s="193"/>
      <c r="Q21" s="758">
        <v>4.3409579999999997</v>
      </c>
      <c r="R21" s="759">
        <v>4.2610969999999995</v>
      </c>
      <c r="S21" s="765">
        <v>1.8741887359053466E-2</v>
      </c>
    </row>
    <row r="22" spans="2:19">
      <c r="B22" s="101" t="s">
        <v>122</v>
      </c>
      <c r="C22" s="340">
        <v>-214.92299999999997</v>
      </c>
      <c r="D22" s="84">
        <v>-178.47300000000001</v>
      </c>
      <c r="E22" s="84">
        <v>-36.44999999999996</v>
      </c>
      <c r="F22" s="185">
        <v>0.20423257299423425</v>
      </c>
      <c r="G22" s="340">
        <v>-44.170999999999964</v>
      </c>
      <c r="H22" s="84">
        <v>-52.110000000000014</v>
      </c>
      <c r="I22" s="84">
        <v>7.9390000000000498</v>
      </c>
      <c r="J22" s="185">
        <v>-0.15235079639224813</v>
      </c>
      <c r="L22" s="101" t="s">
        <v>136</v>
      </c>
      <c r="M22" s="417">
        <v>0.107962533973318</v>
      </c>
      <c r="N22" s="195">
        <v>0.102174074083308</v>
      </c>
      <c r="O22" s="426">
        <v>0.57884598900099915</v>
      </c>
      <c r="P22" s="193"/>
      <c r="Q22" s="758">
        <v>8.6823970000000017</v>
      </c>
      <c r="R22" s="759">
        <v>8.5361460000000005</v>
      </c>
      <c r="S22" s="765">
        <v>1.7133141818333586E-2</v>
      </c>
    </row>
    <row r="23" spans="2:19">
      <c r="B23" s="85" t="s">
        <v>73</v>
      </c>
      <c r="C23" s="340">
        <v>-509.24299999999999</v>
      </c>
      <c r="D23" s="84">
        <v>-482.42099999999999</v>
      </c>
      <c r="E23" s="84">
        <v>-26.822000000000003</v>
      </c>
      <c r="F23" s="185">
        <v>5.5598740519173129E-2</v>
      </c>
      <c r="G23" s="340">
        <v>-150.66300000000001</v>
      </c>
      <c r="H23" s="84">
        <v>-121.08199999999999</v>
      </c>
      <c r="I23" s="84">
        <v>-29.581000000000017</v>
      </c>
      <c r="J23" s="185">
        <v>0.24430551196709693</v>
      </c>
      <c r="L23" s="700"/>
      <c r="M23" s="700"/>
      <c r="N23" s="700"/>
      <c r="O23" s="700"/>
      <c r="P23" s="700"/>
      <c r="Q23" s="763"/>
      <c r="R23" s="763"/>
      <c r="S23" s="768"/>
    </row>
    <row r="24" spans="2:19">
      <c r="B24" s="412"/>
      <c r="C24" s="412"/>
      <c r="D24" s="412"/>
      <c r="E24" s="412"/>
      <c r="F24" s="412"/>
      <c r="G24" s="412"/>
      <c r="H24" s="412"/>
      <c r="I24" s="412"/>
      <c r="J24" s="412"/>
      <c r="L24" s="412"/>
      <c r="M24" s="422"/>
      <c r="N24" s="422"/>
      <c r="O24" s="422"/>
      <c r="P24" s="148"/>
      <c r="Q24" s="760"/>
      <c r="R24" s="760"/>
      <c r="S24" s="766"/>
    </row>
    <row r="25" spans="2:19">
      <c r="B25" s="413" t="s">
        <v>116</v>
      </c>
      <c r="C25" s="362">
        <v>1658.1630000000009</v>
      </c>
      <c r="D25" s="414">
        <v>1646.1230000000007</v>
      </c>
      <c r="E25" s="414">
        <v>12.040000000000191</v>
      </c>
      <c r="F25" s="286">
        <v>7.3141557465634666E-3</v>
      </c>
      <c r="G25" s="362">
        <v>479.63500000000101</v>
      </c>
      <c r="H25" s="414">
        <v>371.29800000000068</v>
      </c>
      <c r="I25" s="414">
        <v>108.33700000000033</v>
      </c>
      <c r="J25" s="286">
        <v>0.29177911004099166</v>
      </c>
      <c r="L25" s="413" t="s">
        <v>133</v>
      </c>
      <c r="M25" s="423">
        <v>0.13351764398501437</v>
      </c>
      <c r="N25" s="424">
        <v>0.13076903467457213</v>
      </c>
      <c r="O25" s="633">
        <v>0.27486093104422404</v>
      </c>
      <c r="P25" s="148"/>
      <c r="Q25" s="761">
        <v>16.173006000000001</v>
      </c>
      <c r="R25" s="762">
        <v>15.930272</v>
      </c>
      <c r="S25" s="767">
        <v>1.5237279062152886E-2</v>
      </c>
    </row>
    <row r="26" spans="2:19">
      <c r="Q26" s="757"/>
      <c r="R26" s="757"/>
      <c r="S26" s="249"/>
    </row>
    <row r="27" spans="2:19">
      <c r="B27" s="412"/>
      <c r="C27" s="412"/>
      <c r="D27" s="412"/>
      <c r="E27" s="412"/>
      <c r="F27" s="412"/>
      <c r="G27" s="412"/>
      <c r="H27" s="412"/>
      <c r="I27" s="412"/>
      <c r="J27" s="412"/>
      <c r="L27" s="412"/>
      <c r="M27" s="412"/>
      <c r="N27" s="412"/>
      <c r="O27" s="412"/>
      <c r="P27" s="412"/>
      <c r="Q27" s="764"/>
      <c r="R27" s="764"/>
      <c r="S27" s="412"/>
    </row>
    <row r="28" spans="2:19">
      <c r="B28" s="287" t="s">
        <v>126</v>
      </c>
      <c r="C28" s="816" t="s">
        <v>119</v>
      </c>
      <c r="D28" s="816"/>
      <c r="E28" s="816"/>
      <c r="F28" s="817"/>
      <c r="G28" s="634"/>
      <c r="H28" s="287"/>
      <c r="I28" s="287"/>
      <c r="J28" s="630"/>
      <c r="K28" s="418"/>
      <c r="L28" s="816" t="s">
        <v>126</v>
      </c>
      <c r="M28" s="816"/>
      <c r="N28" s="816"/>
      <c r="O28" s="816"/>
      <c r="P28" s="816"/>
      <c r="Q28" s="816"/>
      <c r="R28" s="816"/>
      <c r="S28" s="817"/>
    </row>
    <row r="29" spans="2:19">
      <c r="B29" s="849"/>
      <c r="C29" s="847" t="s">
        <v>11</v>
      </c>
      <c r="D29" s="847"/>
      <c r="E29" s="847"/>
      <c r="F29" s="847"/>
      <c r="G29" s="847"/>
      <c r="H29" s="847"/>
      <c r="I29" s="847"/>
      <c r="J29" s="847"/>
      <c r="L29" s="849" t="s">
        <v>128</v>
      </c>
      <c r="M29" s="847" t="s">
        <v>129</v>
      </c>
      <c r="N29" s="847"/>
      <c r="O29" s="847"/>
      <c r="P29" s="847"/>
      <c r="Q29" s="847" t="s">
        <v>130</v>
      </c>
      <c r="R29" s="847"/>
      <c r="S29" s="847"/>
    </row>
    <row r="30" spans="2:19" ht="30" customHeight="1">
      <c r="B30" s="850"/>
      <c r="C30" s="368" t="s">
        <v>471</v>
      </c>
      <c r="D30" s="410" t="s">
        <v>472</v>
      </c>
      <c r="E30" s="409" t="s">
        <v>62</v>
      </c>
      <c r="F30" s="409" t="s">
        <v>13</v>
      </c>
      <c r="G30" s="368" t="str">
        <f>'Reported EBITDA'!$F$5</f>
        <v>Q4 2025</v>
      </c>
      <c r="H30" s="410" t="str">
        <f>'Reported EBITDA'!$G$5</f>
        <v>Q4 2024</v>
      </c>
      <c r="I30" s="409" t="s">
        <v>62</v>
      </c>
      <c r="J30" s="409" t="s">
        <v>2</v>
      </c>
      <c r="L30" s="849"/>
      <c r="M30" s="420" t="s">
        <v>471</v>
      </c>
      <c r="N30" s="411" t="s">
        <v>472</v>
      </c>
      <c r="O30" s="419" t="s">
        <v>131</v>
      </c>
      <c r="P30" s="148"/>
      <c r="Q30" s="727" t="str">
        <f>'Reported EBITDA'!$F$5</f>
        <v>Q4 2025</v>
      </c>
      <c r="R30" s="411" t="str">
        <f>'Reported EBITDA'!$G$5</f>
        <v>Q4 2024</v>
      </c>
      <c r="S30" s="411" t="s">
        <v>13</v>
      </c>
    </row>
    <row r="31" spans="2:19">
      <c r="B31" s="144"/>
      <c r="C31" s="144"/>
      <c r="D31" s="144"/>
      <c r="E31" s="144"/>
      <c r="F31" s="144"/>
      <c r="G31" s="144"/>
      <c r="H31" s="144"/>
      <c r="I31" s="144"/>
      <c r="J31" s="144"/>
      <c r="L31" s="421"/>
      <c r="M31" s="421"/>
      <c r="P31" s="148"/>
    </row>
    <row r="32" spans="2:19">
      <c r="B32" s="101" t="s">
        <v>120</v>
      </c>
      <c r="C32" s="340">
        <v>2220.8649999999998</v>
      </c>
      <c r="D32" s="84">
        <v>2199.462</v>
      </c>
      <c r="E32" s="84">
        <v>21.402999999999793</v>
      </c>
      <c r="F32" s="185">
        <v>9.7310160393768719E-3</v>
      </c>
      <c r="G32" s="340">
        <v>592.06899999999973</v>
      </c>
      <c r="H32" s="84">
        <v>508.37200000000007</v>
      </c>
      <c r="I32" s="84">
        <v>83.696999999999662</v>
      </c>
      <c r="J32" s="185">
        <v>0.16463731283390826</v>
      </c>
      <c r="L32" s="101" t="s">
        <v>137</v>
      </c>
      <c r="M32" s="417">
        <v>7.6200000000000004E-2</v>
      </c>
      <c r="N32" s="195">
        <v>7.5130000000000002E-2</v>
      </c>
      <c r="O32" s="416">
        <v>0.10700000000000015</v>
      </c>
      <c r="P32" s="148"/>
      <c r="Q32" s="758">
        <v>4.051113</v>
      </c>
      <c r="R32" s="759">
        <v>3.9668270000000003</v>
      </c>
      <c r="S32" s="195">
        <v>2.124771259245728E-2</v>
      </c>
    </row>
    <row r="33" spans="2:19">
      <c r="B33" s="85" t="s">
        <v>121</v>
      </c>
      <c r="C33" s="340">
        <v>-1219.6780000000001</v>
      </c>
      <c r="D33" s="84">
        <v>-1274.0419999999999</v>
      </c>
      <c r="E33" s="84">
        <v>54.363999999999805</v>
      </c>
      <c r="F33" s="185">
        <v>-4.2670492809499083E-2</v>
      </c>
      <c r="G33" s="340">
        <v>-326.09300000000007</v>
      </c>
      <c r="H33" s="84">
        <v>-310.1339999999999</v>
      </c>
      <c r="I33" s="84">
        <v>-15.959000000000174</v>
      </c>
      <c r="J33" s="185">
        <v>5.1458401852103153E-2</v>
      </c>
      <c r="L33" s="412"/>
      <c r="M33" s="422"/>
      <c r="N33" s="422"/>
      <c r="O33" s="422"/>
      <c r="P33" s="148"/>
      <c r="Q33" s="760"/>
      <c r="R33" s="760"/>
      <c r="S33" s="766"/>
    </row>
    <row r="34" spans="2:19">
      <c r="B34" s="101" t="s">
        <v>122</v>
      </c>
      <c r="C34" s="340">
        <v>-46.675000000000004</v>
      </c>
      <c r="D34" s="84">
        <v>-36.991</v>
      </c>
      <c r="E34" s="84">
        <v>-9.6840000000000046</v>
      </c>
      <c r="F34" s="185">
        <v>0.26179340920764527</v>
      </c>
      <c r="G34" s="340">
        <v>-17.751000000000005</v>
      </c>
      <c r="H34" s="84">
        <v>-9.3460000000000001</v>
      </c>
      <c r="I34" s="84">
        <v>-8.4050000000000047</v>
      </c>
      <c r="J34" s="185">
        <v>0.89931521506526901</v>
      </c>
      <c r="L34" s="413" t="s">
        <v>133</v>
      </c>
      <c r="M34" s="423">
        <v>7.6200000000000004E-2</v>
      </c>
      <c r="N34" s="424">
        <v>7.5130000000000002E-2</v>
      </c>
      <c r="O34" s="425">
        <v>0.10700000000000015</v>
      </c>
      <c r="P34" s="148"/>
      <c r="Q34" s="761">
        <v>4.051113</v>
      </c>
      <c r="R34" s="762">
        <v>3.9668270000000003</v>
      </c>
      <c r="S34" s="424">
        <v>2.124771259245728E-2</v>
      </c>
    </row>
    <row r="35" spans="2:19">
      <c r="B35" s="85" t="s">
        <v>73</v>
      </c>
      <c r="C35" s="340">
        <v>-162.38399999999999</v>
      </c>
      <c r="D35" s="84">
        <v>-125.09399999999999</v>
      </c>
      <c r="E35" s="192">
        <v>-37.289999999999992</v>
      </c>
      <c r="F35" s="185">
        <v>0.29809583193438538</v>
      </c>
      <c r="G35" s="340">
        <v>-41.006999999999991</v>
      </c>
      <c r="H35" s="84">
        <v>-35.100999999999999</v>
      </c>
      <c r="I35" s="192">
        <v>-5.9059999999999917</v>
      </c>
      <c r="J35" s="185">
        <v>0.16825731460642124</v>
      </c>
      <c r="Q35" s="757"/>
      <c r="R35" s="757"/>
    </row>
    <row r="36" spans="2:19">
      <c r="B36" s="412"/>
      <c r="C36" s="412"/>
      <c r="D36" s="412"/>
      <c r="E36" s="412"/>
      <c r="F36" s="412"/>
      <c r="G36" s="412"/>
      <c r="H36" s="412"/>
      <c r="I36" s="412"/>
      <c r="J36" s="412"/>
      <c r="Q36" s="757"/>
      <c r="R36" s="757"/>
    </row>
    <row r="37" spans="2:19">
      <c r="B37" s="413" t="s">
        <v>116</v>
      </c>
      <c r="C37" s="362">
        <v>792.1279999999997</v>
      </c>
      <c r="D37" s="414">
        <v>763.33500000000004</v>
      </c>
      <c r="E37" s="414">
        <v>28.792999999999665</v>
      </c>
      <c r="F37" s="286">
        <v>3.7720004978154531E-2</v>
      </c>
      <c r="G37" s="362">
        <v>207.21799999999968</v>
      </c>
      <c r="H37" s="414">
        <v>153.79100000000017</v>
      </c>
      <c r="I37" s="414">
        <v>53.426999999999509</v>
      </c>
      <c r="J37" s="286">
        <v>0.34740004291538162</v>
      </c>
    </row>
  </sheetData>
  <mergeCells count="25">
    <mergeCell ref="C2:F2"/>
    <mergeCell ref="C16:F16"/>
    <mergeCell ref="L17:L18"/>
    <mergeCell ref="M17:P17"/>
    <mergeCell ref="L28:S28"/>
    <mergeCell ref="L2:S2"/>
    <mergeCell ref="G3:J3"/>
    <mergeCell ref="G17:J17"/>
    <mergeCell ref="L29:L30"/>
    <mergeCell ref="M29:P29"/>
    <mergeCell ref="Q29:S29"/>
    <mergeCell ref="Q17:S17"/>
    <mergeCell ref="L3:L4"/>
    <mergeCell ref="M3:P3"/>
    <mergeCell ref="L16:S16"/>
    <mergeCell ref="Q3:S3"/>
    <mergeCell ref="G29:J29"/>
    <mergeCell ref="C28:F28"/>
    <mergeCell ref="B3:B4"/>
    <mergeCell ref="C3:F3"/>
    <mergeCell ref="B17:B18"/>
    <mergeCell ref="C17:F17"/>
    <mergeCell ref="B29:B30"/>
    <mergeCell ref="C29:F29"/>
    <mergeCell ref="B13:J13"/>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9" ma:contentTypeDescription="Crear nuevo documento." ma:contentTypeScope="" ma:versionID="6a0083c81c6dc55f65e2ae991f7283de">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704d8f6c28ac1335ef056dc224db036f"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F0A6D0-7642-4AE2-B58B-EFB93163ABB9}">
  <ds:schemaRefs>
    <ds:schemaRef ds:uri="http://schemas.microsoft.com/office/infopath/2007/PartnerControls"/>
    <ds:schemaRef ds:uri="http://www.w3.org/XML/1998/namespace"/>
    <ds:schemaRef ds:uri="http://purl.org/dc/terms/"/>
    <ds:schemaRef ds:uri="http://purl.org/dc/dcmitype/"/>
    <ds:schemaRef ds:uri="3e5f1567-ceb9-4d76-afd8-9c047bd188bb"/>
    <ds:schemaRef ds:uri="http://purl.org/dc/elements/1.1/"/>
    <ds:schemaRef ds:uri="http://schemas.microsoft.com/office/2006/documentManagement/types"/>
    <ds:schemaRef ds:uri="http://schemas.openxmlformats.org/package/2006/metadata/core-properties"/>
    <ds:schemaRef ds:uri="e9765fd6-568a-4503-b8d4-7e3c78eea4a4"/>
    <ds:schemaRef ds:uri="http://schemas.microsoft.com/office/2006/metadata/properties"/>
  </ds:schemaRefs>
</ds:datastoreItem>
</file>

<file path=customXml/itemProps2.xml><?xml version="1.0" encoding="utf-8"?>
<ds:datastoreItem xmlns:ds="http://schemas.openxmlformats.org/officeDocument/2006/customXml" ds:itemID="{A6C1D25D-340C-4988-9CAB-FCC270521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74EB8E-9AA5-451D-97D4-1669909FD5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8</vt:i4>
      </vt:variant>
    </vt:vector>
  </HeadingPairs>
  <TitlesOfParts>
    <vt:vector size="34" baseType="lpstr">
      <vt:lpstr>Reported 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Manager/>
  <Company>Grupo Endesa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cl090508016</dc:creator>
  <cp:keywords/>
  <dc:description/>
  <cp:lastModifiedBy>Ortiz Tobar, Claudio Ignacio</cp:lastModifiedBy>
  <cp:revision/>
  <dcterms:created xsi:type="dcterms:W3CDTF">2003-10-23T18:16:48Z</dcterms:created>
  <dcterms:modified xsi:type="dcterms:W3CDTF">2026-02-25T22:50:51Z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2023-10-26T14:30:15Z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7951168a-9fb1-4057-a2dd-b852d0ff9140</vt:lpwstr>
  </property>
  <property fmtid="{D5CDD505-2E9C-101B-9397-08002B2CF9AE}" pid="12" name="MSIP_Label_797ad33d-ed35-43c0-b526-22bc83c17deb_ContentBits">
    <vt:lpwstr>1</vt:lpwstr>
  </property>
</Properties>
</file>