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drawings/drawing1.xml" ContentType="application/vnd.openxmlformats-officedocument.drawing+xml"/>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customProperty17.bin" ContentType="application/vnd.openxmlformats-officedocument.spreadsheetml.customProperty"/>
  <Override PartName="/xl/customProperty18.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enelcom.sharepoint.com/sites/EnelAmricasInvestorRelations/Documentos compartidos/Press Releases/2026 Q2 Press/Tablas al Mercado/"/>
    </mc:Choice>
  </mc:AlternateContent>
  <xr:revisionPtr revIDLastSave="50" documentId="8_{A7C59CCE-87B8-43C2-A878-09DCE1B0A557}" xr6:coauthVersionLast="47" xr6:coauthVersionMax="47" xr10:uidLastSave="{CA21F971-C020-499D-823F-81FAA351DF55}"/>
  <bookViews>
    <workbookView xWindow="-120" yWindow="-120" windowWidth="29040" windowHeight="15720" firstSheet="17" activeTab="19" xr2:uid="{106AB80F-B833-445F-8661-5E28ED476B22}"/>
  </bookViews>
  <sheets>
    <sheet name="Reported EBITDA" sheetId="37" r:id="rId1"/>
    <sheet name="Physical Data" sheetId="58" r:id="rId2"/>
    <sheet name="Generation Business" sheetId="17" r:id="rId3"/>
    <sheet name="Distribution Business" sheetId="5" r:id="rId4"/>
    <sheet name="Energy sales revenues" sheetId="26" r:id="rId5"/>
    <sheet name="Income Statement" sheetId="8" r:id="rId6"/>
    <sheet name="EBITDA by business CO" sheetId="38" r:id="rId7"/>
    <sheet name="EBITDA Generation Business " sheetId="50" r:id="rId8"/>
    <sheet name="EBITDA Distribution Business" sheetId="51" r:id="rId9"/>
    <sheet name="EBITDA and others by country" sheetId="41" r:id="rId10"/>
    <sheet name="Non operating CO" sheetId="42" r:id="rId11"/>
    <sheet name="Balance sheet" sheetId="43" r:id="rId12"/>
    <sheet name="Ratios OC" sheetId="10" r:id="rId13"/>
    <sheet name="Property, plant and equipment" sheetId="13" r:id="rId14"/>
    <sheet name="Risks" sheetId="59" r:id="rId15"/>
    <sheet name="Debt Maturity" sheetId="53" r:id="rId16"/>
    <sheet name="Gx physical data" sheetId="55" r:id="rId17"/>
    <sheet name="Dx physical data" sheetId="54" r:id="rId18"/>
    <sheet name="Subsidiaries" sheetId="52" r:id="rId19"/>
    <sheet name="Segment by country" sheetId="49" r:id="rId20"/>
    <sheet name="Segment by business" sheetId="45" r:id="rId21"/>
    <sheet name="Generation Segment" sheetId="46" r:id="rId22"/>
    <sheet name="Distribution Segment" sheetId="47" r:id="rId23"/>
    <sheet name="Ebitda y activo fijo" sheetId="19" state="hidden" r:id="rId24"/>
    <sheet name="Merc Generacón" sheetId="4" state="hidden" r:id="rId25"/>
    <sheet name="Impuestos Diferidos" sheetId="16" state="hidden" r:id="rId26"/>
  </sheets>
  <definedNames>
    <definedName name="_xlnm.Print_Area" localSheetId="3">'Distribution Business'!$B$3:$P$13</definedName>
    <definedName name="_xlnm.Print_Area" localSheetId="23">'Ebitda y activo fijo'!$C$5:$G$30</definedName>
    <definedName name="_xlnm.Print_Area" localSheetId="2">'Generation Business'!$B$3:$X$19</definedName>
    <definedName name="_xlnm.Print_Area" localSheetId="25">'Impuestos Diferidos'!$C$4:$F$11</definedName>
    <definedName name="_xlnm.Print_Area" localSheetId="5">'Income Statement'!$B$4:$G$38</definedName>
    <definedName name="_xlnm.Print_Area" localSheetId="24">'Merc Generacón'!$B$3:$G$18</definedName>
    <definedName name="_xlnm.Print_Area" localSheetId="13">'Property, plant and equipment'!$B$3:$I$34</definedName>
    <definedName name="_xlnm.Print_Area" localSheetId="12">'Ratios OC'!$B$2:$K$18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43" i="55" l="1"/>
  <c r="M33" i="55"/>
  <c r="M32" i="55"/>
  <c r="M30" i="55"/>
  <c r="M28" i="55"/>
  <c r="L28" i="55"/>
  <c r="M46" i="55"/>
  <c r="L46" i="55"/>
  <c r="M45" i="55"/>
  <c r="L45" i="55"/>
  <c r="M40" i="55"/>
  <c r="L40" i="55"/>
  <c r="M37" i="55"/>
  <c r="L37" i="55"/>
  <c r="L33" i="55"/>
  <c r="L31" i="55"/>
  <c r="L30" i="55"/>
  <c r="L34" i="55" l="1"/>
  <c r="M43" i="55"/>
  <c r="M34" i="55"/>
  <c r="M31" i="55"/>
  <c r="L38" i="55"/>
  <c r="M44" i="55"/>
  <c r="L32" i="55"/>
  <c r="M38" i="55"/>
  <c r="L39" i="55"/>
  <c r="M39" i="55"/>
  <c r="M36" i="55" s="1"/>
  <c r="L44" i="55"/>
  <c r="L41" i="55" s="1"/>
  <c r="L36" i="55" l="1"/>
  <c r="M41" i="55"/>
  <c r="M35" i="55"/>
  <c r="L42" i="55"/>
  <c r="M42" i="55"/>
  <c r="L35" i="55"/>
  <c r="L16" i="55" l="1"/>
  <c r="M16" i="55"/>
  <c r="L22" i="55"/>
  <c r="M22" i="55"/>
  <c r="M13" i="55"/>
  <c r="L13" i="55"/>
  <c r="M6" i="55" l="1"/>
  <c r="M21" i="55"/>
  <c r="M20" i="55"/>
  <c r="M15" i="55"/>
  <c r="M10" i="55"/>
  <c r="M9" i="55"/>
  <c r="M8" i="55"/>
  <c r="M7" i="55"/>
  <c r="L21" i="55"/>
  <c r="L20" i="55"/>
  <c r="L19" i="55"/>
  <c r="L15" i="55"/>
  <c r="L10" i="55"/>
  <c r="L9" i="55"/>
  <c r="L7" i="55"/>
  <c r="M4" i="55"/>
  <c r="L4" i="55"/>
  <c r="L6" i="55" l="1"/>
  <c r="M19" i="55"/>
  <c r="L18" i="55"/>
  <c r="L17" i="55"/>
  <c r="M14" i="55"/>
  <c r="L14" i="55"/>
  <c r="L8" i="55"/>
  <c r="L12" i="55" l="1"/>
  <c r="L11" i="55"/>
  <c r="M12" i="55"/>
  <c r="M11" i="55"/>
  <c r="M17" i="55"/>
  <c r="M18" i="55"/>
  <c r="N40" i="54" l="1"/>
  <c r="M40" i="54"/>
  <c r="N39" i="54"/>
  <c r="M39" i="54"/>
  <c r="N38" i="54"/>
  <c r="M38" i="54"/>
  <c r="N37" i="54"/>
  <c r="M37" i="54"/>
  <c r="N36" i="54"/>
  <c r="M36" i="54"/>
  <c r="N24" i="54"/>
  <c r="M24" i="54"/>
  <c r="N23" i="54"/>
  <c r="M23" i="54"/>
  <c r="N22" i="54"/>
  <c r="M22" i="54"/>
  <c r="N21" i="54"/>
  <c r="M21" i="54"/>
  <c r="N20" i="54"/>
  <c r="M20" i="54"/>
  <c r="H38" i="53" l="1"/>
  <c r="G38" i="53"/>
  <c r="F38" i="53"/>
  <c r="E38" i="53"/>
  <c r="D38" i="53"/>
  <c r="C38" i="53"/>
  <c r="F11" i="16" l="1"/>
  <c r="E11" i="16"/>
  <c r="D11" i="16"/>
  <c r="F9" i="16"/>
  <c r="F8" i="16"/>
  <c r="E6" i="16"/>
  <c r="D6" i="16"/>
  <c r="E13" i="4"/>
  <c r="E11" i="4"/>
  <c r="G10" i="4"/>
  <c r="E10" i="4"/>
  <c r="D10" i="4"/>
  <c r="D13" i="4" s="1"/>
  <c r="D5" i="4"/>
  <c r="F5" i="4" s="1"/>
  <c r="F27" i="19"/>
  <c r="E25" i="19"/>
  <c r="D25" i="19"/>
  <c r="F25" i="19" s="1"/>
  <c r="F24" i="19"/>
  <c r="F23" i="19"/>
  <c r="F22" i="19"/>
  <c r="F21" i="19"/>
  <c r="F20" i="19"/>
  <c r="E17" i="19"/>
  <c r="E29" i="19" s="1"/>
  <c r="D17" i="19"/>
  <c r="F17" i="19" s="1"/>
  <c r="F16" i="19"/>
  <c r="F15" i="19"/>
  <c r="F14" i="19"/>
  <c r="F13" i="19"/>
  <c r="F12" i="19"/>
  <c r="L46" i="54"/>
  <c r="K46" i="54"/>
  <c r="J46" i="54"/>
  <c r="I46" i="54"/>
  <c r="H46" i="54"/>
  <c r="G46" i="54"/>
  <c r="F46" i="54"/>
  <c r="E46" i="54"/>
  <c r="D46" i="54"/>
  <c r="C46" i="54"/>
  <c r="J45" i="54"/>
  <c r="D45" i="54"/>
  <c r="J44" i="54"/>
  <c r="I44" i="54"/>
  <c r="D44" i="54"/>
  <c r="I43" i="54"/>
  <c r="H43" i="54"/>
  <c r="E43" i="54"/>
  <c r="D43" i="54"/>
  <c r="J42" i="54"/>
  <c r="E42" i="54"/>
  <c r="D42" i="54"/>
  <c r="N35" i="54"/>
  <c r="M35" i="54"/>
  <c r="L35" i="54"/>
  <c r="K35" i="54"/>
  <c r="J35" i="54"/>
  <c r="I35" i="54"/>
  <c r="H35" i="54"/>
  <c r="G35" i="54"/>
  <c r="F35" i="54"/>
  <c r="E35" i="54"/>
  <c r="D35" i="54"/>
  <c r="C35" i="54"/>
  <c r="L30" i="54"/>
  <c r="K30" i="54"/>
  <c r="I30" i="54"/>
  <c r="H30" i="54"/>
  <c r="G30" i="54"/>
  <c r="F30" i="54"/>
  <c r="E30" i="54"/>
  <c r="D30" i="54"/>
  <c r="C30" i="54"/>
  <c r="H29" i="54"/>
  <c r="H28" i="54"/>
  <c r="K27" i="54"/>
  <c r="I27" i="54"/>
  <c r="H27" i="54"/>
  <c r="I26" i="54"/>
  <c r="H26" i="54"/>
  <c r="N11" i="54"/>
  <c r="H11" i="54"/>
  <c r="G11" i="54"/>
  <c r="F11" i="54"/>
  <c r="E11" i="54"/>
  <c r="D11" i="54"/>
  <c r="C11" i="54"/>
  <c r="H15" i="53"/>
  <c r="H40" i="53" s="1"/>
  <c r="F15" i="53"/>
  <c r="F40" i="53" s="1"/>
  <c r="E15" i="53"/>
  <c r="E40" i="53" s="1"/>
  <c r="G15" i="53"/>
  <c r="G40" i="53" s="1"/>
  <c r="C15" i="53"/>
  <c r="C40" i="53" s="1"/>
  <c r="E5" i="4"/>
  <c r="G5" i="4" s="1"/>
  <c r="I4" i="42"/>
  <c r="H4" i="42"/>
  <c r="F27" i="41"/>
  <c r="C27" i="41"/>
  <c r="R30" i="51"/>
  <c r="Q30" i="51"/>
  <c r="H30" i="51"/>
  <c r="G30" i="51"/>
  <c r="R18" i="51"/>
  <c r="Q18" i="51"/>
  <c r="H18" i="51"/>
  <c r="G18" i="51"/>
  <c r="R4" i="51"/>
  <c r="Q4" i="51"/>
  <c r="H4" i="51"/>
  <c r="G4" i="51"/>
  <c r="H41" i="50"/>
  <c r="G41" i="50"/>
  <c r="H29" i="50"/>
  <c r="G29" i="50"/>
  <c r="H17" i="50"/>
  <c r="G17" i="50"/>
  <c r="H4" i="50"/>
  <c r="G4" i="50"/>
  <c r="I42" i="38"/>
  <c r="H42" i="38"/>
  <c r="I4" i="38"/>
  <c r="H4" i="38"/>
  <c r="I4" i="8"/>
  <c r="H4" i="8"/>
  <c r="P27" i="26"/>
  <c r="O27" i="26"/>
  <c r="N27" i="26"/>
  <c r="M27" i="26"/>
  <c r="L27" i="26"/>
  <c r="K27" i="26"/>
  <c r="J27" i="26"/>
  <c r="I27" i="26"/>
  <c r="H27" i="26"/>
  <c r="G27" i="26"/>
  <c r="F27" i="26"/>
  <c r="E27" i="26"/>
  <c r="D27" i="26"/>
  <c r="C27" i="26"/>
  <c r="G5" i="5"/>
  <c r="F5" i="5"/>
  <c r="O5" i="17"/>
  <c r="N5" i="17"/>
  <c r="H5" i="17"/>
  <c r="G5" i="17"/>
  <c r="G15" i="58"/>
  <c r="F15" i="58"/>
  <c r="G6" i="58"/>
  <c r="F6" i="58"/>
  <c r="L4" i="26"/>
  <c r="M4" i="26"/>
  <c r="F45" i="54" l="1"/>
  <c r="J29" i="54"/>
  <c r="L11" i="54"/>
  <c r="K28" i="54"/>
  <c r="C42" i="54"/>
  <c r="G44" i="54"/>
  <c r="I45" i="54"/>
  <c r="J27" i="54"/>
  <c r="F43" i="54"/>
  <c r="H44" i="54"/>
  <c r="G43" i="54"/>
  <c r="F42" i="54"/>
  <c r="J43" i="54"/>
  <c r="G29" i="54"/>
  <c r="I42" i="54"/>
  <c r="C29" i="54"/>
  <c r="K26" i="54"/>
  <c r="C28" i="54"/>
  <c r="E29" i="54"/>
  <c r="G42" i="54"/>
  <c r="L45" i="54"/>
  <c r="F29" i="54"/>
  <c r="H42" i="54"/>
  <c r="L44" i="54"/>
  <c r="C27" i="54"/>
  <c r="E28" i="54"/>
  <c r="F28" i="54"/>
  <c r="L43" i="54"/>
  <c r="C26" i="54"/>
  <c r="E27" i="54"/>
  <c r="K42" i="54"/>
  <c r="E45" i="54"/>
  <c r="E26" i="54"/>
  <c r="I28" i="54"/>
  <c r="K29" i="54"/>
  <c r="E44" i="54"/>
  <c r="G45" i="54"/>
  <c r="F27" i="54"/>
  <c r="L42" i="54"/>
  <c r="F26" i="54"/>
  <c r="J28" i="54"/>
  <c r="F44" i="54"/>
  <c r="H45" i="54"/>
  <c r="M11" i="54"/>
  <c r="M30" i="54"/>
  <c r="J26" i="54"/>
  <c r="G27" i="54"/>
  <c r="D28" i="54"/>
  <c r="L28" i="54"/>
  <c r="I29" i="54"/>
  <c r="C43" i="54"/>
  <c r="K43" i="54"/>
  <c r="I16" i="53"/>
  <c r="D26" i="54"/>
  <c r="L26" i="54"/>
  <c r="C44" i="54"/>
  <c r="K44" i="54"/>
  <c r="G28" i="54"/>
  <c r="D29" i="54"/>
  <c r="L29" i="54"/>
  <c r="M29" i="54"/>
  <c r="N30" i="54"/>
  <c r="C45" i="54"/>
  <c r="K45" i="54"/>
  <c r="I39" i="53"/>
  <c r="K11" i="54"/>
  <c r="G26" i="54"/>
  <c r="D27" i="54"/>
  <c r="L27" i="54"/>
  <c r="H4" i="26"/>
  <c r="O4" i="26"/>
  <c r="C4" i="26"/>
  <c r="N4" i="26"/>
  <c r="J30" i="54"/>
  <c r="D4" i="26"/>
  <c r="E4" i="26"/>
  <c r="D15" i="53"/>
  <c r="D40" i="53" s="1"/>
  <c r="P4" i="26"/>
  <c r="F4" i="26"/>
  <c r="G4" i="26"/>
  <c r="I4" i="26"/>
  <c r="J4" i="26"/>
  <c r="K4" i="26"/>
  <c r="D18" i="4"/>
  <c r="E18" i="4" s="1"/>
  <c r="D13" i="16"/>
  <c r="E13" i="16"/>
  <c r="D29" i="19"/>
  <c r="F29" i="19" s="1"/>
  <c r="M44" i="54" l="1"/>
  <c r="M27" i="54"/>
  <c r="M45" i="54"/>
  <c r="M26" i="54"/>
  <c r="M43" i="54"/>
  <c r="M42" i="54"/>
  <c r="M46" i="54"/>
  <c r="M28" i="54"/>
  <c r="I15" i="53"/>
  <c r="N29" i="54"/>
  <c r="N44" i="54"/>
  <c r="N26" i="54"/>
  <c r="N28" i="54"/>
  <c r="N46" i="54"/>
  <c r="N45" i="54"/>
  <c r="N43" i="54"/>
  <c r="N42" i="54"/>
  <c r="N27" i="54"/>
  <c r="I38" i="53"/>
  <c r="I40" i="53" l="1"/>
</calcChain>
</file>

<file path=xl/sharedStrings.xml><?xml version="1.0" encoding="utf-8"?>
<sst xmlns="http://schemas.openxmlformats.org/spreadsheetml/2006/main" count="2221" uniqueCount="505">
  <si>
    <t>Country</t>
  </si>
  <si>
    <t>EBITDA from continued operations
(in millions of US$)</t>
  </si>
  <si>
    <t>%</t>
  </si>
  <si>
    <t>Q4 2023</t>
  </si>
  <si>
    <t>Q4 2022</t>
  </si>
  <si>
    <t>Argentina</t>
  </si>
  <si>
    <t>Brazil</t>
  </si>
  <si>
    <t>Colombia</t>
  </si>
  <si>
    <t>EGP Central America</t>
  </si>
  <si>
    <t>Enel Américas (*)</t>
  </si>
  <si>
    <t>(*) Includes Holding and Adjustments</t>
  </si>
  <si>
    <t>Accumulated figures</t>
  </si>
  <si>
    <t>Quarterly figures</t>
  </si>
  <si>
    <t xml:space="preserve">% </t>
  </si>
  <si>
    <t>Peru</t>
  </si>
  <si>
    <t>Generation of continuing operations</t>
  </si>
  <si>
    <t>Operational figures</t>
  </si>
  <si>
    <t>Total Sales (TWh)</t>
  </si>
  <si>
    <t>Total Generation (TWh)</t>
  </si>
  <si>
    <t>Distribution of continuing operations</t>
  </si>
  <si>
    <t>Grid customers (mn)</t>
  </si>
  <si>
    <t>Markets in which operates</t>
  </si>
  <si>
    <t>Energy Sales (TWh) (*)</t>
  </si>
  <si>
    <t>Net production (TWh)</t>
  </si>
  <si>
    <t>Market Share</t>
  </si>
  <si>
    <t>Generation Segment - Argentina</t>
  </si>
  <si>
    <t>SIN Argentina</t>
  </si>
  <si>
    <t>Generation Segment - Brazil (**)</t>
  </si>
  <si>
    <t>SICN Brasil</t>
  </si>
  <si>
    <t>Generation Segment - Colombia</t>
  </si>
  <si>
    <t>SIN Colombia</t>
  </si>
  <si>
    <t xml:space="preserve">Generation Segment - Central America </t>
  </si>
  <si>
    <t>(***)</t>
  </si>
  <si>
    <t>Total - Continuing operations</t>
  </si>
  <si>
    <t>(*) The sales made by each country’s generation segments to third parties are incorporated, all intra-segment energy purchases and energy sales between related companies have been eliminated.</t>
  </si>
  <si>
    <t>(**) The energy sold by Enel Trading S.A. is included within the energy sales volumes in Brazil, which despite not being a generator complies with the function of trading the purchase and sale of electricity in Brazil.</t>
  </si>
  <si>
    <t>(***) Companies from Costa Rica, Guatemala, and Panama participate in their local markets SEN, SEN and SIN respectively, and may eventually participate in the MER (Regional Electricity Market), which is a global market that covers the 9 countries in Central America.</t>
  </si>
  <si>
    <t>Energy losses (%)</t>
  </si>
  <si>
    <t>Grid customers (th)</t>
  </si>
  <si>
    <t>Distribution Segment - Argentina</t>
  </si>
  <si>
    <t>Distribution Segment - Brazil</t>
  </si>
  <si>
    <t>Distribution Segment - Colombia</t>
  </si>
  <si>
    <t>(*) Includes sales to end customers and tolls.</t>
  </si>
  <si>
    <t>Energy Sales Revenues
(in millions of US$)</t>
  </si>
  <si>
    <t>Central America</t>
  </si>
  <si>
    <t>Total Segments</t>
  </si>
  <si>
    <t>Structure and adjustments</t>
  </si>
  <si>
    <t>Total</t>
  </si>
  <si>
    <t>Generation</t>
  </si>
  <si>
    <t>Regulated customers</t>
  </si>
  <si>
    <t>Non regulated customers</t>
  </si>
  <si>
    <t>Spot Market</t>
  </si>
  <si>
    <t>Other customers</t>
  </si>
  <si>
    <t>Distribution</t>
  </si>
  <si>
    <t>Residential</t>
  </si>
  <si>
    <t>Commercial</t>
  </si>
  <si>
    <t>Industrial</t>
  </si>
  <si>
    <t>Others</t>
  </si>
  <si>
    <t>Less: Consolidation adjustments</t>
  </si>
  <si>
    <t>Energy Sales Revenues</t>
  </si>
  <si>
    <t>Variation in millions of US$ and  %.</t>
  </si>
  <si>
    <t>CONSOLIDATED INCOME STATEMENTS CONTINUING OPERATIONS 
(in millions of US$)</t>
  </si>
  <si>
    <t>Change</t>
  </si>
  <si>
    <t>Revenues</t>
  </si>
  <si>
    <t>Sales</t>
  </si>
  <si>
    <t>Other operating income</t>
  </si>
  <si>
    <t>Procurements and Services</t>
  </si>
  <si>
    <t>Energy purchases</t>
  </si>
  <si>
    <t>Fuel consumption</t>
  </si>
  <si>
    <t>Transportation expenses</t>
  </si>
  <si>
    <t>Other suppliers and services</t>
  </si>
  <si>
    <t>Contribution Margin</t>
  </si>
  <si>
    <t>Personnel costs</t>
  </si>
  <si>
    <t>Other expenses by nature</t>
  </si>
  <si>
    <t>Gross Operating Income (EBITDA)</t>
  </si>
  <si>
    <t>Depreciation and amortization</t>
  </si>
  <si>
    <t xml:space="preserve">Impairment Losses (Reversals) from IFRS 9 </t>
  </si>
  <si>
    <t>Operating Income (EBIT)</t>
  </si>
  <si>
    <t>Net  Financial Income</t>
  </si>
  <si>
    <t>Financial income</t>
  </si>
  <si>
    <t>Financial expenses</t>
  </si>
  <si>
    <t>Results by readjustment units (Hyperinflation - Argentina)</t>
  </si>
  <si>
    <t>Exchange rate differences</t>
  </si>
  <si>
    <t>Other Non Operating Income</t>
  </si>
  <si>
    <t>Other gains (losses)</t>
  </si>
  <si>
    <t>Net Income Before Taxes</t>
  </si>
  <si>
    <t>Income Tax</t>
  </si>
  <si>
    <t>Net Income from After Taxes</t>
  </si>
  <si>
    <t>Net Income from discontinued operations</t>
  </si>
  <si>
    <t>Net Income</t>
  </si>
  <si>
    <t>Net Income attributable to owners of Enel Américas</t>
  </si>
  <si>
    <t>Net income attributable to non-controlling interest</t>
  </si>
  <si>
    <t>Earning per share US$ (**) - Continuing operations</t>
  </si>
  <si>
    <t>Earning per share US$ (**) - Discontinued operations</t>
  </si>
  <si>
    <t xml:space="preserve">Earning per share US$ (**) </t>
  </si>
  <si>
    <t>EBITDA (*)</t>
  </si>
  <si>
    <t>EBITDA BY BUSINESS SEGMENT / COUNTRY
CONTINUING OPERATIONS
(in millions of US$)</t>
  </si>
  <si>
    <t>Generation and Transmission:</t>
  </si>
  <si>
    <t>Revenues Generation and Transmission Segment</t>
  </si>
  <si>
    <t>Distribution:</t>
  </si>
  <si>
    <t>Revenues Distribution Segment</t>
  </si>
  <si>
    <t>Consolidation adjustments and other activities</t>
  </si>
  <si>
    <t>Total consolidated Revenues Enel Américas</t>
  </si>
  <si>
    <t>Procurement and Services Generation and Transmission Segment</t>
  </si>
  <si>
    <t>Procurement and Services Distribution Segment</t>
  </si>
  <si>
    <t>Total consolidated Procurement and Services Enel Américas</t>
  </si>
  <si>
    <t>Staff Expenses Generation and Transmission Segment</t>
  </si>
  <si>
    <t>Staff Expenses Distribution Segment</t>
  </si>
  <si>
    <t>Total consolidated Staff Expenses Enel Américas</t>
  </si>
  <si>
    <t>Other Expenses by Nature Generation and Transmission Segment</t>
  </si>
  <si>
    <t>Other Expenses by Nature Distribution Segment</t>
  </si>
  <si>
    <t>Total consolidated Other Expenses by Nature Enel Américas</t>
  </si>
  <si>
    <t>EBITDA</t>
  </si>
  <si>
    <t>Generation and Transmission Segment</t>
  </si>
  <si>
    <t>EBITDA Generation and Transmission Segment</t>
  </si>
  <si>
    <t>Distribution Segment</t>
  </si>
  <si>
    <t>EBITDA Distribution Segment</t>
  </si>
  <si>
    <t>Total consolidated EBITDA Enel Américas</t>
  </si>
  <si>
    <t>ARGENTINA</t>
  </si>
  <si>
    <t>EBITDA (in millions of US$)</t>
  </si>
  <si>
    <t>Operating revenues</t>
  </si>
  <si>
    <t>Operating costs</t>
  </si>
  <si>
    <t>Staff expenses</t>
  </si>
  <si>
    <t>Quarter conversion adjustment</t>
  </si>
  <si>
    <t>EBITDA Generation Segment</t>
  </si>
  <si>
    <t>BRAZIL</t>
  </si>
  <si>
    <t>COLOMBIA</t>
  </si>
  <si>
    <t>CENTRAL AMERICA</t>
  </si>
  <si>
    <t>Subsidiaries</t>
  </si>
  <si>
    <t>Energy Losses (%)</t>
  </si>
  <si>
    <t>Grid customers (in millions)</t>
  </si>
  <si>
    <t>Percentage points change</t>
  </si>
  <si>
    <t>Edesur</t>
  </si>
  <si>
    <t>Total Distribution Segment</t>
  </si>
  <si>
    <t>Enel Distribución Río</t>
  </si>
  <si>
    <t>Enel Distribución Ceará</t>
  </si>
  <si>
    <t>Enel Distribución Sao Paulo</t>
  </si>
  <si>
    <t>Distribution segment - Colombia</t>
  </si>
  <si>
    <t>BUSINESS SEGMENT CONTINUING OPERATIONS
(in millions of US$)</t>
  </si>
  <si>
    <t xml:space="preserve">Accumulated figures </t>
  </si>
  <si>
    <t>Depreciation, amortization and impairment</t>
  </si>
  <si>
    <t xml:space="preserve">EBIT       </t>
  </si>
  <si>
    <t xml:space="preserve">EBIT      </t>
  </si>
  <si>
    <t>Total Generation and Transmission</t>
  </si>
  <si>
    <t>Total Distribution</t>
  </si>
  <si>
    <t>Less: consolidation adjustments and other business activities</t>
  </si>
  <si>
    <t>Total Consolidated Enel Américas</t>
  </si>
  <si>
    <t>NON OPERATING INCOME 
(in millions of US$)</t>
  </si>
  <si>
    <t>Financial Income:</t>
  </si>
  <si>
    <t>Consolidation adjustments and other business activities</t>
  </si>
  <si>
    <t>Total Financial Income</t>
  </si>
  <si>
    <t>Financial Expenses:</t>
  </si>
  <si>
    <t>Total Financial Expenses</t>
  </si>
  <si>
    <t>Foreign currency exchange differences, net:</t>
  </si>
  <si>
    <t>Total Foreign currency exchange differences, net</t>
  </si>
  <si>
    <t>Total results by adjustment units (hyperinflation - Argentina)</t>
  </si>
  <si>
    <t>Net Financial Income Enel Américas</t>
  </si>
  <si>
    <t>Other gains (losses):</t>
  </si>
  <si>
    <t>Total Other gains (losses)</t>
  </si>
  <si>
    <t>Results in companies accounted for using the equity method:</t>
  </si>
  <si>
    <t>Total income of soc. accounted for using the equity method</t>
  </si>
  <si>
    <t>Other Non-Operating Income</t>
  </si>
  <si>
    <t>Total Income Tax</t>
  </si>
  <si>
    <t>Net Income after taxes</t>
  </si>
  <si>
    <t>Net Income of discontinued operations</t>
  </si>
  <si>
    <t>Net income for the period</t>
  </si>
  <si>
    <t>Net Income attributable to owners of parent</t>
  </si>
  <si>
    <t>Assets</t>
  </si>
  <si>
    <t>(in millions of US$)</t>
  </si>
  <si>
    <t>Current Assets</t>
  </si>
  <si>
    <t>Non current Assets</t>
  </si>
  <si>
    <t>Total Assets</t>
  </si>
  <si>
    <t>Liabilities and Equity</t>
  </si>
  <si>
    <t>Current Liabilities</t>
  </si>
  <si>
    <t>Non Current Liabilities</t>
  </si>
  <si>
    <t>Total Equity</t>
  </si>
  <si>
    <t>attributable to owners of parent company</t>
  </si>
  <si>
    <t>attributable to non-controlling interest</t>
  </si>
  <si>
    <t>Total Liabilities and Equity</t>
  </si>
  <si>
    <t>Cash Flow</t>
  </si>
  <si>
    <t>From Operating Activities</t>
  </si>
  <si>
    <t>From Investing Activities</t>
  </si>
  <si>
    <t>From Financing Activities</t>
  </si>
  <si>
    <t>Total Net Cash Flow</t>
  </si>
  <si>
    <t>Financial Indicator</t>
  </si>
  <si>
    <t>Unit</t>
  </si>
  <si>
    <t>Liquidity</t>
  </si>
  <si>
    <r>
      <t xml:space="preserve">Current liquidity </t>
    </r>
    <r>
      <rPr>
        <b/>
        <sz val="10"/>
        <rFont val="Arial"/>
        <family val="2"/>
      </rPr>
      <t>(1)</t>
    </r>
  </si>
  <si>
    <t>Times</t>
  </si>
  <si>
    <r>
      <t>Acid ratio</t>
    </r>
    <r>
      <rPr>
        <b/>
        <sz val="10"/>
        <rFont val="Arial"/>
        <family val="2"/>
      </rPr>
      <t xml:space="preserve"> (2)</t>
    </r>
  </si>
  <si>
    <t>Working Capital</t>
  </si>
  <si>
    <t>MMUSD</t>
  </si>
  <si>
    <t>Leverage</t>
  </si>
  <si>
    <r>
      <t xml:space="preserve">Leverage </t>
    </r>
    <r>
      <rPr>
        <b/>
        <sz val="10"/>
        <rFont val="Arial"/>
        <family val="2"/>
      </rPr>
      <t>(3)</t>
    </r>
  </si>
  <si>
    <r>
      <t xml:space="preserve">Short Term Debt </t>
    </r>
    <r>
      <rPr>
        <b/>
        <sz val="10"/>
        <rFont val="Arial"/>
        <family val="2"/>
      </rPr>
      <t>(4)</t>
    </r>
  </si>
  <si>
    <r>
      <t xml:space="preserve">Long Term Debt </t>
    </r>
    <r>
      <rPr>
        <b/>
        <sz val="10"/>
        <rFont val="Arial"/>
        <family val="2"/>
      </rPr>
      <t>(5)</t>
    </r>
  </si>
  <si>
    <r>
      <t>Financial Expenses Coverage</t>
    </r>
    <r>
      <rPr>
        <b/>
        <sz val="10"/>
        <rFont val="Arial"/>
        <family val="2"/>
      </rPr>
      <t xml:space="preserve"> (6)</t>
    </r>
  </si>
  <si>
    <t>Profitability</t>
  </si>
  <si>
    <t>Operating Income/Operating Revenues</t>
  </si>
  <si>
    <r>
      <t xml:space="preserve">ROE (annualized) </t>
    </r>
    <r>
      <rPr>
        <b/>
        <sz val="10"/>
        <rFont val="Arial"/>
        <family val="2"/>
      </rPr>
      <t>(7)</t>
    </r>
  </si>
  <si>
    <r>
      <t xml:space="preserve">ROA (annualized) </t>
    </r>
    <r>
      <rPr>
        <b/>
        <sz val="10"/>
        <rFont val="Arial"/>
        <family val="2"/>
      </rPr>
      <t>(8)</t>
    </r>
  </si>
  <si>
    <t>(1) It corresponds to the ratio between (i) Current Assets and (ii) Current Liabilities.</t>
  </si>
  <si>
    <t>(2) It corresponds to the ratio between (i) Current Assets net of Stocks and Anticipated Expenses and (ii) Current Liabilities.</t>
  </si>
  <si>
    <t>(3) It corresponds to the ratio between (i) Total Liabilities and (ii) Total Equity.</t>
  </si>
  <si>
    <t>(4) It corresponds to the ratio between of (i) Current Liabilities in relation to (ii) Total Liabilities</t>
  </si>
  <si>
    <t>(5) It corresponds to the ratio between of (i) Non-Current Liabilities in relation to (ii) Total Liabilities.</t>
  </si>
  <si>
    <t>(6) It corresponds to the ratio between (i) the Gross Operating Income and (ii) Net financial result of Financial Income.</t>
  </si>
  <si>
    <t>PROPERTY, PLANTS AND EQUIPMENT INFORMATION BY COMPANY</t>
  </si>
  <si>
    <t>Company</t>
  </si>
  <si>
    <t>Payments for additions of Property, plant and equipment</t>
  </si>
  <si>
    <t>Depreciation</t>
  </si>
  <si>
    <t>% Change</t>
  </si>
  <si>
    <t>Enel Generación Perú S.A.</t>
  </si>
  <si>
    <t>EGP Cachoeira Dourada S.A.</t>
  </si>
  <si>
    <t>EGP Volta Grande</t>
  </si>
  <si>
    <t>Enel Generación Piura S.A.</t>
  </si>
  <si>
    <t>Enel X Brasil</t>
  </si>
  <si>
    <t>(*) Includes intangible assets by concessions</t>
  </si>
  <si>
    <t>Fixed Interest Rate</t>
  </si>
  <si>
    <t>Debt Maturity</t>
  </si>
  <si>
    <t>US$ mn</t>
  </si>
  <si>
    <t>Chile</t>
  </si>
  <si>
    <t>Enel Americas</t>
  </si>
  <si>
    <t>Enel Gx Costanera</t>
  </si>
  <si>
    <t>Enel Argentina</t>
  </si>
  <si>
    <t>Docksud</t>
  </si>
  <si>
    <t>Cemsa</t>
  </si>
  <si>
    <t>Enel Gx Chocon</t>
  </si>
  <si>
    <t>Hidroinvest</t>
  </si>
  <si>
    <t>Enel Peru</t>
  </si>
  <si>
    <t>Enel Brasil</t>
  </si>
  <si>
    <t>Enel Dx Ceara</t>
  </si>
  <si>
    <t>Enel Dx Rio</t>
  </si>
  <si>
    <t>EGP Cachoeira</t>
  </si>
  <si>
    <t>Enel Cien</t>
  </si>
  <si>
    <t>Enel Gx Fortaleza</t>
  </si>
  <si>
    <t>Enel Dx Goias</t>
  </si>
  <si>
    <t>Tesa</t>
  </si>
  <si>
    <t>Ctm</t>
  </si>
  <si>
    <t>Enel Dx Sao Paulo</t>
  </si>
  <si>
    <t>Sao Francisco</t>
  </si>
  <si>
    <t>EGP Brasil</t>
  </si>
  <si>
    <t>Enel Colombia</t>
  </si>
  <si>
    <t>CAM</t>
  </si>
  <si>
    <t>EGP Costa Rica</t>
  </si>
  <si>
    <t>EGP Guatemala</t>
  </si>
  <si>
    <t>EGP Panama</t>
  </si>
  <si>
    <t>Enel Gx Piura</t>
  </si>
  <si>
    <t>COMPANY</t>
  </si>
  <si>
    <t>Energy Sales (TWh)</t>
  </si>
  <si>
    <t>SAIDI (hours)</t>
  </si>
  <si>
    <t>SAIFI (times)</t>
  </si>
  <si>
    <t>Enel Dx Río</t>
  </si>
  <si>
    <t>Enel Dx Ceará</t>
  </si>
  <si>
    <t>Enel Colombia - Distribution</t>
  </si>
  <si>
    <t>Energy distributed (TWh) - Accumulated figures</t>
  </si>
  <si>
    <t>Type of client</t>
  </si>
  <si>
    <t>Total
Continued operations</t>
  </si>
  <si>
    <t>Energy distributed (TWh) - Quarterly figures</t>
  </si>
  <si>
    <t xml:space="preserve">Total </t>
  </si>
  <si>
    <t>TWh</t>
  </si>
  <si>
    <t>Total generation</t>
  </si>
  <si>
    <t>Hydroelectric generation</t>
  </si>
  <si>
    <t>Thermal electric generation</t>
  </si>
  <si>
    <t>Wind electric generation</t>
  </si>
  <si>
    <t>Solar electric generation</t>
  </si>
  <si>
    <t>Total Purchases (a+b+c)</t>
  </si>
  <si>
    <t>Total purchases from third parties (b+c)</t>
  </si>
  <si>
    <t>a) Purchases to related companies - generators</t>
  </si>
  <si>
    <t>b) Purchases to others generators</t>
  </si>
  <si>
    <t>c) Purchases at spot</t>
  </si>
  <si>
    <t>Transmission losses, pump and other consumption</t>
  </si>
  <si>
    <t>Total electricity sales (a+b+c+d)</t>
  </si>
  <si>
    <t>Total sales to third parties (a+b+c)</t>
  </si>
  <si>
    <t>a) Sales at regulated prices</t>
  </si>
  <si>
    <t>b) Sales at unregulated prices</t>
  </si>
  <si>
    <t>c) Sales at spot marginal cost</t>
  </si>
  <si>
    <t>d) Sales to related companies generators</t>
  </si>
  <si>
    <t>TOTAL SALES IN THE SYSTEM</t>
  </si>
  <si>
    <t>Market Share on total sales (%)</t>
  </si>
  <si>
    <t>Non Current Assets</t>
  </si>
  <si>
    <t>Equity</t>
  </si>
  <si>
    <t>Procurement and Services</t>
  </si>
  <si>
    <t>EBIT</t>
  </si>
  <si>
    <t>Financial Result</t>
  </si>
  <si>
    <t>Net Income before taxes</t>
  </si>
  <si>
    <t>Enel Argentina S.A.</t>
  </si>
  <si>
    <t>Enel Generación El Chocón S.A.</t>
  </si>
  <si>
    <t>Empresa Distribuidora Sur S.A.</t>
  </si>
  <si>
    <t xml:space="preserve">Enel Trading Argentina S.R.L
</t>
  </si>
  <si>
    <t>Grupo Enel Argentina</t>
  </si>
  <si>
    <t>Grupo Enel Green Power Brasil</t>
  </si>
  <si>
    <t>Enel Cien S.A.</t>
  </si>
  <si>
    <t>Enel Distribución Ceará S.A.</t>
  </si>
  <si>
    <t>Enel Distribución Rio S.A.</t>
  </si>
  <si>
    <t>Enel X Brasil S.A.</t>
  </si>
  <si>
    <t>Enel Distribuicao Sao Paulo S.A.</t>
  </si>
  <si>
    <t>Grupo Enel Brasil</t>
  </si>
  <si>
    <t>Enel Colombia S.A. E.S.P</t>
  </si>
  <si>
    <t xml:space="preserve">Enel X Colombia S.A.S. E.S.P. </t>
  </si>
  <si>
    <t>Enel Green Power Costa Rica S.A.</t>
  </si>
  <si>
    <t>PH Chucas S.A.</t>
  </si>
  <si>
    <t>Enel Green Power Guatemala S.A.</t>
  </si>
  <si>
    <t>Generadora de Occidente Ltda.</t>
  </si>
  <si>
    <t>Generadora Montecristo S.A.</t>
  </si>
  <si>
    <t>Renovables de Guatemala S.A.</t>
  </si>
  <si>
    <t>Enel Green Power Panama S.A.</t>
  </si>
  <si>
    <t>Enel Solar S.R.L</t>
  </si>
  <si>
    <t>Enel Fortuna S.A.</t>
  </si>
  <si>
    <t>Grupo Enel Colombia</t>
  </si>
  <si>
    <t>Enel Perú S.A.C.</t>
  </si>
  <si>
    <t>Chinango S.A.C.</t>
  </si>
  <si>
    <t>Chile ( Holdings y Others)</t>
  </si>
  <si>
    <t>Adjustments</t>
  </si>
  <si>
    <t>ASSETS</t>
  </si>
  <si>
    <t>CURRENT ASSETS</t>
  </si>
  <si>
    <t>Cash and cash equivalents</t>
  </si>
  <si>
    <t>Current other financial assets</t>
  </si>
  <si>
    <t>Current other non-financial assets</t>
  </si>
  <si>
    <t>Current commercial accounts receivable and other accounts receivable</t>
  </si>
  <si>
    <t>Current accounts receivable from related companies</t>
  </si>
  <si>
    <t>Current Inventories</t>
  </si>
  <si>
    <t>Current tax assets</t>
  </si>
  <si>
    <t>Non-current assets or groups of assets for disposal classified as held for sale or as held for distribution to owners</t>
  </si>
  <si>
    <t>NON-CURRENT ASSETS</t>
  </si>
  <si>
    <t>Non-current other financial assets</t>
  </si>
  <si>
    <t>Non-current other non-financial assets</t>
  </si>
  <si>
    <t>Non-current commercial accounts receivable and other accounts receivable</t>
  </si>
  <si>
    <t>Non-current accounts receivable from related companies</t>
  </si>
  <si>
    <t>Investments accounted for using the equity method</t>
  </si>
  <si>
    <t>Intangible assets other than goodwill</t>
  </si>
  <si>
    <t>Goodwill</t>
  </si>
  <si>
    <t>Property, plant and equipment</t>
  </si>
  <si>
    <t>Investment property</t>
  </si>
  <si>
    <t>Right of use assets</t>
  </si>
  <si>
    <t>Deferred tax assets</t>
  </si>
  <si>
    <t>TOTAL ASSETS</t>
  </si>
  <si>
    <t>LIABILITIES AND EQUITY</t>
  </si>
  <si>
    <t>CURRENT LIABILITIES</t>
  </si>
  <si>
    <t>Current other financial liabilities</t>
  </si>
  <si>
    <t>Current liabilities for leases</t>
  </si>
  <si>
    <t>Current commercial accounts payable and other accounts payable</t>
  </si>
  <si>
    <t>Current accounts payable to related companies</t>
  </si>
  <si>
    <t>Current other provisions</t>
  </si>
  <si>
    <t>Current tax liabilities</t>
  </si>
  <si>
    <t>Current provisions for employee benefits</t>
  </si>
  <si>
    <t>Current other non-financial liabilities</t>
  </si>
  <si>
    <t>Liabilities included in disposal groups classified as held for sale</t>
  </si>
  <si>
    <t>NON-CURRENT LIABILITIES</t>
  </si>
  <si>
    <t>Non-current other financial liabilities</t>
  </si>
  <si>
    <t>Non-current liabilities for leases</t>
  </si>
  <si>
    <t>Non-current commercial accounts payable and other accounts payable</t>
  </si>
  <si>
    <t>Non-current accounts payable to related companies</t>
  </si>
  <si>
    <t>Non-current other provisions</t>
  </si>
  <si>
    <t>Deferred tax liabilities</t>
  </si>
  <si>
    <t>Non-current provisions for employee benefits</t>
  </si>
  <si>
    <t>Non-current other non-financial liabilities</t>
  </si>
  <si>
    <t>EQUITY</t>
  </si>
  <si>
    <t>Equity attributable to the owners of the parent company</t>
  </si>
  <si>
    <t>Issued capital</t>
  </si>
  <si>
    <t>Retained earnings (losses)</t>
  </si>
  <si>
    <t>Issue premiums</t>
  </si>
  <si>
    <t>Own shares in portfolio</t>
  </si>
  <si>
    <t>Other equity interests</t>
  </si>
  <si>
    <t>Other reserves</t>
  </si>
  <si>
    <t>Equity Attributable to Minority Interest</t>
  </si>
  <si>
    <t>TOTAL LIABILITIES AND EQUITY</t>
  </si>
  <si>
    <t>REVENUES</t>
  </si>
  <si>
    <t>Energy Sales</t>
  </si>
  <si>
    <t>Other Sales</t>
  </si>
  <si>
    <t>Other Services</t>
  </si>
  <si>
    <t>PROCUREMENTS AND SERVICES</t>
  </si>
  <si>
    <t>Power purchased</t>
  </si>
  <si>
    <t>Cost of fuel consumed</t>
  </si>
  <si>
    <t>Other variable procurements and services</t>
  </si>
  <si>
    <t>CONTRIBUTION MARGIN</t>
  </si>
  <si>
    <t>Other work perfomed by the entity and capitalized</t>
  </si>
  <si>
    <t>Employee benefits expenses</t>
  </si>
  <si>
    <t>Other expenses</t>
  </si>
  <si>
    <t>GROSS OPERATING INCOME (EBITDA)</t>
  </si>
  <si>
    <t>Depreciation and amortization expense</t>
  </si>
  <si>
    <t>Impairment loss recognized in the period's profit or loss</t>
  </si>
  <si>
    <t>Impairment gains and reversals of impairment losses (Impairment losses) determined in accordance with IFRS 9</t>
  </si>
  <si>
    <t>OPERATING INCOME</t>
  </si>
  <si>
    <t>NET FINANCIAL INCOME</t>
  </si>
  <si>
    <t>Financial Income</t>
  </si>
  <si>
    <t>Others financial income</t>
  </si>
  <si>
    <t>Financial costs</t>
  </si>
  <si>
    <t>Bank loans</t>
  </si>
  <si>
    <t>Secured and unsecured obligations</t>
  </si>
  <si>
    <t>Income (Loss) for indexed assets and liabilities</t>
  </si>
  <si>
    <t>Foreign currency exchange differences</t>
  </si>
  <si>
    <t>Share of profit (loss) of associates and joint ventures accounted for using the equity method</t>
  </si>
  <si>
    <t>Other profit (losses)</t>
  </si>
  <si>
    <t>Other investments result</t>
  </si>
  <si>
    <t>Profit (Loss) from sales of assets</t>
  </si>
  <si>
    <t>Income (loss) before taxes</t>
  </si>
  <si>
    <t>Income tax expenses</t>
  </si>
  <si>
    <t>Income from continuing operations</t>
  </si>
  <si>
    <t>Income (loss) from discontinued operations</t>
  </si>
  <si>
    <t xml:space="preserve">NET INCOME </t>
  </si>
  <si>
    <t>Net Income attributable to:</t>
  </si>
  <si>
    <t>Consolidated Statements of Cash Flow</t>
  </si>
  <si>
    <t>Cash flow from (used in) operating activities</t>
  </si>
  <si>
    <t>Cash flow from (used in) investing activities</t>
  </si>
  <si>
    <t>Cash flows from (used in) financing activities</t>
  </si>
  <si>
    <t>Segment</t>
  </si>
  <si>
    <t>Holdings, Adjustments and others</t>
  </si>
  <si>
    <t>Generation and Transmission</t>
  </si>
  <si>
    <t>Energy sales</t>
  </si>
  <si>
    <t>Other sales</t>
  </si>
  <si>
    <t>Other services</t>
  </si>
  <si>
    <t>Income (losses) before taxes</t>
  </si>
  <si>
    <t>EBITDA Y ACTIVO FIJO NETO POR PAIS</t>
  </si>
  <si>
    <t>Al 31 de marzo de 2011</t>
  </si>
  <si>
    <t>Lineas de Negocio</t>
  </si>
  <si>
    <t>Activo Fijo neto</t>
  </si>
  <si>
    <t>EBITDA / Activo Fijo DIC. 2010</t>
  </si>
  <si>
    <t>EBITDA / Activo Fijo marzo 2007</t>
  </si>
  <si>
    <t>Ch$ Millones</t>
  </si>
  <si>
    <t>Generación y Transmisión</t>
  </si>
  <si>
    <t>Perú</t>
  </si>
  <si>
    <t>Brasil</t>
  </si>
  <si>
    <t>Total Gx y Tx</t>
  </si>
  <si>
    <t>Distribución</t>
  </si>
  <si>
    <t>Brasil   (*)</t>
  </si>
  <si>
    <t>Total Dx</t>
  </si>
  <si>
    <t>Estructura y ajustes</t>
  </si>
  <si>
    <t>Total Grupo Enersis</t>
  </si>
  <si>
    <t>(*) Incluye activos intangibles por concesiones en Ampla y Coelce</t>
  </si>
  <si>
    <t xml:space="preserve">Mercados </t>
  </si>
  <si>
    <t>Ventas de Energía</t>
  </si>
  <si>
    <t>Participación</t>
  </si>
  <si>
    <t>País</t>
  </si>
  <si>
    <t xml:space="preserve">en que </t>
  </si>
  <si>
    <t>(GWh)</t>
  </si>
  <si>
    <t>de mercado</t>
  </si>
  <si>
    <t>participa</t>
  </si>
  <si>
    <t xml:space="preserve">Chile  </t>
  </si>
  <si>
    <t>SIC y SING</t>
  </si>
  <si>
    <t>SIN</t>
  </si>
  <si>
    <t>SICN</t>
  </si>
  <si>
    <t>Brasil  (1)</t>
  </si>
  <si>
    <t xml:space="preserve">Total   </t>
  </si>
  <si>
    <t>(1)  En el año 2005  se incluyen las ventas del trimestre octubre-diciembre 2005 de las sociedades Endesa Fortaleza y CIEN.</t>
  </si>
  <si>
    <t>Impuesto a la Renta e Impuestos diferidos</t>
  </si>
  <si>
    <t>Concepto  (Millones de $)</t>
  </si>
  <si>
    <t>Variaciones</t>
  </si>
  <si>
    <t>Impuesto Renta</t>
  </si>
  <si>
    <t>Impuesto Diferido</t>
  </si>
  <si>
    <t xml:space="preserve">Generation Segment by geographical area of continuing operations </t>
  </si>
  <si>
    <t xml:space="preserve">Distribution Segment by geographical area of continuing operations </t>
  </si>
  <si>
    <t>Income accounted for using the equity method</t>
  </si>
  <si>
    <t>Net income</t>
  </si>
  <si>
    <t>Impairment Losses (Reversals)</t>
  </si>
  <si>
    <t>Other Integrated
Results</t>
  </si>
  <si>
    <t>Total Integrated
Results</t>
  </si>
  <si>
    <t>(7) It corresponds to the ratio between (i) the profit for the period attributable to the owners of the parent company for the twelve rolling months as of December 31, 2025, and (ii) the average between the equity attributable to the owners of the parent company at the beginning and end of the period.</t>
  </si>
  <si>
    <t>(8) It corresponds to the ratio between (i) the profit for the period attributable to the owners of the parent company for the twelve rolling months as of December 31, 2025, and (ii) the average of total assets at the beginning and end of the period.</t>
  </si>
  <si>
    <t>Enel Generación Piura</t>
  </si>
  <si>
    <t>(****)</t>
  </si>
  <si>
    <t>(****) Enel Generación Piura participates in its local SICN market in Peru. It should be noted that, in accordance with the guidelines established in IFRS 8 Operating Segments, it does not represent an operating segment for which Enel Américas is required to disclose separate information. See notes 5 and 34 to Enel Américas’ Consolidated Financial Statements as of March 31, 2026.</t>
  </si>
  <si>
    <t>ENEL GENERACIÓN PIURA</t>
  </si>
  <si>
    <t>Q2 2026</t>
  </si>
  <si>
    <t>Q2 2025</t>
  </si>
  <si>
    <t>(*) As of June 30, 2026 and 2025, the average number of ordinary shares outstanding amounted to 102,988,694,000.</t>
  </si>
  <si>
    <t>June 30,
2026</t>
  </si>
  <si>
    <t xml:space="preserve"> December 31,
2025</t>
  </si>
  <si>
    <t>H1 2026</t>
  </si>
  <si>
    <t>H1 2025</t>
  </si>
  <si>
    <t xml:space="preserve"> June 2026</t>
  </si>
  <si>
    <t xml:space="preserve"> June 2025</t>
  </si>
  <si>
    <t>-</t>
  </si>
  <si>
    <t>n.a.</t>
  </si>
  <si>
    <t xml:space="preserve"> December 2025</t>
  </si>
  <si>
    <t xml:space="preserve"> 1,8  p.p.</t>
  </si>
  <si>
    <t>(1,8) p.p.</t>
  </si>
  <si>
    <t xml:space="preserve">-  </t>
  </si>
  <si>
    <t xml:space="preserve"> 0,6  p.p.</t>
  </si>
  <si>
    <t xml:space="preserve"> 1,3  p.p.</t>
  </si>
  <si>
    <t xml:space="preserve"> 0,9  p.p.</t>
  </si>
  <si>
    <t>Enel Colombia Segmento de Generación</t>
  </si>
  <si>
    <t>Enel Distribución Sao Paulo S.A. (Eletropaulo) (*)</t>
  </si>
  <si>
    <t>Edesur S.A.</t>
  </si>
  <si>
    <t>Enel Distribución Rio (Ampla) (*)</t>
  </si>
  <si>
    <t>Enel Distribución Ceara (Coelce) (*)</t>
  </si>
  <si>
    <t>Enel Colombia Segmento de Distribución</t>
  </si>
  <si>
    <t>Enel Green Power Brasil</t>
  </si>
  <si>
    <t>Enel Green Power Centroamérica</t>
  </si>
  <si>
    <t>al 31.03.2026</t>
  </si>
  <si>
    <t xml:space="preserve"> December 31 2025</t>
  </si>
  <si>
    <t xml:space="preserve"> December 31, 2025</t>
  </si>
  <si>
    <t xml:space="preserve"> June 30, 2026</t>
  </si>
  <si>
    <t xml:space="preserve"> June 30, 2025</t>
  </si>
  <si>
    <t>Balance</t>
  </si>
  <si>
    <t xml:space="preserve"> Enel Trading Brasil S.A.</t>
  </si>
  <si>
    <t>Grupo Enel X Brasil</t>
  </si>
  <si>
    <t>Enel Costa Rica Cam S.A.</t>
  </si>
  <si>
    <t>Enel Guatemala S.A.</t>
  </si>
  <si>
    <t>Enel Panamá Cam S.R.L.</t>
  </si>
  <si>
    <t>Enel Renovable S.R.L.</t>
  </si>
  <si>
    <t>Grupo Enel Perú</t>
  </si>
  <si>
    <t/>
  </si>
  <si>
    <t>Enel Distribución Perú S.A.</t>
  </si>
  <si>
    <t xml:space="preserve"> June 30,,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</si>
</sst>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41" formatCode="_ * #,##0_ ;_ * \-#,##0_ ;_ * &quot;-&quot;_ ;_ @_ "/>
    <numFmt numFmtId="164" formatCode="_-* #,##0_-;\-* #,##0_-;_-* &quot;-&quot;_-;_-@_-"/>
    <numFmt numFmtId="165" formatCode="_-* #,##0.00_-;\-* #,##0.00_-;_-* &quot;-&quot;??_-;_-@_-"/>
    <numFmt numFmtId="166" formatCode="_(* #,##0_);_(* \(#,##0\);_(* &quot;-&quot;_);_(@_)"/>
    <numFmt numFmtId="167" formatCode="0.0%"/>
    <numFmt numFmtId="168" formatCode="#,##0.000;[Red]\-#,##0.000"/>
    <numFmt numFmtId="169" formatCode="#,##0_ ;[Red]\-#,##0\ "/>
    <numFmt numFmtId="170" formatCode="0.000%"/>
    <numFmt numFmtId="171" formatCode="#,##0_);[Black]\(#,##0\);&quot;-       &quot;"/>
    <numFmt numFmtId="172" formatCode="0.0%;\(0.0%\)"/>
    <numFmt numFmtId="173" formatCode="0.0%_);\(0.0%\)"/>
    <numFmt numFmtId="174" formatCode="#,##0.000;\-#,##0.000"/>
    <numFmt numFmtId="175" formatCode="0_);\(0\)"/>
    <numFmt numFmtId="176" formatCode="#,##0\ ;\(#,##0\);&quot;-       &quot;"/>
    <numFmt numFmtId="177" formatCode="#,##0\ ;[Black]\(#,##0\);&quot;-       &quot;"/>
    <numFmt numFmtId="178" formatCode="#,##0.0\ ;\(#,##0.0\);&quot;-       &quot;"/>
    <numFmt numFmtId="179" formatCode="#,##0;\(#,##0\)"/>
    <numFmt numFmtId="180" formatCode="#,##0;\(#,##0\);&quot;-&quot;"/>
    <numFmt numFmtId="181" formatCode="#,##0.0"/>
    <numFmt numFmtId="182" formatCode="_-* #,##0_-;\-* #,##0_-;_-* &quot;-&quot;??_-;_-@_-"/>
    <numFmt numFmtId="183" formatCode="#,##0.0;\(#,##0.0\)"/>
    <numFmt numFmtId="184" formatCode="#,##0.00000\ ;\(#,##0.00000\);&quot;-       &quot;"/>
    <numFmt numFmtId="185" formatCode="#,##0;[Black]\(#,##0\);&quot;-&quot;"/>
    <numFmt numFmtId="186" formatCode="#,##0.00;\(#,##0.00\)"/>
    <numFmt numFmtId="187" formatCode="#,##0.00\ ;\(#,##0.00\);&quot;-       &quot;"/>
    <numFmt numFmtId="188" formatCode="_ * #,##0.0_ ;_ * \-#,##0.0_ ;_ * &quot;-&quot;_ ;_ @_ "/>
    <numFmt numFmtId="189" formatCode="#,##0.0_);[Black]\(#,##0.0\);&quot;-       &quot;"/>
    <numFmt numFmtId="190" formatCode="0.0"/>
    <numFmt numFmtId="191" formatCode="_-* #,##0.0_-;\-* #,##0.0_-;_-* &quot;-&quot;??_-;_-@_-"/>
    <numFmt numFmtId="192" formatCode="_ * #,##0.0_ ;_ * \-#,##0.0_ ;_ * &quot;-&quot;?_ ;_ @_ "/>
  </numFmts>
  <fonts count="47">
    <font>
      <sz val="10"/>
      <name val="Arial"/>
    </font>
    <font>
      <sz val="10"/>
      <name val="Arial"/>
      <family val="2"/>
    </font>
    <font>
      <sz val="10"/>
      <name val="Courier"/>
      <family val="3"/>
    </font>
    <font>
      <sz val="8"/>
      <name val="Comic Sans MS"/>
      <family val="4"/>
    </font>
    <font>
      <sz val="9"/>
      <name val="Tahoma"/>
      <family val="2"/>
    </font>
    <font>
      <b/>
      <sz val="10"/>
      <name val="Tahoma"/>
      <family val="2"/>
    </font>
    <font>
      <sz val="11"/>
      <name val="Tahoma"/>
      <family val="2"/>
    </font>
    <font>
      <sz val="10"/>
      <name val="Tahoma"/>
      <family val="2"/>
    </font>
    <font>
      <b/>
      <sz val="11"/>
      <name val="Tahoma"/>
      <family val="2"/>
    </font>
    <font>
      <sz val="8"/>
      <name val="Tahoma"/>
      <family val="2"/>
    </font>
    <font>
      <b/>
      <sz val="10"/>
      <name val="Arial"/>
      <family val="2"/>
    </font>
    <font>
      <b/>
      <sz val="12"/>
      <name val="Tahoma"/>
      <family val="2"/>
    </font>
    <font>
      <sz val="8"/>
      <name val="Arial"/>
      <family val="2"/>
    </font>
    <font>
      <b/>
      <sz val="12"/>
      <name val="Arial"/>
      <family val="2"/>
    </font>
    <font>
      <sz val="9"/>
      <name val="Arial"/>
      <family val="2"/>
    </font>
    <font>
      <sz val="11"/>
      <color indexed="9"/>
      <name val="Czcionka tekstu podstawowego"/>
      <family val="2"/>
      <charset val="238"/>
    </font>
    <font>
      <sz val="10"/>
      <name val="Arial Narrow"/>
      <family val="2"/>
    </font>
    <font>
      <b/>
      <sz val="11"/>
      <name val="Arial"/>
      <family val="2"/>
    </font>
    <font>
      <b/>
      <i/>
      <sz val="10"/>
      <name val="Arial"/>
      <family val="2"/>
    </font>
    <font>
      <sz val="10"/>
      <name val="Times New Roman"/>
      <family val="1"/>
    </font>
    <font>
      <sz val="8"/>
      <name val="ＭＳ Ｐゴシック"/>
      <family val="3"/>
      <charset val="128"/>
    </font>
    <font>
      <b/>
      <sz val="10"/>
      <color theme="0"/>
      <name val="Arial"/>
      <family val="2"/>
    </font>
    <font>
      <sz val="10"/>
      <color theme="0"/>
      <name val="Arial"/>
      <family val="2"/>
    </font>
    <font>
      <sz val="10"/>
      <color theme="1"/>
      <name val="Arial"/>
      <family val="2"/>
    </font>
    <font>
      <b/>
      <sz val="10"/>
      <color theme="1"/>
      <name val="Arial"/>
      <family val="2"/>
    </font>
    <font>
      <b/>
      <sz val="11"/>
      <color theme="0"/>
      <name val="Arial"/>
      <family val="2"/>
    </font>
    <font>
      <sz val="10"/>
      <color indexed="8"/>
      <name val="Arial"/>
      <family val="2"/>
    </font>
    <font>
      <b/>
      <sz val="10"/>
      <color indexed="8"/>
      <name val="Arial"/>
      <family val="2"/>
    </font>
    <font>
      <sz val="10"/>
      <color indexed="12"/>
      <name val="Arial"/>
      <family val="2"/>
    </font>
    <font>
      <sz val="11"/>
      <color theme="1"/>
      <name val="Arial"/>
      <family val="2"/>
    </font>
    <font>
      <sz val="11"/>
      <color theme="1"/>
      <name val="Tahoma"/>
      <family val="2"/>
    </font>
    <font>
      <i/>
      <sz val="10"/>
      <name val="Arial"/>
      <family val="2"/>
    </font>
    <font>
      <b/>
      <u/>
      <sz val="10"/>
      <color theme="1"/>
      <name val="Arial"/>
      <family val="2"/>
    </font>
    <font>
      <sz val="10"/>
      <name val="Arial"/>
      <family val="2"/>
    </font>
    <font>
      <sz val="10"/>
      <color rgb="FFFF0000"/>
      <name val="Arial"/>
      <family val="2"/>
    </font>
    <font>
      <b/>
      <u/>
      <sz val="10"/>
      <name val="Arial"/>
      <family val="2"/>
    </font>
    <font>
      <sz val="12"/>
      <color theme="1"/>
      <name val="Arial"/>
      <family val="2"/>
    </font>
    <font>
      <b/>
      <sz val="12"/>
      <color theme="1"/>
      <name val="Arial"/>
      <family val="2"/>
    </font>
    <font>
      <sz val="12"/>
      <name val="Arial"/>
      <family val="2"/>
    </font>
    <font>
      <sz val="12"/>
      <color rgb="FFFF0000"/>
      <name val="Arial"/>
      <family val="2"/>
    </font>
    <font>
      <b/>
      <sz val="12"/>
      <color theme="0"/>
      <name val="Arial"/>
      <family val="2"/>
    </font>
    <font>
      <sz val="12"/>
      <color theme="0"/>
      <name val="Arial"/>
      <family val="2"/>
    </font>
    <font>
      <sz val="11"/>
      <name val="Arial"/>
      <family val="2"/>
    </font>
    <font>
      <sz val="11"/>
      <color rgb="FFFF0000"/>
      <name val="Arial"/>
      <family val="2"/>
    </font>
    <font>
      <b/>
      <sz val="10"/>
      <color rgb="FFFF0000"/>
      <name val="Arial"/>
      <family val="2"/>
    </font>
    <font>
      <b/>
      <sz val="11"/>
      <color theme="1"/>
      <name val="Arial"/>
      <family val="2"/>
    </font>
    <font>
      <sz val="9"/>
      <color theme="1"/>
      <name val="Arial"/>
      <family val="2"/>
    </font>
  </fonts>
  <fills count="13">
    <fill>
      <patternFill patternType="none"/>
    </fill>
    <fill>
      <patternFill patternType="gray125"/>
    </fill>
    <fill>
      <patternFill patternType="solid">
        <fgColor indexed="30"/>
      </patternFill>
    </fill>
    <fill>
      <patternFill patternType="solid">
        <fgColor indexed="22"/>
        <bgColor indexed="64"/>
      </patternFill>
    </fill>
    <fill>
      <patternFill patternType="solid">
        <fgColor indexed="41"/>
        <bgColor indexed="64"/>
      </patternFill>
    </fill>
    <fill>
      <patternFill patternType="solid">
        <fgColor indexed="9"/>
        <bgColor indexed="64"/>
      </patternFill>
    </fill>
    <fill>
      <patternFill patternType="solid">
        <fgColor indexed="65"/>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4.9989318521683403E-2"/>
        <bgColor indexed="44"/>
      </patternFill>
    </fill>
    <fill>
      <patternFill patternType="solid">
        <fgColor rgb="FFFF5A0F"/>
        <bgColor indexed="64"/>
      </patternFill>
    </fill>
    <fill>
      <patternFill patternType="solid">
        <fgColor rgb="FFFCD5B4"/>
        <bgColor indexed="64"/>
      </patternFill>
    </fill>
    <fill>
      <patternFill patternType="solid">
        <fgColor theme="1" tint="0.499984740745262"/>
        <bgColor indexed="64"/>
      </patternFill>
    </fill>
  </fills>
  <borders count="92">
    <border>
      <left/>
      <right/>
      <top/>
      <bottom/>
      <diagonal/>
    </border>
    <border>
      <left style="thin">
        <color indexed="22"/>
      </left>
      <right style="thin">
        <color indexed="22"/>
      </right>
      <top style="thin">
        <color indexed="22"/>
      </top>
      <bottom style="thin">
        <color indexed="22"/>
      </bottom>
      <diagonal/>
    </border>
    <border>
      <left/>
      <right/>
      <top style="thin">
        <color indexed="9"/>
      </top>
      <bottom style="thin">
        <color indexed="22"/>
      </bottom>
      <diagonal/>
    </border>
    <border>
      <left style="thin">
        <color indexed="9"/>
      </left>
      <right style="thin">
        <color indexed="9"/>
      </right>
      <top style="thin">
        <color indexed="9"/>
      </top>
      <bottom style="thin">
        <color indexed="22"/>
      </bottom>
      <diagonal/>
    </border>
    <border>
      <left style="thin">
        <color indexed="9"/>
      </left>
      <right style="thin">
        <color indexed="22"/>
      </right>
      <top style="thin">
        <color indexed="9"/>
      </top>
      <bottom style="thin">
        <color indexed="22"/>
      </bottom>
      <diagonal/>
    </border>
    <border>
      <left style="thin">
        <color indexed="22"/>
      </left>
      <right style="thin">
        <color indexed="9"/>
      </right>
      <top style="thin">
        <color indexed="22"/>
      </top>
      <bottom style="thin">
        <color indexed="22"/>
      </bottom>
      <diagonal/>
    </border>
    <border>
      <left style="thin">
        <color indexed="9"/>
      </left>
      <right/>
      <top style="thin">
        <color indexed="22"/>
      </top>
      <bottom style="thin">
        <color indexed="9"/>
      </bottom>
      <diagonal/>
    </border>
    <border>
      <left style="thin">
        <color indexed="9"/>
      </left>
      <right style="thin">
        <color indexed="9"/>
      </right>
      <top style="thin">
        <color indexed="22"/>
      </top>
      <bottom style="thin">
        <color indexed="22"/>
      </bottom>
      <diagonal/>
    </border>
    <border>
      <left style="thin">
        <color indexed="9"/>
      </left>
      <right style="thin">
        <color indexed="9"/>
      </right>
      <top style="thin">
        <color indexed="22"/>
      </top>
      <bottom style="thin">
        <color indexed="9"/>
      </bottom>
      <diagonal/>
    </border>
    <border>
      <left style="thin">
        <color indexed="9"/>
      </left>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style="thin">
        <color indexed="22"/>
      </right>
      <top style="thin">
        <color indexed="22"/>
      </top>
      <bottom style="thin">
        <color indexed="22"/>
      </bottom>
      <diagonal/>
    </border>
    <border>
      <left style="thin">
        <color indexed="22"/>
      </left>
      <right/>
      <top style="thin">
        <color indexed="22"/>
      </top>
      <bottom style="thin">
        <color indexed="22"/>
      </bottom>
      <diagonal/>
    </border>
    <border>
      <left style="thin">
        <color indexed="9"/>
      </left>
      <right style="thin">
        <color indexed="9"/>
      </right>
      <top style="thin">
        <color indexed="22"/>
      </top>
      <bottom/>
      <diagonal/>
    </border>
    <border>
      <left style="thin">
        <color indexed="22"/>
      </left>
      <right style="thin">
        <color indexed="9"/>
      </right>
      <top style="thin">
        <color indexed="22"/>
      </top>
      <bottom/>
      <diagonal/>
    </border>
    <border>
      <left/>
      <right style="thin">
        <color indexed="9"/>
      </right>
      <top style="thin">
        <color indexed="9"/>
      </top>
      <bottom style="thin">
        <color indexed="22"/>
      </bottom>
      <diagonal/>
    </border>
    <border>
      <left style="thin">
        <color indexed="22"/>
      </left>
      <right style="thin">
        <color indexed="9"/>
      </right>
      <top/>
      <bottom/>
      <diagonal/>
    </border>
    <border>
      <left style="thin">
        <color indexed="9"/>
      </left>
      <right style="thin">
        <color indexed="9"/>
      </right>
      <top/>
      <bottom/>
      <diagonal/>
    </border>
    <border>
      <left style="thin">
        <color indexed="22"/>
      </left>
      <right style="thin">
        <color indexed="9"/>
      </right>
      <top/>
      <bottom style="thin">
        <color indexed="22"/>
      </bottom>
      <diagonal/>
    </border>
    <border>
      <left style="thin">
        <color indexed="9"/>
      </left>
      <right style="thin">
        <color indexed="9"/>
      </right>
      <top/>
      <bottom style="thin">
        <color indexed="22"/>
      </bottom>
      <diagonal/>
    </border>
    <border>
      <left style="thin">
        <color indexed="22"/>
      </left>
      <right style="thin">
        <color indexed="22"/>
      </right>
      <top style="thin">
        <color indexed="22"/>
      </top>
      <bottom/>
      <diagonal/>
    </border>
    <border>
      <left style="thin">
        <color indexed="2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55"/>
      </left>
      <right style="thin">
        <color indexed="55"/>
      </right>
      <top/>
      <bottom style="thin">
        <color indexed="55"/>
      </bottom>
      <diagonal/>
    </border>
    <border>
      <left style="thin">
        <color indexed="55"/>
      </left>
      <right style="thin">
        <color indexed="55"/>
      </right>
      <top style="thin">
        <color indexed="55"/>
      </top>
      <bottom style="thin">
        <color indexed="55"/>
      </bottom>
      <diagonal/>
    </border>
    <border>
      <left/>
      <right style="thin">
        <color indexed="22"/>
      </right>
      <top style="thin">
        <color indexed="22"/>
      </top>
      <bottom style="thin">
        <color indexed="22"/>
      </bottom>
      <diagonal/>
    </border>
    <border>
      <left style="thin">
        <color indexed="22"/>
      </left>
      <right/>
      <top style="thin">
        <color indexed="22"/>
      </top>
      <bottom/>
      <diagonal/>
    </border>
    <border>
      <left style="thin">
        <color indexed="22"/>
      </left>
      <right style="thin">
        <color indexed="22"/>
      </right>
      <top/>
      <bottom style="thin">
        <color indexed="22"/>
      </bottom>
      <diagonal/>
    </border>
    <border>
      <left/>
      <right/>
      <top style="thin">
        <color indexed="22"/>
      </top>
      <bottom style="thin">
        <color indexed="22"/>
      </bottom>
      <diagonal/>
    </border>
    <border>
      <left style="thin">
        <color indexed="22"/>
      </left>
      <right/>
      <top/>
      <bottom style="thin">
        <color indexed="22"/>
      </bottom>
      <diagonal/>
    </border>
    <border>
      <left/>
      <right style="thin">
        <color indexed="22"/>
      </right>
      <top/>
      <bottom style="thin">
        <color indexed="22"/>
      </bottom>
      <diagonal/>
    </border>
    <border>
      <left/>
      <right style="thin">
        <color indexed="22"/>
      </right>
      <top style="thin">
        <color indexed="22"/>
      </top>
      <bottom/>
      <diagonal/>
    </border>
    <border>
      <left style="thin">
        <color indexed="9"/>
      </left>
      <right style="thin">
        <color indexed="22"/>
      </right>
      <top style="thin">
        <color indexed="22"/>
      </top>
      <bottom/>
      <diagonal/>
    </border>
    <border>
      <left style="thin">
        <color indexed="9"/>
      </left>
      <right style="thin">
        <color indexed="9"/>
      </right>
      <top/>
      <bottom style="thin">
        <color indexed="9"/>
      </bottom>
      <diagonal/>
    </border>
    <border>
      <left style="thin">
        <color indexed="9"/>
      </left>
      <right style="thin">
        <color indexed="22"/>
      </right>
      <top/>
      <bottom style="thin">
        <color indexed="9"/>
      </bottom>
      <diagonal/>
    </border>
    <border>
      <left/>
      <right style="thin">
        <color indexed="9"/>
      </right>
      <top style="thin">
        <color indexed="22"/>
      </top>
      <bottom/>
      <diagonal/>
    </border>
    <border>
      <left/>
      <right style="thin">
        <color indexed="9"/>
      </right>
      <top/>
      <bottom style="thin">
        <color indexed="9"/>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indexed="55"/>
      </left>
      <right style="thin">
        <color indexed="55"/>
      </right>
      <top/>
      <bottom/>
      <diagonal/>
    </border>
    <border>
      <left/>
      <right style="thin">
        <color indexed="22"/>
      </right>
      <top/>
      <bottom/>
      <diagonal/>
    </border>
    <border>
      <left style="thin">
        <color theme="0" tint="-0.499984740745262"/>
      </left>
      <right style="thin">
        <color indexed="55"/>
      </right>
      <top style="thin">
        <color theme="0" tint="-0.499984740745262"/>
      </top>
      <bottom style="thin">
        <color theme="0" tint="-0.499984740745262"/>
      </bottom>
      <diagonal/>
    </border>
    <border>
      <left style="thin">
        <color indexed="55"/>
      </left>
      <right style="thin">
        <color indexed="55"/>
      </right>
      <top style="thin">
        <color theme="0" tint="-0.499984740745262"/>
      </top>
      <bottom style="thin">
        <color theme="0" tint="-0.499984740745262"/>
      </bottom>
      <diagonal/>
    </border>
    <border>
      <left style="thin">
        <color indexed="55"/>
      </left>
      <right/>
      <top style="thin">
        <color theme="0" tint="-0.499984740745262"/>
      </top>
      <bottom style="thin">
        <color theme="0" tint="-0.499984740745262"/>
      </bottom>
      <diagonal/>
    </border>
    <border>
      <left/>
      <right/>
      <top/>
      <bottom style="thin">
        <color theme="0"/>
      </bottom>
      <diagonal/>
    </border>
    <border>
      <left style="thin">
        <color theme="0"/>
      </left>
      <right style="thin">
        <color theme="0"/>
      </right>
      <top style="thin">
        <color theme="0"/>
      </top>
      <bottom style="thin">
        <color theme="0"/>
      </bottom>
      <diagonal/>
    </border>
    <border>
      <left/>
      <right style="thin">
        <color theme="0"/>
      </right>
      <top/>
      <bottom/>
      <diagonal/>
    </border>
    <border>
      <left/>
      <right/>
      <top style="thin">
        <color theme="0"/>
      </top>
      <bottom style="thin">
        <color theme="0"/>
      </bottom>
      <diagonal/>
    </border>
    <border>
      <left/>
      <right/>
      <top/>
      <bottom style="thin">
        <color rgb="FFFF5A0F"/>
      </bottom>
      <diagonal/>
    </border>
    <border>
      <left/>
      <right/>
      <top style="thin">
        <color rgb="FFFF5A0F"/>
      </top>
      <bottom style="thin">
        <color rgb="FFFF5A0F"/>
      </bottom>
      <diagonal/>
    </border>
    <border>
      <left/>
      <right style="thin">
        <color rgb="FFFF5A0F"/>
      </right>
      <top style="thin">
        <color rgb="FFFF5A0F"/>
      </top>
      <bottom style="thin">
        <color rgb="FFFF5A0F"/>
      </bottom>
      <diagonal/>
    </border>
    <border>
      <left/>
      <right style="thin">
        <color rgb="FFFF5A0F"/>
      </right>
      <top/>
      <bottom/>
      <diagonal/>
    </border>
    <border>
      <left/>
      <right/>
      <top style="thin">
        <color rgb="FFFF5A0F"/>
      </top>
      <bottom/>
      <diagonal/>
    </border>
    <border>
      <left style="thin">
        <color rgb="FFFF5A0F"/>
      </left>
      <right/>
      <top style="thin">
        <color rgb="FFFF5A0F"/>
      </top>
      <bottom style="thin">
        <color rgb="FFFF5A0F"/>
      </bottom>
      <diagonal/>
    </border>
    <border>
      <left style="thin">
        <color theme="0"/>
      </left>
      <right/>
      <top/>
      <bottom/>
      <diagonal/>
    </border>
    <border>
      <left/>
      <right style="thin">
        <color theme="0"/>
      </right>
      <top/>
      <bottom style="thin">
        <color rgb="FFFF5A0F"/>
      </bottom>
      <diagonal/>
    </border>
    <border>
      <left/>
      <right style="thin">
        <color theme="0"/>
      </right>
      <top style="thin">
        <color rgb="FFFF5A0F"/>
      </top>
      <bottom style="thin">
        <color rgb="FFFF5A0F"/>
      </bottom>
      <diagonal/>
    </border>
    <border>
      <left/>
      <right style="thin">
        <color rgb="FFFF5A0F"/>
      </right>
      <top/>
      <bottom style="thin">
        <color rgb="FFFF5A0F"/>
      </bottom>
      <diagonal/>
    </border>
    <border>
      <left style="thin">
        <color rgb="FFFF5A0F"/>
      </left>
      <right style="thin">
        <color rgb="FFFF5A0F"/>
      </right>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rgb="FFFF5A0F"/>
      </left>
      <right style="thin">
        <color rgb="FFFF5A0F"/>
      </right>
      <top style="thin">
        <color rgb="FFFF5A0F"/>
      </top>
      <bottom style="thin">
        <color rgb="FFFF5A0F"/>
      </bottom>
      <diagonal/>
    </border>
    <border>
      <left/>
      <right/>
      <top/>
      <bottom style="medium">
        <color rgb="FFFF5A0F"/>
      </bottom>
      <diagonal/>
    </border>
    <border>
      <left style="thin">
        <color rgb="FFFF5A0F"/>
      </left>
      <right/>
      <top/>
      <bottom style="thin">
        <color rgb="FFFF5A0F"/>
      </bottom>
      <diagonal/>
    </border>
    <border>
      <left/>
      <right style="thin">
        <color rgb="FFFF5A0F"/>
      </right>
      <top style="thin">
        <color rgb="FFFF5A0F"/>
      </top>
      <bottom/>
      <diagonal/>
    </border>
    <border>
      <left/>
      <right style="thin">
        <color theme="0"/>
      </right>
      <top style="thin">
        <color rgb="FFFF5A0F"/>
      </top>
      <bottom/>
      <diagonal/>
    </border>
    <border>
      <left style="thin">
        <color theme="0"/>
      </left>
      <right style="thin">
        <color theme="0"/>
      </right>
      <top style="thin">
        <color rgb="FFFF5A0F"/>
      </top>
      <bottom style="thin">
        <color rgb="FFFF5A0F"/>
      </bottom>
      <diagonal/>
    </border>
    <border>
      <left style="thin">
        <color theme="0"/>
      </left>
      <right/>
      <top style="thin">
        <color rgb="FFFF5A0F"/>
      </top>
      <bottom style="thin">
        <color rgb="FFFF5A0F"/>
      </bottom>
      <diagonal/>
    </border>
    <border>
      <left/>
      <right style="thin">
        <color rgb="FFFF5A0F"/>
      </right>
      <top style="thin">
        <color theme="0"/>
      </top>
      <bottom style="thin">
        <color rgb="FFFF5A0F"/>
      </bottom>
      <diagonal/>
    </border>
    <border>
      <left/>
      <right style="thin">
        <color rgb="FFFF5A0F"/>
      </right>
      <top/>
      <bottom style="thin">
        <color theme="0"/>
      </bottom>
      <diagonal/>
    </border>
    <border>
      <left/>
      <right/>
      <top style="thin">
        <color theme="0"/>
      </top>
      <bottom style="thin">
        <color rgb="FFFF5A0F"/>
      </bottom>
      <diagonal/>
    </border>
    <border>
      <left/>
      <right/>
      <top style="thin">
        <color rgb="FFFF5A0F"/>
      </top>
      <bottom style="thin">
        <color theme="0"/>
      </bottom>
      <diagonal/>
    </border>
    <border>
      <left style="thin">
        <color rgb="FFFF5A0F"/>
      </left>
      <right/>
      <top style="thin">
        <color theme="0"/>
      </top>
      <bottom style="thin">
        <color rgb="FFFF5A0F"/>
      </bottom>
      <diagonal/>
    </border>
    <border>
      <left/>
      <right style="thin">
        <color rgb="FFFF5A0F"/>
      </right>
      <top style="thin">
        <color theme="0"/>
      </top>
      <bottom style="thin">
        <color theme="0"/>
      </bottom>
      <diagonal/>
    </border>
    <border>
      <left/>
      <right style="thin">
        <color rgb="FFFF5A0F"/>
      </right>
      <top style="thin">
        <color rgb="FFFF5A0F"/>
      </top>
      <bottom style="thin">
        <color theme="0"/>
      </bottom>
      <diagonal/>
    </border>
    <border>
      <left style="thin">
        <color rgb="FFFF5A0F"/>
      </left>
      <right/>
      <top style="thin">
        <color rgb="FFFF5A0F"/>
      </top>
      <bottom style="thin">
        <color theme="0"/>
      </bottom>
      <diagonal/>
    </border>
    <border>
      <left style="thin">
        <color theme="0"/>
      </left>
      <right style="thin">
        <color theme="0"/>
      </right>
      <top/>
      <bottom style="thin">
        <color rgb="FFFF5A0F"/>
      </bottom>
      <diagonal/>
    </border>
    <border>
      <left style="thin">
        <color theme="0"/>
      </left>
      <right style="thin">
        <color theme="0"/>
      </right>
      <top style="thin">
        <color rgb="FFFF5A0F"/>
      </top>
      <bottom/>
      <diagonal/>
    </border>
    <border>
      <left style="thin">
        <color theme="0"/>
      </left>
      <right style="thin">
        <color theme="0"/>
      </right>
      <top/>
      <bottom/>
      <diagonal/>
    </border>
    <border>
      <left style="thin">
        <color rgb="FFFF5A0F"/>
      </left>
      <right/>
      <top/>
      <bottom style="thin">
        <color theme="0"/>
      </bottom>
      <diagonal/>
    </border>
    <border>
      <left style="thin">
        <color theme="0"/>
      </left>
      <right style="thin">
        <color rgb="FFFF5A0F"/>
      </right>
      <top style="thin">
        <color rgb="FFFF5A0F"/>
      </top>
      <bottom/>
      <diagonal/>
    </border>
    <border>
      <left style="thin">
        <color rgb="FFFF5A0F"/>
      </left>
      <right/>
      <top style="thin">
        <color rgb="FFFF5A0F"/>
      </top>
      <bottom/>
      <diagonal/>
    </border>
    <border>
      <left style="thin">
        <color theme="0"/>
      </left>
      <right style="thin">
        <color rgb="FFFF5A0F"/>
      </right>
      <top style="thin">
        <color rgb="FFFF5A0F"/>
      </top>
      <bottom style="thin">
        <color rgb="FFFF5A0F"/>
      </bottom>
      <diagonal/>
    </border>
    <border>
      <left style="thin">
        <color theme="0"/>
      </left>
      <right style="thin">
        <color rgb="FFFF5A0F"/>
      </right>
      <top/>
      <bottom/>
      <diagonal/>
    </border>
    <border>
      <left style="thin">
        <color theme="0"/>
      </left>
      <right style="thin">
        <color rgb="FFFF5A0F"/>
      </right>
      <top/>
      <bottom style="thin">
        <color rgb="FFFF5A0F"/>
      </bottom>
      <diagonal/>
    </border>
    <border>
      <left style="thin">
        <color rgb="FFFF5A0F"/>
      </left>
      <right style="thin">
        <color theme="0"/>
      </right>
      <top style="thin">
        <color rgb="FFFF5A0F"/>
      </top>
      <bottom style="thin">
        <color rgb="FFFF5A0F"/>
      </bottom>
      <diagonal/>
    </border>
    <border>
      <left style="thin">
        <color rgb="FFFF5A0F"/>
      </left>
      <right/>
      <top/>
      <bottom/>
      <diagonal/>
    </border>
    <border>
      <left style="thin">
        <color rgb="FFFF5A0F"/>
      </left>
      <right style="thin">
        <color theme="0"/>
      </right>
      <top/>
      <bottom/>
      <diagonal/>
    </border>
    <border>
      <left/>
      <right style="thin">
        <color indexed="55"/>
      </right>
      <top style="thin">
        <color theme="0" tint="-0.499984740745262"/>
      </top>
      <bottom style="thin">
        <color theme="0" tint="-0.499984740745262"/>
      </bottom>
      <diagonal/>
    </border>
    <border>
      <left/>
      <right/>
      <top/>
      <bottom style="thin">
        <color indexed="22"/>
      </bottom>
      <diagonal/>
    </border>
    <border>
      <left style="thin">
        <color rgb="FFFF5A0F"/>
      </left>
      <right/>
      <top style="thin">
        <color theme="0"/>
      </top>
      <bottom style="thin">
        <color theme="0"/>
      </bottom>
      <diagonal/>
    </border>
  </borders>
  <cellStyleXfs count="24">
    <xf numFmtId="0" fontId="0" fillId="0" borderId="0"/>
    <xf numFmtId="0" fontId="15" fillId="2" borderId="0" applyNumberFormat="0" applyBorder="0" applyAlignment="0" applyProtection="0"/>
    <xf numFmtId="0" fontId="1" fillId="0" borderId="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6" fontId="1" fillId="0" borderId="0" applyFont="0" applyFill="0" applyBorder="0" applyAlignment="0" applyProtection="0"/>
    <xf numFmtId="0" fontId="2" fillId="0" borderId="0"/>
    <xf numFmtId="0" fontId="1" fillId="0" borderId="0"/>
    <xf numFmtId="0" fontId="1" fillId="0" borderId="0"/>
    <xf numFmtId="0" fontId="19" fillId="0" borderId="0"/>
    <xf numFmtId="0" fontId="3" fillId="0" borderId="0"/>
    <xf numFmtId="0" fontId="20" fillId="0" borderId="0" applyNumberFormat="0" applyFill="0" applyBorder="0">
      <alignment vertical="center"/>
    </xf>
    <xf numFmtId="0" fontId="1" fillId="0" borderId="0" applyNumberFormat="0" applyFont="0" applyFill="0" applyBorder="0" applyAlignment="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41" fontId="33" fillId="0" borderId="0" applyFont="0" applyFill="0" applyBorder="0" applyAlignment="0" applyProtection="0"/>
    <xf numFmtId="164" fontId="1" fillId="0" borderId="0" applyFont="0" applyFill="0" applyBorder="0" applyAlignment="0" applyProtection="0"/>
    <xf numFmtId="0" fontId="1" fillId="0" borderId="0"/>
    <xf numFmtId="0" fontId="1" fillId="0" borderId="0"/>
  </cellStyleXfs>
  <cellXfs count="943">
    <xf numFmtId="0" fontId="0" fillId="0" borderId="0" xfId="0"/>
    <xf numFmtId="0" fontId="4" fillId="0" borderId="0" xfId="12" applyFont="1"/>
    <xf numFmtId="0" fontId="6" fillId="0" borderId="0" xfId="0" applyFont="1"/>
    <xf numFmtId="0" fontId="7" fillId="0" borderId="0" xfId="0" applyFont="1"/>
    <xf numFmtId="17" fontId="5" fillId="3" borderId="2" xfId="0" applyNumberFormat="1" applyFont="1" applyFill="1" applyBorder="1" applyAlignment="1">
      <alignment horizontal="center" vertical="center"/>
    </xf>
    <xf numFmtId="17" fontId="5" fillId="4" borderId="3" xfId="0" applyNumberFormat="1" applyFont="1" applyFill="1" applyBorder="1" applyAlignment="1">
      <alignment horizontal="center" vertical="center"/>
    </xf>
    <xf numFmtId="17" fontId="5" fillId="3" borderId="4" xfId="0" applyNumberFormat="1" applyFont="1" applyFill="1" applyBorder="1" applyAlignment="1">
      <alignment horizontal="center" vertical="center"/>
    </xf>
    <xf numFmtId="17" fontId="8" fillId="0" borderId="0" xfId="0" applyNumberFormat="1" applyFont="1" applyAlignment="1">
      <alignment horizontal="center"/>
    </xf>
    <xf numFmtId="0" fontId="9" fillId="0" borderId="0" xfId="12" applyFont="1" applyAlignment="1">
      <alignment vertical="center"/>
    </xf>
    <xf numFmtId="0" fontId="6" fillId="0" borderId="1" xfId="0" quotePrefix="1" applyFont="1" applyBorder="1" applyAlignment="1">
      <alignment horizontal="left" vertical="center" indent="1"/>
    </xf>
    <xf numFmtId="37" fontId="6" fillId="5" borderId="1" xfId="0" applyNumberFormat="1" applyFont="1" applyFill="1" applyBorder="1" applyAlignment="1">
      <alignment horizontal="center" vertical="center"/>
    </xf>
    <xf numFmtId="176" fontId="6" fillId="4" borderId="5" xfId="0" applyNumberFormat="1" applyFont="1" applyFill="1" applyBorder="1" applyAlignment="1">
      <alignment vertical="center"/>
    </xf>
    <xf numFmtId="176" fontId="6" fillId="3" borderId="6" xfId="0" applyNumberFormat="1" applyFont="1" applyFill="1" applyBorder="1" applyAlignment="1">
      <alignment vertical="center"/>
    </xf>
    <xf numFmtId="167" fontId="6" fillId="4" borderId="7" xfId="16" applyNumberFormat="1" applyFont="1" applyFill="1" applyBorder="1" applyAlignment="1">
      <alignment vertical="center"/>
    </xf>
    <xf numFmtId="167" fontId="6" fillId="3" borderId="8" xfId="16" applyNumberFormat="1" applyFont="1" applyFill="1" applyBorder="1" applyAlignment="1">
      <alignment vertical="center"/>
    </xf>
    <xf numFmtId="0" fontId="6" fillId="0" borderId="0" xfId="0" applyFont="1" applyAlignment="1">
      <alignment vertical="center"/>
    </xf>
    <xf numFmtId="166" fontId="9" fillId="0" borderId="0" xfId="7" applyFont="1" applyAlignment="1">
      <alignment vertical="center"/>
    </xf>
    <xf numFmtId="0" fontId="6" fillId="0" borderId="1" xfId="0" applyFont="1" applyBorder="1" applyAlignment="1">
      <alignment horizontal="left" vertical="center" indent="1"/>
    </xf>
    <xf numFmtId="176" fontId="6" fillId="3" borderId="9" xfId="0" applyNumberFormat="1" applyFont="1" applyFill="1" applyBorder="1" applyAlignment="1">
      <alignment vertical="center"/>
    </xf>
    <xf numFmtId="167" fontId="6" fillId="3" borderId="10" xfId="16" applyNumberFormat="1" applyFont="1" applyFill="1" applyBorder="1" applyAlignment="1">
      <alignment vertical="center"/>
    </xf>
    <xf numFmtId="176" fontId="6" fillId="3" borderId="3" xfId="0" applyNumberFormat="1" applyFont="1" applyFill="1" applyBorder="1" applyAlignment="1">
      <alignment vertical="center"/>
    </xf>
    <xf numFmtId="167" fontId="6" fillId="3" borderId="3" xfId="16" applyNumberFormat="1" applyFont="1" applyFill="1" applyBorder="1" applyAlignment="1">
      <alignment vertical="center"/>
    </xf>
    <xf numFmtId="176" fontId="8" fillId="3" borderId="11" xfId="0" applyNumberFormat="1" applyFont="1" applyFill="1" applyBorder="1" applyAlignment="1">
      <alignment vertical="center"/>
    </xf>
    <xf numFmtId="0" fontId="9" fillId="0" borderId="0" xfId="12" applyFont="1"/>
    <xf numFmtId="0" fontId="6" fillId="0" borderId="0" xfId="12" applyFont="1"/>
    <xf numFmtId="0" fontId="9" fillId="0" borderId="0" xfId="12" quotePrefix="1" applyFont="1" applyAlignment="1">
      <alignment horizontal="left"/>
    </xf>
    <xf numFmtId="169" fontId="9" fillId="0" borderId="0" xfId="12" applyNumberFormat="1" applyFont="1"/>
    <xf numFmtId="10" fontId="9" fillId="0" borderId="0" xfId="16" applyNumberFormat="1" applyFont="1"/>
    <xf numFmtId="175" fontId="9" fillId="0" borderId="0" xfId="12" quotePrefix="1" applyNumberFormat="1" applyFont="1" applyAlignment="1">
      <alignment horizontal="left"/>
    </xf>
    <xf numFmtId="174" fontId="7" fillId="5" borderId="0" xfId="0" applyNumberFormat="1" applyFont="1" applyFill="1" applyAlignment="1">
      <alignment vertical="center"/>
    </xf>
    <xf numFmtId="167" fontId="7" fillId="5" borderId="0" xfId="16" applyNumberFormat="1" applyFont="1" applyFill="1" applyBorder="1" applyAlignment="1">
      <alignment vertical="center"/>
    </xf>
    <xf numFmtId="174" fontId="9" fillId="0" borderId="0" xfId="12" applyNumberFormat="1" applyFont="1"/>
    <xf numFmtId="17" fontId="8" fillId="3" borderId="7" xfId="0" applyNumberFormat="1" applyFont="1" applyFill="1" applyBorder="1" applyAlignment="1">
      <alignment horizontal="center" vertical="center" wrapText="1"/>
    </xf>
    <xf numFmtId="0" fontId="1" fillId="0" borderId="0" xfId="0" applyFont="1"/>
    <xf numFmtId="17" fontId="5" fillId="3" borderId="13" xfId="0" applyNumberFormat="1" applyFont="1" applyFill="1" applyBorder="1" applyAlignment="1">
      <alignment horizontal="center"/>
    </xf>
    <xf numFmtId="17" fontId="5" fillId="3" borderId="14" xfId="0" applyNumberFormat="1" applyFont="1" applyFill="1" applyBorder="1" applyAlignment="1">
      <alignment horizontal="center"/>
    </xf>
    <xf numFmtId="176" fontId="8" fillId="4" borderId="5" xfId="0" applyNumberFormat="1" applyFont="1" applyFill="1" applyBorder="1" applyAlignment="1">
      <alignment vertical="center"/>
    </xf>
    <xf numFmtId="0" fontId="8" fillId="3" borderId="1" xfId="0" applyFont="1" applyFill="1" applyBorder="1" applyAlignment="1">
      <alignment horizontal="left" vertical="center" indent="1"/>
    </xf>
    <xf numFmtId="17" fontId="5" fillId="4" borderId="15" xfId="0" applyNumberFormat="1" applyFont="1" applyFill="1" applyBorder="1" applyAlignment="1">
      <alignment horizontal="center" vertical="center"/>
    </xf>
    <xf numFmtId="17" fontId="5" fillId="3" borderId="16" xfId="0" applyNumberFormat="1" applyFont="1" applyFill="1" applyBorder="1" applyAlignment="1">
      <alignment horizontal="center"/>
    </xf>
    <xf numFmtId="17" fontId="5" fillId="3" borderId="17" xfId="0" applyNumberFormat="1" applyFont="1" applyFill="1" applyBorder="1" applyAlignment="1">
      <alignment horizontal="center"/>
    </xf>
    <xf numFmtId="17" fontId="5" fillId="3" borderId="18" xfId="0" applyNumberFormat="1" applyFont="1" applyFill="1" applyBorder="1" applyAlignment="1">
      <alignment horizontal="center"/>
    </xf>
    <xf numFmtId="17" fontId="5" fillId="3" borderId="19" xfId="0" applyNumberFormat="1" applyFont="1" applyFill="1" applyBorder="1" applyAlignment="1">
      <alignment horizontal="center"/>
    </xf>
    <xf numFmtId="171" fontId="0" fillId="0" borderId="0" xfId="0" applyNumberFormat="1"/>
    <xf numFmtId="169" fontId="4" fillId="0" borderId="0" xfId="12" applyNumberFormat="1" applyFont="1"/>
    <xf numFmtId="170" fontId="4" fillId="0" borderId="0" xfId="16" applyNumberFormat="1" applyFont="1"/>
    <xf numFmtId="17" fontId="8" fillId="4" borderId="20" xfId="0" applyNumberFormat="1" applyFont="1" applyFill="1" applyBorder="1" applyAlignment="1">
      <alignment horizontal="center" vertical="center"/>
    </xf>
    <xf numFmtId="0" fontId="0" fillId="6" borderId="0" xfId="0" applyFill="1"/>
    <xf numFmtId="0" fontId="0" fillId="6" borderId="0" xfId="0" applyFill="1" applyAlignment="1">
      <alignment horizontal="center"/>
    </xf>
    <xf numFmtId="0" fontId="7" fillId="6" borderId="21" xfId="0" applyFont="1" applyFill="1" applyBorder="1" applyAlignment="1">
      <alignment horizontal="center" vertical="center"/>
    </xf>
    <xf numFmtId="0" fontId="6" fillId="6" borderId="10" xfId="0" applyFont="1" applyFill="1" applyBorder="1" applyAlignment="1">
      <alignment horizontal="center" vertical="center"/>
    </xf>
    <xf numFmtId="0" fontId="6" fillId="6" borderId="12" xfId="0" applyFont="1" applyFill="1" applyBorder="1" applyAlignment="1">
      <alignment horizontal="left" vertical="center" indent="1"/>
    </xf>
    <xf numFmtId="0" fontId="6" fillId="6" borderId="21" xfId="0" applyFont="1" applyFill="1" applyBorder="1"/>
    <xf numFmtId="179" fontId="7" fillId="6" borderId="10" xfId="0" applyNumberFormat="1" applyFont="1" applyFill="1" applyBorder="1"/>
    <xf numFmtId="0" fontId="6" fillId="6" borderId="1" xfId="0" applyFont="1" applyFill="1" applyBorder="1" applyAlignment="1">
      <alignment horizontal="left" vertical="center" indent="1"/>
    </xf>
    <xf numFmtId="179" fontId="6" fillId="4" borderId="10" xfId="0" applyNumberFormat="1" applyFont="1" applyFill="1" applyBorder="1"/>
    <xf numFmtId="179" fontId="6" fillId="3" borderId="10" xfId="0" applyNumberFormat="1" applyFont="1" applyFill="1" applyBorder="1"/>
    <xf numFmtId="179" fontId="8" fillId="4" borderId="19" xfId="0" applyNumberFormat="1" applyFont="1" applyFill="1" applyBorder="1"/>
    <xf numFmtId="179" fontId="8" fillId="3" borderId="19" xfId="0" applyNumberFormat="1" applyFont="1" applyFill="1" applyBorder="1"/>
    <xf numFmtId="17" fontId="8" fillId="4" borderId="22" xfId="0" applyNumberFormat="1" applyFont="1" applyFill="1" applyBorder="1" applyAlignment="1">
      <alignment horizontal="center" vertical="center" wrapText="1"/>
    </xf>
    <xf numFmtId="0" fontId="0" fillId="0" borderId="23" xfId="0" applyBorder="1"/>
    <xf numFmtId="3" fontId="0" fillId="0" borderId="23" xfId="0" applyNumberFormat="1" applyBorder="1"/>
    <xf numFmtId="3" fontId="0" fillId="0" borderId="0" xfId="0" applyNumberFormat="1"/>
    <xf numFmtId="0" fontId="10" fillId="0" borderId="23" xfId="0" applyFont="1" applyBorder="1"/>
    <xf numFmtId="0" fontId="10" fillId="0" borderId="22" xfId="0" applyFont="1" applyBorder="1"/>
    <xf numFmtId="3" fontId="10" fillId="0" borderId="22" xfId="0" applyNumberFormat="1" applyFont="1" applyBorder="1"/>
    <xf numFmtId="0" fontId="10" fillId="0" borderId="24" xfId="0" applyFont="1" applyBorder="1"/>
    <xf numFmtId="3" fontId="10" fillId="0" borderId="24" xfId="0" applyNumberFormat="1" applyFont="1" applyBorder="1"/>
    <xf numFmtId="3" fontId="10" fillId="0" borderId="23" xfId="0" applyNumberFormat="1" applyFont="1" applyBorder="1"/>
    <xf numFmtId="3" fontId="10" fillId="4" borderId="22" xfId="0" applyNumberFormat="1" applyFont="1" applyFill="1" applyBorder="1"/>
    <xf numFmtId="3" fontId="0" fillId="0" borderId="23" xfId="0" applyNumberFormat="1" applyBorder="1" applyAlignment="1">
      <alignment horizontal="center"/>
    </xf>
    <xf numFmtId="167" fontId="1" fillId="0" borderId="23" xfId="16" applyNumberFormat="1" applyBorder="1" applyAlignment="1">
      <alignment horizontal="center"/>
    </xf>
    <xf numFmtId="167" fontId="10" fillId="0" borderId="22" xfId="16" applyNumberFormat="1" applyFont="1" applyBorder="1" applyAlignment="1">
      <alignment horizontal="center"/>
    </xf>
    <xf numFmtId="167" fontId="10" fillId="0" borderId="24" xfId="16" applyNumberFormat="1" applyFont="1" applyBorder="1" applyAlignment="1">
      <alignment horizontal="center"/>
    </xf>
    <xf numFmtId="167" fontId="10" fillId="0" borderId="23" xfId="16" applyNumberFormat="1" applyFont="1" applyBorder="1" applyAlignment="1">
      <alignment horizontal="center"/>
    </xf>
    <xf numFmtId="167" fontId="10" fillId="4" borderId="22" xfId="16" applyNumberFormat="1" applyFont="1" applyFill="1" applyBorder="1" applyAlignment="1">
      <alignment horizontal="center"/>
    </xf>
    <xf numFmtId="165" fontId="0" fillId="6" borderId="0" xfId="3" applyFont="1" applyFill="1"/>
    <xf numFmtId="176" fontId="6" fillId="0" borderId="0" xfId="0" applyNumberFormat="1" applyFont="1" applyAlignment="1">
      <alignment vertical="center"/>
    </xf>
    <xf numFmtId="171" fontId="6" fillId="0" borderId="0" xfId="0" applyNumberFormat="1" applyFont="1" applyAlignment="1">
      <alignment vertical="center"/>
    </xf>
    <xf numFmtId="0" fontId="14" fillId="0" borderId="0" xfId="0" applyFont="1"/>
    <xf numFmtId="0" fontId="16" fillId="0" borderId="0" xfId="0" applyFont="1" applyAlignment="1">
      <alignment vertical="center"/>
    </xf>
    <xf numFmtId="176" fontId="1" fillId="0" borderId="0" xfId="0" applyNumberFormat="1" applyFont="1" applyAlignment="1">
      <alignment vertical="center"/>
    </xf>
    <xf numFmtId="0" fontId="1" fillId="7" borderId="0" xfId="10" applyFill="1"/>
    <xf numFmtId="0" fontId="10" fillId="7" borderId="0" xfId="10" applyFont="1" applyFill="1"/>
    <xf numFmtId="176" fontId="1" fillId="7" borderId="0" xfId="0" applyNumberFormat="1" applyFont="1" applyFill="1" applyAlignment="1">
      <alignment vertical="center"/>
    </xf>
    <xf numFmtId="0" fontId="1" fillId="7" borderId="0" xfId="0" applyFont="1" applyFill="1" applyAlignment="1">
      <alignment vertical="center"/>
    </xf>
    <xf numFmtId="0" fontId="1" fillId="0" borderId="0" xfId="0" applyFont="1" applyAlignment="1">
      <alignment vertical="center"/>
    </xf>
    <xf numFmtId="0" fontId="1" fillId="0" borderId="0" xfId="14" applyFont="1" applyFill="1" applyBorder="1" applyAlignment="1">
      <alignment horizontal="left" vertical="center"/>
    </xf>
    <xf numFmtId="0" fontId="10" fillId="7" borderId="0" xfId="14" applyFont="1" applyFill="1" applyBorder="1" applyAlignment="1">
      <alignment horizontal="left" vertical="center"/>
    </xf>
    <xf numFmtId="171" fontId="10" fillId="7" borderId="0" xfId="14" applyNumberFormat="1" applyFont="1" applyFill="1" applyBorder="1" applyAlignment="1">
      <alignment vertical="center"/>
    </xf>
    <xf numFmtId="0" fontId="1" fillId="0" borderId="0" xfId="14" applyFont="1" applyFill="1" applyBorder="1" applyAlignment="1">
      <alignment vertical="center"/>
    </xf>
    <xf numFmtId="177" fontId="1" fillId="0" borderId="0" xfId="0" applyNumberFormat="1" applyFont="1" applyAlignment="1">
      <alignment vertical="center"/>
    </xf>
    <xf numFmtId="0" fontId="1" fillId="0" borderId="0" xfId="14" applyFont="1" applyBorder="1" applyAlignment="1">
      <alignment vertical="center"/>
    </xf>
    <xf numFmtId="171" fontId="1" fillId="0" borderId="0" xfId="0" applyNumberFormat="1" applyFont="1" applyAlignment="1">
      <alignment vertical="center"/>
    </xf>
    <xf numFmtId="0" fontId="1" fillId="7" borderId="0" xfId="10" applyFill="1" applyAlignment="1">
      <alignment vertical="center"/>
    </xf>
    <xf numFmtId="0" fontId="10" fillId="7" borderId="0" xfId="10" applyFont="1" applyFill="1" applyAlignment="1">
      <alignment horizontal="center" vertical="center"/>
    </xf>
    <xf numFmtId="0" fontId="18" fillId="7" borderId="0" xfId="10" applyFont="1" applyFill="1" applyAlignment="1">
      <alignment vertical="center"/>
    </xf>
    <xf numFmtId="0" fontId="18" fillId="0" borderId="0" xfId="10" applyFont="1" applyAlignment="1">
      <alignment vertical="center"/>
    </xf>
    <xf numFmtId="0" fontId="10" fillId="7" borderId="0" xfId="10" applyFont="1" applyFill="1" applyAlignment="1">
      <alignment vertical="center"/>
    </xf>
    <xf numFmtId="0" fontId="16" fillId="7" borderId="0" xfId="10" applyFont="1" applyFill="1" applyAlignment="1">
      <alignment vertical="center"/>
    </xf>
    <xf numFmtId="0" fontId="0" fillId="0" borderId="0" xfId="0" applyAlignment="1">
      <alignment vertical="center"/>
    </xf>
    <xf numFmtId="0" fontId="0" fillId="7" borderId="0" xfId="0" applyFill="1" applyAlignment="1">
      <alignment vertical="center"/>
    </xf>
    <xf numFmtId="171" fontId="1" fillId="0" borderId="0" xfId="14" applyNumberFormat="1" applyFont="1" applyFill="1" applyBorder="1" applyAlignment="1">
      <alignment horizontal="right" vertical="center"/>
    </xf>
    <xf numFmtId="0" fontId="23" fillId="0" borderId="39" xfId="10" applyFont="1" applyBorder="1"/>
    <xf numFmtId="0" fontId="10" fillId="7" borderId="0" xfId="0" applyFont="1" applyFill="1"/>
    <xf numFmtId="0" fontId="1" fillId="7" borderId="0" xfId="10" applyFill="1" applyAlignment="1">
      <alignment horizontal="center"/>
    </xf>
    <xf numFmtId="179" fontId="26" fillId="7" borderId="0" xfId="0" applyNumberFormat="1" applyFont="1" applyFill="1" applyAlignment="1" applyProtection="1">
      <alignment vertical="center"/>
      <protection locked="0"/>
    </xf>
    <xf numFmtId="183" fontId="26" fillId="7" borderId="0" xfId="0" applyNumberFormat="1" applyFont="1" applyFill="1" applyAlignment="1" applyProtection="1">
      <alignment vertical="center"/>
      <protection locked="0"/>
    </xf>
    <xf numFmtId="9" fontId="1" fillId="7" borderId="0" xfId="16" applyFont="1" applyFill="1"/>
    <xf numFmtId="0" fontId="1" fillId="7" borderId="0" xfId="0" applyFont="1" applyFill="1"/>
    <xf numFmtId="0" fontId="16" fillId="7" borderId="0" xfId="0" applyFont="1" applyFill="1" applyAlignment="1">
      <alignment vertical="center"/>
    </xf>
    <xf numFmtId="0" fontId="7" fillId="0" borderId="0" xfId="0" applyFont="1" applyAlignment="1">
      <alignment vertical="center"/>
    </xf>
    <xf numFmtId="38" fontId="7" fillId="0" borderId="0" xfId="0" applyNumberFormat="1" applyFont="1" applyAlignment="1">
      <alignment vertical="center"/>
    </xf>
    <xf numFmtId="168" fontId="7" fillId="0" borderId="0" xfId="0" applyNumberFormat="1" applyFont="1" applyAlignment="1">
      <alignment vertical="center"/>
    </xf>
    <xf numFmtId="0" fontId="6" fillId="0" borderId="0" xfId="0" applyFont="1" applyAlignment="1">
      <alignment horizontal="left" vertical="center" wrapText="1"/>
    </xf>
    <xf numFmtId="0" fontId="6" fillId="0" borderId="12" xfId="0" applyFont="1" applyBorder="1" applyAlignment="1">
      <alignment horizontal="left" vertical="center"/>
    </xf>
    <xf numFmtId="179" fontId="27" fillId="7" borderId="0" xfId="0" applyNumberFormat="1" applyFont="1" applyFill="1" applyAlignment="1" applyProtection="1">
      <alignment vertical="center"/>
      <protection locked="0"/>
    </xf>
    <xf numFmtId="0" fontId="23" fillId="7" borderId="0" xfId="0" applyFont="1" applyFill="1" applyAlignment="1">
      <alignment vertical="center"/>
    </xf>
    <xf numFmtId="0" fontId="23" fillId="0" borderId="0" xfId="0" applyFont="1" applyAlignment="1">
      <alignment vertical="center"/>
    </xf>
    <xf numFmtId="167" fontId="23" fillId="7" borderId="0" xfId="0" applyNumberFormat="1" applyFont="1" applyFill="1" applyAlignment="1">
      <alignment horizontal="right" vertical="center"/>
    </xf>
    <xf numFmtId="0" fontId="24" fillId="7" borderId="0" xfId="0" applyFont="1" applyFill="1" applyAlignment="1">
      <alignment vertical="center"/>
    </xf>
    <xf numFmtId="0" fontId="24" fillId="7" borderId="0" xfId="0" applyFont="1" applyFill="1" applyAlignment="1">
      <alignment horizontal="center" vertical="center"/>
    </xf>
    <xf numFmtId="0" fontId="23" fillId="7" borderId="0" xfId="0" applyFont="1" applyFill="1" applyAlignment="1">
      <alignment horizontal="center" vertical="center"/>
    </xf>
    <xf numFmtId="0" fontId="23" fillId="0" borderId="0" xfId="10" applyFont="1" applyAlignment="1">
      <alignment vertical="center"/>
    </xf>
    <xf numFmtId="182" fontId="23" fillId="0" borderId="0" xfId="3" applyNumberFormat="1" applyFont="1" applyFill="1" applyBorder="1" applyAlignment="1">
      <alignment vertical="center"/>
    </xf>
    <xf numFmtId="167" fontId="23" fillId="7" borderId="0" xfId="16" applyNumberFormat="1" applyFont="1" applyFill="1" applyBorder="1" applyAlignment="1">
      <alignment vertical="center"/>
    </xf>
    <xf numFmtId="176" fontId="23" fillId="7" borderId="0" xfId="0" applyNumberFormat="1" applyFont="1" applyFill="1" applyAlignment="1">
      <alignment vertical="center"/>
    </xf>
    <xf numFmtId="0" fontId="23" fillId="7" borderId="0" xfId="12" applyFont="1" applyFill="1" applyAlignment="1">
      <alignment vertical="center"/>
    </xf>
    <xf numFmtId="0" fontId="23" fillId="7" borderId="0" xfId="12" applyFont="1" applyFill="1" applyAlignment="1">
      <alignment horizontal="center" vertical="center"/>
    </xf>
    <xf numFmtId="0" fontId="23" fillId="0" borderId="0" xfId="12" applyFont="1" applyAlignment="1">
      <alignment vertical="center"/>
    </xf>
    <xf numFmtId="0" fontId="24" fillId="7" borderId="0" xfId="12" applyFont="1" applyFill="1" applyAlignment="1">
      <alignment vertical="center"/>
    </xf>
    <xf numFmtId="0" fontId="24" fillId="7" borderId="0" xfId="0" applyFont="1" applyFill="1" applyAlignment="1">
      <alignment vertical="center" wrapText="1"/>
    </xf>
    <xf numFmtId="182" fontId="23" fillId="7" borderId="0" xfId="3" applyNumberFormat="1" applyFont="1" applyFill="1" applyAlignment="1">
      <alignment vertical="center"/>
    </xf>
    <xf numFmtId="0" fontId="1" fillId="7" borderId="0" xfId="12" applyFont="1" applyFill="1" applyAlignment="1">
      <alignment vertical="center"/>
    </xf>
    <xf numFmtId="17" fontId="24" fillId="7" borderId="0" xfId="0" applyNumberFormat="1" applyFont="1" applyFill="1" applyAlignment="1">
      <alignment vertical="center"/>
    </xf>
    <xf numFmtId="0" fontId="1" fillId="7" borderId="0" xfId="0" applyFont="1" applyFill="1" applyAlignment="1">
      <alignment horizontal="left" vertical="center"/>
    </xf>
    <xf numFmtId="0" fontId="1" fillId="0" borderId="0" xfId="12" applyFont="1" applyAlignment="1">
      <alignment vertical="center"/>
    </xf>
    <xf numFmtId="0" fontId="24" fillId="0" borderId="0" xfId="0" applyFont="1" applyAlignment="1">
      <alignment vertical="center"/>
    </xf>
    <xf numFmtId="0" fontId="23" fillId="7" borderId="0" xfId="9" applyFont="1" applyFill="1" applyAlignment="1">
      <alignment horizontal="left" vertical="center"/>
    </xf>
    <xf numFmtId="0" fontId="29" fillId="0" borderId="0" xfId="0" applyFont="1" applyAlignment="1">
      <alignment vertical="center"/>
    </xf>
    <xf numFmtId="0" fontId="7" fillId="7" borderId="0" xfId="0" applyFont="1" applyFill="1" applyAlignment="1">
      <alignment vertical="center"/>
    </xf>
    <xf numFmtId="0" fontId="1" fillId="7" borderId="0" xfId="0" applyFont="1" applyFill="1" applyAlignment="1">
      <alignment horizontal="left" vertical="center" wrapText="1"/>
    </xf>
    <xf numFmtId="0" fontId="10" fillId="0" borderId="0" xfId="10" applyFont="1" applyAlignment="1">
      <alignment vertical="center"/>
    </xf>
    <xf numFmtId="0" fontId="31" fillId="7" borderId="0" xfId="10" applyFont="1" applyFill="1" applyAlignment="1">
      <alignment vertical="center"/>
    </xf>
    <xf numFmtId="0" fontId="10" fillId="7" borderId="0" xfId="0" applyFont="1" applyFill="1" applyAlignment="1">
      <alignment vertical="center"/>
    </xf>
    <xf numFmtId="0" fontId="21" fillId="0" borderId="0" xfId="10" applyFont="1" applyAlignment="1">
      <alignment vertical="center"/>
    </xf>
    <xf numFmtId="0" fontId="1" fillId="0" borderId="0" xfId="10" applyAlignment="1">
      <alignment vertical="center"/>
    </xf>
    <xf numFmtId="0" fontId="0" fillId="7" borderId="0" xfId="0" applyFill="1" applyAlignment="1">
      <alignment horizontal="center" vertical="center"/>
    </xf>
    <xf numFmtId="0" fontId="10" fillId="7" borderId="0" xfId="0" applyFont="1" applyFill="1" applyAlignment="1">
      <alignment horizontal="center" vertical="center"/>
    </xf>
    <xf numFmtId="38" fontId="1" fillId="0" borderId="0" xfId="0" applyNumberFormat="1" applyFont="1" applyAlignment="1">
      <alignment vertical="center"/>
    </xf>
    <xf numFmtId="167" fontId="12" fillId="0" borderId="0" xfId="16" applyNumberFormat="1" applyFont="1" applyFill="1" applyAlignment="1">
      <alignment horizontal="right" vertical="center"/>
    </xf>
    <xf numFmtId="0" fontId="24" fillId="0" borderId="0" xfId="0" applyFont="1" applyAlignment="1">
      <alignment horizontal="center" vertical="center"/>
    </xf>
    <xf numFmtId="0" fontId="1" fillId="0" borderId="0" xfId="10" applyAlignment="1">
      <alignment horizontal="center" vertical="center"/>
    </xf>
    <xf numFmtId="165" fontId="1" fillId="0" borderId="0" xfId="3" applyFont="1" applyFill="1" applyAlignment="1">
      <alignment horizontal="right" vertical="center"/>
    </xf>
    <xf numFmtId="165" fontId="1" fillId="0" borderId="0" xfId="3" applyFont="1" applyFill="1" applyAlignment="1">
      <alignment vertical="center"/>
    </xf>
    <xf numFmtId="186" fontId="26" fillId="0" borderId="0" xfId="0" applyNumberFormat="1" applyFont="1" applyAlignment="1" applyProtection="1">
      <alignment vertical="center"/>
      <protection locked="0"/>
    </xf>
    <xf numFmtId="167" fontId="1" fillId="0" borderId="0" xfId="16" applyNumberFormat="1" applyFont="1" applyFill="1" applyAlignment="1">
      <alignment vertical="center"/>
    </xf>
    <xf numFmtId="171" fontId="1" fillId="5" borderId="0" xfId="0" applyNumberFormat="1" applyFont="1" applyFill="1" applyAlignment="1">
      <alignment vertical="center"/>
    </xf>
    <xf numFmtId="0" fontId="10" fillId="5" borderId="12" xfId="0" applyFont="1" applyFill="1" applyBorder="1" applyAlignment="1">
      <alignment vertical="center"/>
    </xf>
    <xf numFmtId="0" fontId="10" fillId="5" borderId="27" xfId="0" applyFont="1" applyFill="1" applyBorder="1" applyAlignment="1">
      <alignment vertical="center"/>
    </xf>
    <xf numFmtId="0" fontId="1" fillId="5" borderId="12" xfId="0" applyFont="1" applyFill="1" applyBorder="1" applyAlignment="1">
      <alignment vertical="center"/>
    </xf>
    <xf numFmtId="0" fontId="1" fillId="5" borderId="27" xfId="0" applyFont="1" applyFill="1" applyBorder="1" applyAlignment="1">
      <alignment vertical="center"/>
    </xf>
    <xf numFmtId="0" fontId="1" fillId="5" borderId="0" xfId="0" applyFont="1" applyFill="1"/>
    <xf numFmtId="171" fontId="1" fillId="5" borderId="0" xfId="0" applyNumberFormat="1" applyFont="1" applyFill="1"/>
    <xf numFmtId="0" fontId="1" fillId="5" borderId="12" xfId="0" applyFont="1" applyFill="1" applyBorder="1" applyAlignment="1">
      <alignment vertical="center" wrapText="1"/>
    </xf>
    <xf numFmtId="0" fontId="1" fillId="5" borderId="27" xfId="0" applyFont="1" applyFill="1" applyBorder="1" applyAlignment="1">
      <alignment vertical="center" wrapText="1"/>
    </xf>
    <xf numFmtId="0" fontId="10" fillId="5" borderId="27" xfId="0" applyFont="1" applyFill="1" applyBorder="1" applyAlignment="1">
      <alignment vertical="center" wrapText="1"/>
    </xf>
    <xf numFmtId="0" fontId="1" fillId="5" borderId="27" xfId="0" applyFont="1" applyFill="1" applyBorder="1" applyAlignment="1">
      <alignment horizontal="left" vertical="center" wrapText="1" indent="2"/>
    </xf>
    <xf numFmtId="0" fontId="10" fillId="0" borderId="0" xfId="0" applyFont="1" applyAlignment="1">
      <alignment vertical="center"/>
    </xf>
    <xf numFmtId="0" fontId="1" fillId="5" borderId="0" xfId="0" applyFont="1" applyFill="1" applyAlignment="1">
      <alignment vertical="center"/>
    </xf>
    <xf numFmtId="165" fontId="1" fillId="5" borderId="0" xfId="3" applyFont="1" applyFill="1" applyAlignment="1">
      <alignment vertical="center"/>
    </xf>
    <xf numFmtId="0" fontId="1" fillId="5" borderId="27" xfId="0" applyFont="1" applyFill="1" applyBorder="1" applyAlignment="1">
      <alignment horizontal="left" vertical="center" wrapText="1"/>
    </xf>
    <xf numFmtId="0" fontId="10" fillId="5" borderId="1" xfId="0" applyFont="1" applyFill="1" applyBorder="1" applyAlignment="1">
      <alignment vertical="center"/>
    </xf>
    <xf numFmtId="0" fontId="10" fillId="5" borderId="27" xfId="0" applyFont="1" applyFill="1" applyBorder="1"/>
    <xf numFmtId="0" fontId="1" fillId="5" borderId="27" xfId="0" applyFont="1" applyFill="1" applyBorder="1"/>
    <xf numFmtId="171" fontId="1" fillId="5" borderId="27" xfId="0" applyNumberFormat="1" applyFont="1" applyFill="1" applyBorder="1" applyAlignment="1">
      <alignment vertical="center" wrapText="1"/>
    </xf>
    <xf numFmtId="171" fontId="10" fillId="5" borderId="27" xfId="0" applyNumberFormat="1" applyFont="1" applyFill="1" applyBorder="1" applyAlignment="1">
      <alignment vertical="center" wrapText="1"/>
    </xf>
    <xf numFmtId="171" fontId="1" fillId="7" borderId="27" xfId="0" applyNumberFormat="1" applyFont="1" applyFill="1" applyBorder="1" applyAlignment="1">
      <alignment vertical="center" wrapText="1"/>
    </xf>
    <xf numFmtId="0" fontId="10" fillId="5" borderId="12" xfId="0" applyFont="1" applyFill="1" applyBorder="1" applyAlignment="1">
      <alignment vertical="center" wrapText="1"/>
    </xf>
    <xf numFmtId="0" fontId="10" fillId="5" borderId="12" xfId="0" applyFont="1" applyFill="1" applyBorder="1" applyAlignment="1">
      <alignment horizontal="left" vertical="center" wrapText="1"/>
    </xf>
    <xf numFmtId="171" fontId="1" fillId="5" borderId="27" xfId="0" applyNumberFormat="1" applyFont="1" applyFill="1" applyBorder="1" applyAlignment="1">
      <alignment horizontal="left" vertical="center" wrapText="1"/>
    </xf>
    <xf numFmtId="0" fontId="10" fillId="5" borderId="30" xfId="0" applyFont="1" applyFill="1" applyBorder="1" applyAlignment="1">
      <alignment vertical="center" wrapText="1"/>
    </xf>
    <xf numFmtId="0" fontId="1" fillId="7" borderId="27" xfId="0" applyFont="1" applyFill="1" applyBorder="1" applyAlignment="1">
      <alignment vertical="center" wrapText="1"/>
    </xf>
    <xf numFmtId="164" fontId="1" fillId="5" borderId="0" xfId="4" applyFont="1" applyFill="1" applyAlignment="1">
      <alignment vertical="center"/>
    </xf>
    <xf numFmtId="164" fontId="1" fillId="5" borderId="0" xfId="4" applyFont="1" applyFill="1"/>
    <xf numFmtId="173" fontId="1" fillId="7" borderId="0" xfId="16" applyNumberFormat="1" applyFont="1" applyFill="1" applyBorder="1" applyAlignment="1">
      <alignment horizontal="right" vertical="center"/>
    </xf>
    <xf numFmtId="173" fontId="10" fillId="7" borderId="0" xfId="16" applyNumberFormat="1" applyFont="1" applyFill="1" applyBorder="1" applyAlignment="1">
      <alignment horizontal="right" vertical="center"/>
    </xf>
    <xf numFmtId="167" fontId="1" fillId="7" borderId="0" xfId="16" applyNumberFormat="1" applyFont="1" applyFill="1" applyBorder="1" applyAlignment="1">
      <alignment vertical="center"/>
    </xf>
    <xf numFmtId="171" fontId="10" fillId="7" borderId="0" xfId="0" applyNumberFormat="1" applyFont="1" applyFill="1" applyAlignment="1">
      <alignment vertical="center"/>
    </xf>
    <xf numFmtId="173" fontId="21" fillId="7" borderId="0" xfId="16" applyNumberFormat="1" applyFont="1" applyFill="1" applyBorder="1" applyAlignment="1">
      <alignment horizontal="right" vertical="center"/>
    </xf>
    <xf numFmtId="171" fontId="6" fillId="7" borderId="0" xfId="0" applyNumberFormat="1" applyFont="1" applyFill="1" applyAlignment="1">
      <alignment vertical="center"/>
    </xf>
    <xf numFmtId="38" fontId="7" fillId="7" borderId="0" xfId="0" applyNumberFormat="1" applyFont="1" applyFill="1" applyAlignment="1">
      <alignment vertical="center"/>
    </xf>
    <xf numFmtId="176" fontId="1" fillId="7" borderId="0" xfId="0" applyNumberFormat="1" applyFont="1" applyFill="1" applyAlignment="1">
      <alignment horizontal="right" vertical="center"/>
    </xf>
    <xf numFmtId="0" fontId="23" fillId="7" borderId="0" xfId="0" applyFont="1" applyFill="1" applyAlignment="1">
      <alignment horizontal="right" vertical="center"/>
    </xf>
    <xf numFmtId="187" fontId="1" fillId="7" borderId="0" xfId="0" applyNumberFormat="1" applyFont="1" applyFill="1" applyAlignment="1">
      <alignment horizontal="right" vertical="center"/>
    </xf>
    <xf numFmtId="167" fontId="1" fillId="7" borderId="0" xfId="16" applyNumberFormat="1" applyFont="1" applyFill="1" applyBorder="1" applyAlignment="1">
      <alignment horizontal="right" vertical="center"/>
    </xf>
    <xf numFmtId="173" fontId="24" fillId="0" borderId="0" xfId="16" applyNumberFormat="1" applyFont="1" applyFill="1" applyBorder="1" applyAlignment="1">
      <alignment horizontal="right" vertical="center"/>
    </xf>
    <xf numFmtId="0" fontId="23" fillId="0" borderId="39" xfId="9" applyFont="1" applyBorder="1"/>
    <xf numFmtId="0" fontId="1" fillId="7" borderId="0" xfId="0" applyFont="1" applyFill="1" applyAlignment="1">
      <alignment horizontal="center" vertical="center"/>
    </xf>
    <xf numFmtId="173" fontId="1" fillId="0" borderId="0" xfId="16" applyNumberFormat="1" applyFont="1" applyFill="1" applyBorder="1" applyAlignment="1">
      <alignment horizontal="right" vertical="center"/>
    </xf>
    <xf numFmtId="0" fontId="10" fillId="0" borderId="0" xfId="9" applyFont="1"/>
    <xf numFmtId="167" fontId="24" fillId="7" borderId="0" xfId="16" applyNumberFormat="1" applyFont="1" applyFill="1" applyBorder="1" applyAlignment="1">
      <alignment vertical="center"/>
    </xf>
    <xf numFmtId="0" fontId="34" fillId="7" borderId="0" xfId="0" applyFont="1" applyFill="1" applyAlignment="1">
      <alignment vertical="center"/>
    </xf>
    <xf numFmtId="0" fontId="34" fillId="0" borderId="0" xfId="0" applyFont="1" applyAlignment="1">
      <alignment vertical="center"/>
    </xf>
    <xf numFmtId="176" fontId="24" fillId="0" borderId="0" xfId="0" applyNumberFormat="1" applyFont="1" applyAlignment="1">
      <alignment horizontal="right" vertical="center"/>
    </xf>
    <xf numFmtId="176" fontId="1" fillId="0" borderId="0" xfId="0" applyNumberFormat="1" applyFont="1" applyAlignment="1">
      <alignment horizontal="right" vertical="center"/>
    </xf>
    <xf numFmtId="176" fontId="1" fillId="7" borderId="0" xfId="10" applyNumberFormat="1" applyFill="1" applyAlignment="1">
      <alignment horizontal="right" vertical="center"/>
    </xf>
    <xf numFmtId="0" fontId="16" fillId="0" borderId="0" xfId="0" applyFont="1" applyAlignment="1">
      <alignment horizontal="right" vertical="center"/>
    </xf>
    <xf numFmtId="176" fontId="10" fillId="0" borderId="0" xfId="0" applyNumberFormat="1" applyFont="1" applyAlignment="1">
      <alignment horizontal="right" vertical="center"/>
    </xf>
    <xf numFmtId="178" fontId="10" fillId="0" borderId="0" xfId="0" applyNumberFormat="1" applyFont="1" applyAlignment="1">
      <alignment horizontal="right" vertical="center"/>
    </xf>
    <xf numFmtId="178" fontId="1" fillId="7" borderId="0" xfId="10" applyNumberFormat="1" applyFill="1" applyAlignment="1">
      <alignment horizontal="right" vertical="center"/>
    </xf>
    <xf numFmtId="176" fontId="23" fillId="0" borderId="0" xfId="0" applyNumberFormat="1" applyFont="1" applyAlignment="1">
      <alignment horizontal="right" vertical="center"/>
    </xf>
    <xf numFmtId="176" fontId="21" fillId="0" borderId="0" xfId="10" applyNumberFormat="1" applyFont="1" applyAlignment="1">
      <alignment horizontal="right" vertical="center"/>
    </xf>
    <xf numFmtId="178" fontId="21" fillId="0" borderId="0" xfId="10" applyNumberFormat="1" applyFont="1" applyAlignment="1">
      <alignment horizontal="right" vertical="center"/>
    </xf>
    <xf numFmtId="171" fontId="23" fillId="7" borderId="0" xfId="9" applyNumberFormat="1" applyFont="1" applyFill="1" applyAlignment="1">
      <alignment horizontal="right" vertical="center"/>
    </xf>
    <xf numFmtId="0" fontId="1" fillId="0" borderId="0" xfId="0" applyFont="1" applyAlignment="1">
      <alignment horizontal="right" vertical="center"/>
    </xf>
    <xf numFmtId="176" fontId="21" fillId="0" borderId="0" xfId="0" applyNumberFormat="1" applyFont="1" applyAlignment="1">
      <alignment horizontal="right" vertical="center"/>
    </xf>
    <xf numFmtId="178" fontId="21" fillId="0" borderId="0" xfId="0" applyNumberFormat="1" applyFont="1" applyAlignment="1">
      <alignment horizontal="right" vertical="center"/>
    </xf>
    <xf numFmtId="0" fontId="21" fillId="0" borderId="0" xfId="0" applyFont="1" applyAlignment="1">
      <alignment horizontal="right" vertical="center"/>
    </xf>
    <xf numFmtId="0" fontId="1" fillId="0" borderId="0" xfId="10" applyAlignment="1">
      <alignment horizontal="right" vertical="center"/>
    </xf>
    <xf numFmtId="0" fontId="1" fillId="7" borderId="0" xfId="10" applyFill="1" applyAlignment="1">
      <alignment horizontal="right" vertical="center"/>
    </xf>
    <xf numFmtId="0" fontId="21" fillId="0" borderId="0" xfId="10" applyFont="1" applyAlignment="1">
      <alignment horizontal="right" vertical="center"/>
    </xf>
    <xf numFmtId="176" fontId="1" fillId="7" borderId="0" xfId="10" applyNumberFormat="1" applyFill="1" applyAlignment="1">
      <alignment vertical="center"/>
    </xf>
    <xf numFmtId="176" fontId="1" fillId="0" borderId="0" xfId="10" applyNumberFormat="1" applyAlignment="1">
      <alignment vertical="center"/>
    </xf>
    <xf numFmtId="0" fontId="23" fillId="0" borderId="0" xfId="0" applyFont="1" applyAlignment="1">
      <alignment horizontal="right" vertical="center"/>
    </xf>
    <xf numFmtId="0" fontId="1" fillId="7" borderId="0" xfId="9" applyFill="1" applyAlignment="1">
      <alignment vertical="center"/>
    </xf>
    <xf numFmtId="0" fontId="10" fillId="7" borderId="0" xfId="9" applyFont="1" applyFill="1" applyAlignment="1">
      <alignment vertical="center"/>
    </xf>
    <xf numFmtId="0" fontId="10" fillId="5" borderId="31" xfId="0" applyFont="1" applyFill="1" applyBorder="1" applyAlignment="1">
      <alignment vertical="center"/>
    </xf>
    <xf numFmtId="0" fontId="23" fillId="0" borderId="0" xfId="9" applyFont="1"/>
    <xf numFmtId="173" fontId="1" fillId="7" borderId="0" xfId="16" applyNumberFormat="1" applyFont="1" applyFill="1" applyBorder="1" applyAlignment="1">
      <alignment vertical="center"/>
    </xf>
    <xf numFmtId="167" fontId="23" fillId="7" borderId="0" xfId="16" applyNumberFormat="1" applyFont="1" applyFill="1" applyAlignment="1">
      <alignment horizontal="right" vertical="center"/>
    </xf>
    <xf numFmtId="0" fontId="35" fillId="7" borderId="0" xfId="9" applyFont="1" applyFill="1" applyAlignment="1">
      <alignment vertical="center"/>
    </xf>
    <xf numFmtId="0" fontId="24" fillId="7" borderId="0" xfId="9" applyFont="1" applyFill="1" applyAlignment="1">
      <alignment horizontal="justify" vertical="center" wrapText="1"/>
    </xf>
    <xf numFmtId="167" fontId="10" fillId="7" borderId="0" xfId="16" applyNumberFormat="1" applyFont="1" applyFill="1" applyAlignment="1">
      <alignment vertical="center"/>
    </xf>
    <xf numFmtId="172" fontId="26" fillId="0" borderId="0" xfId="16" applyNumberFormat="1" applyFont="1" applyFill="1" applyBorder="1" applyAlignment="1" applyProtection="1">
      <alignment horizontal="right" vertical="center"/>
      <protection locked="0"/>
    </xf>
    <xf numFmtId="171" fontId="1" fillId="7" borderId="0" xfId="0" applyNumberFormat="1" applyFont="1" applyFill="1" applyAlignment="1">
      <alignment vertical="center"/>
    </xf>
    <xf numFmtId="0" fontId="10" fillId="7" borderId="0" xfId="9" applyFont="1" applyFill="1"/>
    <xf numFmtId="0" fontId="34" fillId="7" borderId="0" xfId="9" applyFont="1" applyFill="1" applyAlignment="1">
      <alignment vertical="center"/>
    </xf>
    <xf numFmtId="9" fontId="1" fillId="7" borderId="0" xfId="9" applyNumberFormat="1" applyFill="1" applyAlignment="1">
      <alignment vertical="center"/>
    </xf>
    <xf numFmtId="0" fontId="37" fillId="0" borderId="0" xfId="0" applyFont="1" applyAlignment="1">
      <alignment vertical="center"/>
    </xf>
    <xf numFmtId="0" fontId="39" fillId="7" borderId="0" xfId="0" applyFont="1" applyFill="1" applyAlignment="1">
      <alignment vertical="center"/>
    </xf>
    <xf numFmtId="0" fontId="38" fillId="0" borderId="0" xfId="0" applyFont="1" applyAlignment="1">
      <alignment vertical="center"/>
    </xf>
    <xf numFmtId="0" fontId="13" fillId="0" borderId="0" xfId="0" applyFont="1" applyAlignment="1">
      <alignment vertical="center"/>
    </xf>
    <xf numFmtId="0" fontId="36" fillId="7" borderId="0" xfId="0" applyFont="1" applyFill="1" applyAlignment="1">
      <alignment vertical="center"/>
    </xf>
    <xf numFmtId="0" fontId="36" fillId="0" borderId="0" xfId="0" applyFont="1" applyAlignment="1">
      <alignment horizontal="center" vertical="center"/>
    </xf>
    <xf numFmtId="0" fontId="38" fillId="0" borderId="0" xfId="14" applyFont="1" applyFill="1" applyBorder="1" applyAlignment="1">
      <alignment horizontal="left" vertical="center"/>
    </xf>
    <xf numFmtId="189" fontId="38" fillId="0" borderId="0" xfId="14" applyNumberFormat="1" applyFont="1" applyFill="1" applyBorder="1" applyAlignment="1">
      <alignment vertical="center"/>
    </xf>
    <xf numFmtId="172" fontId="26" fillId="0" borderId="45" xfId="16" applyNumberFormat="1" applyFont="1" applyFill="1" applyBorder="1" applyAlignment="1" applyProtection="1">
      <alignment horizontal="right" vertical="center"/>
      <protection locked="0"/>
    </xf>
    <xf numFmtId="167" fontId="0" fillId="7" borderId="0" xfId="16" applyNumberFormat="1" applyFont="1" applyFill="1" applyAlignment="1">
      <alignment vertical="center"/>
    </xf>
    <xf numFmtId="0" fontId="44" fillId="7" borderId="0" xfId="15" applyFont="1" applyFill="1" applyAlignment="1">
      <alignment horizontal="center" vertical="center"/>
    </xf>
    <xf numFmtId="0" fontId="1" fillId="7" borderId="0" xfId="9" applyFill="1"/>
    <xf numFmtId="0" fontId="44" fillId="7" borderId="0" xfId="15" applyFont="1" applyFill="1" applyAlignment="1">
      <alignment vertical="center"/>
    </xf>
    <xf numFmtId="0" fontId="34" fillId="0" borderId="0" xfId="10" applyFont="1"/>
    <xf numFmtId="0" fontId="1" fillId="0" borderId="0" xfId="9"/>
    <xf numFmtId="0" fontId="1" fillId="0" borderId="0" xfId="10"/>
    <xf numFmtId="0" fontId="1" fillId="5" borderId="0" xfId="10" applyFill="1"/>
    <xf numFmtId="185" fontId="10" fillId="5" borderId="0" xfId="11" applyNumberFormat="1" applyFont="1" applyFill="1" applyAlignment="1">
      <alignment horizontal="center" vertical="center"/>
    </xf>
    <xf numFmtId="185" fontId="10" fillId="0" borderId="26" xfId="11" applyNumberFormat="1" applyFont="1" applyBorder="1" applyAlignment="1">
      <alignment vertical="top"/>
    </xf>
    <xf numFmtId="185" fontId="10" fillId="0" borderId="0" xfId="11" applyNumberFormat="1" applyFont="1" applyAlignment="1">
      <alignment vertical="top"/>
    </xf>
    <xf numFmtId="185" fontId="10" fillId="7" borderId="0" xfId="11" applyNumberFormat="1" applyFont="1" applyFill="1" applyAlignment="1">
      <alignment vertical="top"/>
    </xf>
    <xf numFmtId="0" fontId="42" fillId="0" borderId="0" xfId="9" applyFont="1" applyAlignment="1">
      <alignment vertical="center"/>
    </xf>
    <xf numFmtId="0" fontId="45" fillId="0" borderId="0" xfId="9" applyFont="1" applyAlignment="1">
      <alignment vertical="center"/>
    </xf>
    <xf numFmtId="0" fontId="29" fillId="0" borderId="0" xfId="9" applyFont="1" applyAlignment="1">
      <alignment vertical="center"/>
    </xf>
    <xf numFmtId="0" fontId="42" fillId="7" borderId="0" xfId="0" applyFont="1" applyFill="1" applyAlignment="1">
      <alignment horizontal="right" vertical="center"/>
    </xf>
    <xf numFmtId="165" fontId="42" fillId="7" borderId="0" xfId="3" applyFont="1" applyFill="1" applyBorder="1" applyAlignment="1">
      <alignment horizontal="right" vertical="center"/>
    </xf>
    <xf numFmtId="182" fontId="42" fillId="7" borderId="0" xfId="3" applyNumberFormat="1" applyFont="1" applyFill="1" applyBorder="1" applyAlignment="1">
      <alignment horizontal="right" vertical="center"/>
    </xf>
    <xf numFmtId="14" fontId="10" fillId="8" borderId="20" xfId="0" applyNumberFormat="1" applyFont="1" applyFill="1" applyBorder="1" applyAlignment="1">
      <alignment horizontal="center" vertical="center"/>
    </xf>
    <xf numFmtId="0" fontId="27" fillId="8" borderId="29" xfId="0" applyFont="1" applyFill="1" applyBorder="1" applyAlignment="1">
      <alignment horizontal="center" vertical="center"/>
    </xf>
    <xf numFmtId="171" fontId="10" fillId="8" borderId="1" xfId="3" applyNumberFormat="1" applyFont="1" applyFill="1" applyBorder="1" applyAlignment="1">
      <alignment horizontal="right" vertical="center"/>
    </xf>
    <xf numFmtId="171" fontId="1" fillId="8" borderId="1" xfId="4" applyNumberFormat="1" applyFont="1" applyFill="1" applyBorder="1" applyAlignment="1">
      <alignment horizontal="right" vertical="center"/>
    </xf>
    <xf numFmtId="171" fontId="1" fillId="9" borderId="1" xfId="4" applyNumberFormat="1" applyFont="1" applyFill="1" applyBorder="1" applyAlignment="1">
      <alignment horizontal="right" vertical="center"/>
    </xf>
    <xf numFmtId="171" fontId="10" fillId="9" borderId="1" xfId="3" applyNumberFormat="1" applyFont="1" applyFill="1" applyBorder="1" applyAlignment="1">
      <alignment horizontal="right" vertical="center"/>
    </xf>
    <xf numFmtId="171" fontId="1" fillId="8" borderId="1" xfId="5" applyNumberFormat="1" applyFont="1" applyFill="1" applyBorder="1" applyAlignment="1">
      <alignment vertical="center"/>
    </xf>
    <xf numFmtId="191" fontId="24" fillId="7" borderId="0" xfId="3" applyNumberFormat="1" applyFont="1" applyFill="1" applyBorder="1" applyAlignment="1">
      <alignment horizontal="justify" vertical="center" wrapText="1"/>
    </xf>
    <xf numFmtId="181" fontId="23" fillId="7" borderId="0" xfId="0" applyNumberFormat="1" applyFont="1" applyFill="1" applyAlignment="1">
      <alignment horizontal="right" vertical="center"/>
    </xf>
    <xf numFmtId="0" fontId="21" fillId="11" borderId="0" xfId="0" applyFont="1" applyFill="1" applyAlignment="1">
      <alignment horizontal="center" vertical="center"/>
    </xf>
    <xf numFmtId="171" fontId="23" fillId="11" borderId="0" xfId="9" applyNumberFormat="1" applyFont="1" applyFill="1" applyAlignment="1">
      <alignment horizontal="right" vertical="center"/>
    </xf>
    <xf numFmtId="182" fontId="23" fillId="11" borderId="0" xfId="3" applyNumberFormat="1" applyFont="1" applyFill="1" applyAlignment="1">
      <alignment vertical="center"/>
    </xf>
    <xf numFmtId="0" fontId="24" fillId="11" borderId="49" xfId="0" applyFont="1" applyFill="1" applyBorder="1" applyAlignment="1">
      <alignment horizontal="center" vertical="center"/>
    </xf>
    <xf numFmtId="0" fontId="24" fillId="7" borderId="49" xfId="0" applyFont="1" applyFill="1" applyBorder="1" applyAlignment="1">
      <alignment horizontal="center" vertical="center"/>
    </xf>
    <xf numFmtId="0" fontId="23" fillId="7" borderId="49" xfId="0" applyFont="1" applyFill="1" applyBorder="1" applyAlignment="1">
      <alignment vertical="center"/>
    </xf>
    <xf numFmtId="173" fontId="1" fillId="7" borderId="49" xfId="16" applyNumberFormat="1" applyFont="1" applyFill="1" applyBorder="1" applyAlignment="1">
      <alignment horizontal="right" vertical="center"/>
    </xf>
    <xf numFmtId="0" fontId="24" fillId="7" borderId="50" xfId="0" applyFont="1" applyFill="1" applyBorder="1" applyAlignment="1">
      <alignment vertical="center"/>
    </xf>
    <xf numFmtId="182" fontId="24" fillId="11" borderId="50" xfId="3" applyNumberFormat="1" applyFont="1" applyFill="1" applyBorder="1" applyAlignment="1">
      <alignment vertical="center"/>
    </xf>
    <xf numFmtId="182" fontId="24" fillId="7" borderId="50" xfId="3" applyNumberFormat="1" applyFont="1" applyFill="1" applyBorder="1" applyAlignment="1">
      <alignment vertical="center"/>
    </xf>
    <xf numFmtId="173" fontId="10" fillId="7" borderId="50" xfId="16" applyNumberFormat="1" applyFont="1" applyFill="1" applyBorder="1" applyAlignment="1">
      <alignment horizontal="right" vertical="center"/>
    </xf>
    <xf numFmtId="0" fontId="21" fillId="10" borderId="49" xfId="0" applyFont="1" applyFill="1" applyBorder="1" applyAlignment="1">
      <alignment horizontal="center" vertical="center"/>
    </xf>
    <xf numFmtId="0" fontId="21" fillId="10" borderId="50" xfId="9" applyFont="1" applyFill="1" applyBorder="1" applyAlignment="1">
      <alignment horizontal="justify" vertical="center" wrapText="1"/>
    </xf>
    <xf numFmtId="0" fontId="21" fillId="10" borderId="50" xfId="9" applyFont="1" applyFill="1" applyBorder="1" applyAlignment="1">
      <alignment horizontal="center" vertical="center" wrapText="1"/>
    </xf>
    <xf numFmtId="0" fontId="21" fillId="10" borderId="51" xfId="9" applyFont="1" applyFill="1" applyBorder="1" applyAlignment="1">
      <alignment horizontal="center" vertical="center" wrapText="1"/>
    </xf>
    <xf numFmtId="0" fontId="10" fillId="7" borderId="52" xfId="9" applyFont="1" applyFill="1" applyBorder="1" applyAlignment="1">
      <alignment vertical="center"/>
    </xf>
    <xf numFmtId="191" fontId="24" fillId="11" borderId="0" xfId="3" applyNumberFormat="1" applyFont="1" applyFill="1" applyBorder="1" applyAlignment="1">
      <alignment horizontal="justify" vertical="center" wrapText="1"/>
    </xf>
    <xf numFmtId="0" fontId="23" fillId="11" borderId="0" xfId="0" applyFont="1" applyFill="1" applyAlignment="1">
      <alignment horizontal="center" vertical="center"/>
    </xf>
    <xf numFmtId="167" fontId="24" fillId="11" borderId="0" xfId="16" applyNumberFormat="1" applyFont="1" applyFill="1" applyAlignment="1">
      <alignment horizontal="right" vertical="center"/>
    </xf>
    <xf numFmtId="0" fontId="24" fillId="11" borderId="0" xfId="0" applyFont="1" applyFill="1" applyAlignment="1">
      <alignment horizontal="center" vertical="center"/>
    </xf>
    <xf numFmtId="181" fontId="24" fillId="11" borderId="0" xfId="0" applyNumberFormat="1" applyFont="1" applyFill="1" applyAlignment="1">
      <alignment horizontal="right" vertical="center"/>
    </xf>
    <xf numFmtId="0" fontId="24" fillId="7" borderId="50" xfId="0" applyFont="1" applyFill="1" applyBorder="1" applyAlignment="1">
      <alignment horizontal="center" vertical="center"/>
    </xf>
    <xf numFmtId="181" fontId="24" fillId="11" borderId="50" xfId="0" applyNumberFormat="1" applyFont="1" applyFill="1" applyBorder="1" applyAlignment="1">
      <alignment horizontal="right" vertical="center"/>
    </xf>
    <xf numFmtId="181" fontId="24" fillId="7" borderId="50" xfId="0" applyNumberFormat="1" applyFont="1" applyFill="1" applyBorder="1" applyAlignment="1">
      <alignment horizontal="right" vertical="center"/>
    </xf>
    <xf numFmtId="181" fontId="24" fillId="7" borderId="49" xfId="0" applyNumberFormat="1" applyFont="1" applyFill="1" applyBorder="1" applyAlignment="1">
      <alignment horizontal="right" vertical="center"/>
    </xf>
    <xf numFmtId="181" fontId="23" fillId="7" borderId="49" xfId="0" applyNumberFormat="1" applyFont="1" applyFill="1" applyBorder="1" applyAlignment="1">
      <alignment horizontal="right" vertical="center"/>
    </xf>
    <xf numFmtId="181" fontId="24" fillId="11" borderId="49" xfId="0" applyNumberFormat="1" applyFont="1" applyFill="1" applyBorder="1" applyAlignment="1">
      <alignment horizontal="right" vertical="center"/>
    </xf>
    <xf numFmtId="0" fontId="24" fillId="11" borderId="50" xfId="0" applyFont="1" applyFill="1" applyBorder="1" applyAlignment="1">
      <alignment horizontal="center" vertical="center"/>
    </xf>
    <xf numFmtId="0" fontId="23" fillId="0" borderId="49" xfId="12" applyFont="1" applyBorder="1" applyAlignment="1">
      <alignment vertical="center"/>
    </xf>
    <xf numFmtId="0" fontId="21" fillId="10" borderId="50" xfId="0" applyFont="1" applyFill="1" applyBorder="1" applyAlignment="1">
      <alignment horizontal="center" vertical="center"/>
    </xf>
    <xf numFmtId="0" fontId="1" fillId="11" borderId="0" xfId="0" applyFont="1" applyFill="1" applyAlignment="1">
      <alignment vertical="center"/>
    </xf>
    <xf numFmtId="176" fontId="23" fillId="11" borderId="0" xfId="0" applyNumberFormat="1" applyFont="1" applyFill="1" applyAlignment="1">
      <alignment vertical="center"/>
    </xf>
    <xf numFmtId="167" fontId="23" fillId="11" borderId="0" xfId="16" applyNumberFormat="1" applyFont="1" applyFill="1" applyBorder="1" applyAlignment="1">
      <alignment vertical="center"/>
    </xf>
    <xf numFmtId="0" fontId="1" fillId="0" borderId="49" xfId="12" applyFont="1" applyBorder="1" applyAlignment="1">
      <alignment vertical="center"/>
    </xf>
    <xf numFmtId="0" fontId="1" fillId="7" borderId="49" xfId="12" applyFont="1" applyFill="1" applyBorder="1" applyAlignment="1">
      <alignment vertical="center"/>
    </xf>
    <xf numFmtId="0" fontId="23" fillId="7" borderId="52" xfId="12" applyFont="1" applyFill="1" applyBorder="1" applyAlignment="1">
      <alignment vertical="center"/>
    </xf>
    <xf numFmtId="17" fontId="21" fillId="10" borderId="50" xfId="0" applyNumberFormat="1" applyFont="1" applyFill="1" applyBorder="1" applyAlignment="1">
      <alignment horizontal="center" vertical="center"/>
    </xf>
    <xf numFmtId="17" fontId="24" fillId="7" borderId="50" xfId="0" applyNumberFormat="1" applyFont="1" applyFill="1" applyBorder="1" applyAlignment="1">
      <alignment vertical="center"/>
    </xf>
    <xf numFmtId="0" fontId="23" fillId="7" borderId="50" xfId="12" applyFont="1" applyFill="1" applyBorder="1" applyAlignment="1">
      <alignment vertical="center"/>
    </xf>
    <xf numFmtId="0" fontId="23" fillId="7" borderId="50" xfId="0" applyFont="1" applyFill="1" applyBorder="1" applyAlignment="1">
      <alignment vertical="center"/>
    </xf>
    <xf numFmtId="0" fontId="1" fillId="7" borderId="49" xfId="0" applyFont="1" applyFill="1" applyBorder="1" applyAlignment="1">
      <alignment horizontal="left" vertical="center"/>
    </xf>
    <xf numFmtId="176" fontId="23" fillId="11" borderId="49" xfId="0" applyNumberFormat="1" applyFont="1" applyFill="1" applyBorder="1" applyAlignment="1">
      <alignment vertical="center"/>
    </xf>
    <xf numFmtId="176" fontId="23" fillId="7" borderId="49" xfId="0" applyNumberFormat="1" applyFont="1" applyFill="1" applyBorder="1" applyAlignment="1">
      <alignment vertical="center"/>
    </xf>
    <xf numFmtId="167" fontId="23" fillId="11" borderId="49" xfId="16" applyNumberFormat="1" applyFont="1" applyFill="1" applyBorder="1" applyAlignment="1">
      <alignment vertical="center"/>
    </xf>
    <xf numFmtId="167" fontId="23" fillId="7" borderId="49" xfId="16" applyNumberFormat="1" applyFont="1" applyFill="1" applyBorder="1" applyAlignment="1">
      <alignment vertical="center"/>
    </xf>
    <xf numFmtId="0" fontId="24" fillId="7" borderId="50" xfId="0" applyFont="1" applyFill="1" applyBorder="1" applyAlignment="1">
      <alignment horizontal="left" vertical="center"/>
    </xf>
    <xf numFmtId="176" fontId="24" fillId="11" borderId="50" xfId="0" applyNumberFormat="1" applyFont="1" applyFill="1" applyBorder="1" applyAlignment="1">
      <alignment vertical="center"/>
    </xf>
    <xf numFmtId="176" fontId="24" fillId="7" borderId="50" xfId="0" applyNumberFormat="1" applyFont="1" applyFill="1" applyBorder="1" applyAlignment="1">
      <alignment vertical="center"/>
    </xf>
    <xf numFmtId="167" fontId="24" fillId="11" borderId="50" xfId="16" applyNumberFormat="1" applyFont="1" applyFill="1" applyBorder="1" applyAlignment="1">
      <alignment vertical="center"/>
    </xf>
    <xf numFmtId="167" fontId="24" fillId="7" borderId="50" xfId="16" applyNumberFormat="1" applyFont="1" applyFill="1" applyBorder="1" applyAlignment="1">
      <alignment vertical="center"/>
    </xf>
    <xf numFmtId="178" fontId="23" fillId="11" borderId="0" xfId="0" applyNumberFormat="1" applyFont="1" applyFill="1" applyAlignment="1">
      <alignment vertical="center"/>
    </xf>
    <xf numFmtId="178" fontId="23" fillId="11" borderId="49" xfId="0" applyNumberFormat="1" applyFont="1" applyFill="1" applyBorder="1" applyAlignment="1">
      <alignment vertical="center"/>
    </xf>
    <xf numFmtId="178" fontId="24" fillId="11" borderId="50" xfId="0" applyNumberFormat="1" applyFont="1" applyFill="1" applyBorder="1" applyAlignment="1">
      <alignment vertical="center"/>
    </xf>
    <xf numFmtId="178" fontId="23" fillId="7" borderId="0" xfId="0" applyNumberFormat="1" applyFont="1" applyFill="1" applyAlignment="1">
      <alignment vertical="center"/>
    </xf>
    <xf numFmtId="178" fontId="23" fillId="7" borderId="49" xfId="0" applyNumberFormat="1" applyFont="1" applyFill="1" applyBorder="1" applyAlignment="1">
      <alignment vertical="center"/>
    </xf>
    <xf numFmtId="178" fontId="24" fillId="7" borderId="50" xfId="0" applyNumberFormat="1" applyFont="1" applyFill="1" applyBorder="1" applyAlignment="1">
      <alignment vertical="center"/>
    </xf>
    <xf numFmtId="0" fontId="23" fillId="0" borderId="0" xfId="9" applyFont="1" applyAlignment="1">
      <alignment horizontal="left" vertical="center"/>
    </xf>
    <xf numFmtId="171" fontId="23" fillId="0" borderId="0" xfId="9" applyNumberFormat="1" applyFont="1" applyAlignment="1">
      <alignment vertical="center"/>
    </xf>
    <xf numFmtId="0" fontId="24" fillId="0" borderId="49" xfId="0" applyFont="1" applyBorder="1" applyAlignment="1">
      <alignment vertical="center"/>
    </xf>
    <xf numFmtId="17" fontId="24" fillId="7" borderId="50" xfId="0" applyNumberFormat="1" applyFont="1" applyFill="1" applyBorder="1" applyAlignment="1">
      <alignment horizontal="center" vertical="center"/>
    </xf>
    <xf numFmtId="0" fontId="24" fillId="7" borderId="50" xfId="9" applyFont="1" applyFill="1" applyBorder="1" applyAlignment="1">
      <alignment horizontal="left" vertical="center"/>
    </xf>
    <xf numFmtId="171" fontId="24" fillId="11" borderId="50" xfId="9" applyNumberFormat="1" applyFont="1" applyFill="1" applyBorder="1" applyAlignment="1">
      <alignment horizontal="right" vertical="center"/>
    </xf>
    <xf numFmtId="171" fontId="24" fillId="7" borderId="50" xfId="9" applyNumberFormat="1" applyFont="1" applyFill="1" applyBorder="1" applyAlignment="1">
      <alignment horizontal="right" vertical="center"/>
    </xf>
    <xf numFmtId="176" fontId="1" fillId="11" borderId="0" xfId="0" applyNumberFormat="1" applyFont="1" applyFill="1" applyAlignment="1">
      <alignment vertical="center"/>
    </xf>
    <xf numFmtId="173" fontId="21" fillId="7" borderId="55" xfId="16" applyNumberFormat="1" applyFont="1" applyFill="1" applyBorder="1" applyAlignment="1">
      <alignment horizontal="right" vertical="center"/>
    </xf>
    <xf numFmtId="0" fontId="10" fillId="7" borderId="49" xfId="0" applyFont="1" applyFill="1" applyBorder="1" applyAlignment="1">
      <alignment horizontal="left" vertical="center"/>
    </xf>
    <xf numFmtId="171" fontId="10" fillId="11" borderId="49" xfId="0" applyNumberFormat="1" applyFont="1" applyFill="1" applyBorder="1" applyAlignment="1">
      <alignment vertical="center"/>
    </xf>
    <xf numFmtId="171" fontId="10" fillId="0" borderId="49" xfId="0" applyNumberFormat="1" applyFont="1" applyBorder="1" applyAlignment="1">
      <alignment vertical="center"/>
    </xf>
    <xf numFmtId="173" fontId="10" fillId="7" borderId="49" xfId="16" applyNumberFormat="1" applyFont="1" applyFill="1" applyBorder="1" applyAlignment="1">
      <alignment horizontal="right" vertical="center"/>
    </xf>
    <xf numFmtId="176" fontId="24" fillId="11" borderId="49" xfId="0" applyNumberFormat="1" applyFont="1" applyFill="1" applyBorder="1" applyAlignment="1">
      <alignment vertical="center"/>
    </xf>
    <xf numFmtId="176" fontId="24" fillId="0" borderId="49" xfId="0" applyNumberFormat="1" applyFont="1" applyBorder="1" applyAlignment="1">
      <alignment vertical="center"/>
    </xf>
    <xf numFmtId="173" fontId="24" fillId="0" borderId="49" xfId="16" applyNumberFormat="1" applyFont="1" applyFill="1" applyBorder="1" applyAlignment="1">
      <alignment horizontal="right" vertical="center"/>
    </xf>
    <xf numFmtId="173" fontId="24" fillId="0" borderId="56" xfId="16" applyNumberFormat="1" applyFont="1" applyFill="1" applyBorder="1" applyAlignment="1">
      <alignment horizontal="right" vertical="center"/>
    </xf>
    <xf numFmtId="176" fontId="1" fillId="11" borderId="49" xfId="0" applyNumberFormat="1" applyFont="1" applyFill="1" applyBorder="1" applyAlignment="1">
      <alignment vertical="center"/>
    </xf>
    <xf numFmtId="176" fontId="1" fillId="0" borderId="49" xfId="0" applyNumberFormat="1" applyFont="1" applyBorder="1" applyAlignment="1">
      <alignment vertical="center"/>
    </xf>
    <xf numFmtId="176" fontId="10" fillId="11" borderId="49" xfId="0" applyNumberFormat="1" applyFont="1" applyFill="1" applyBorder="1" applyAlignment="1">
      <alignment vertical="center"/>
    </xf>
    <xf numFmtId="176" fontId="10" fillId="0" borderId="49" xfId="0" applyNumberFormat="1" applyFont="1" applyBorder="1" applyAlignment="1">
      <alignment vertical="center"/>
    </xf>
    <xf numFmtId="0" fontId="1" fillId="7" borderId="49" xfId="0" applyFont="1" applyFill="1" applyBorder="1" applyAlignment="1">
      <alignment horizontal="left" vertical="center" wrapText="1"/>
    </xf>
    <xf numFmtId="0" fontId="1" fillId="0" borderId="49" xfId="0" applyFont="1" applyBorder="1" applyAlignment="1">
      <alignment horizontal="left" vertical="center" wrapText="1"/>
    </xf>
    <xf numFmtId="0" fontId="24" fillId="0" borderId="50" xfId="0" applyFont="1" applyBorder="1" applyAlignment="1">
      <alignment horizontal="left" vertical="center"/>
    </xf>
    <xf numFmtId="184" fontId="24" fillId="11" borderId="50" xfId="0" applyNumberFormat="1" applyFont="1" applyFill="1" applyBorder="1" applyAlignment="1">
      <alignment vertical="center"/>
    </xf>
    <xf numFmtId="184" fontId="24" fillId="0" borderId="50" xfId="0" applyNumberFormat="1" applyFont="1" applyBorder="1" applyAlignment="1">
      <alignment vertical="center"/>
    </xf>
    <xf numFmtId="173" fontId="24" fillId="0" borderId="57" xfId="16" applyNumberFormat="1" applyFont="1" applyFill="1" applyBorder="1" applyAlignment="1">
      <alignment horizontal="right" vertical="center"/>
    </xf>
    <xf numFmtId="173" fontId="24" fillId="0" borderId="50" xfId="16" applyNumberFormat="1" applyFont="1" applyFill="1" applyBorder="1" applyAlignment="1">
      <alignment horizontal="right" vertical="center"/>
    </xf>
    <xf numFmtId="0" fontId="1" fillId="7" borderId="50" xfId="0" applyFont="1" applyFill="1" applyBorder="1" applyAlignment="1">
      <alignment horizontal="left" vertical="center"/>
    </xf>
    <xf numFmtId="176" fontId="10" fillId="11" borderId="50" xfId="0" applyNumberFormat="1" applyFont="1" applyFill="1" applyBorder="1" applyAlignment="1">
      <alignment vertical="center"/>
    </xf>
    <xf numFmtId="176" fontId="10" fillId="0" borderId="50" xfId="0" applyNumberFormat="1" applyFont="1" applyBorder="1" applyAlignment="1">
      <alignment vertical="center"/>
    </xf>
    <xf numFmtId="176" fontId="10" fillId="7" borderId="49" xfId="0" applyNumberFormat="1" applyFont="1" applyFill="1" applyBorder="1" applyAlignment="1">
      <alignment vertical="center"/>
    </xf>
    <xf numFmtId="171" fontId="10" fillId="7" borderId="49" xfId="0" applyNumberFormat="1" applyFont="1" applyFill="1" applyBorder="1" applyAlignment="1">
      <alignment vertical="center"/>
    </xf>
    <xf numFmtId="0" fontId="7" fillId="0" borderId="49" xfId="0" applyFont="1" applyBorder="1" applyAlignment="1">
      <alignment vertical="center"/>
    </xf>
    <xf numFmtId="38" fontId="7" fillId="0" borderId="49" xfId="0" applyNumberFormat="1" applyFont="1" applyBorder="1" applyAlignment="1">
      <alignment vertical="center"/>
    </xf>
    <xf numFmtId="17" fontId="21" fillId="10" borderId="49" xfId="0" applyNumberFormat="1" applyFont="1" applyFill="1" applyBorder="1" applyAlignment="1">
      <alignment horizontal="center" vertical="center"/>
    </xf>
    <xf numFmtId="17" fontId="24" fillId="0" borderId="49" xfId="0" applyNumberFormat="1" applyFont="1" applyBorder="1" applyAlignment="1">
      <alignment horizontal="center" vertical="center"/>
    </xf>
    <xf numFmtId="0" fontId="24" fillId="0" borderId="49" xfId="0" applyFont="1" applyBorder="1" applyAlignment="1">
      <alignment horizontal="center" vertical="center"/>
    </xf>
    <xf numFmtId="0" fontId="10" fillId="0" borderId="50" xfId="0" applyFont="1" applyBorder="1" applyAlignment="1">
      <alignment horizontal="center" vertical="center"/>
    </xf>
    <xf numFmtId="1" fontId="1" fillId="0" borderId="49" xfId="0" applyNumberFormat="1" applyFont="1" applyBorder="1" applyAlignment="1">
      <alignment vertical="center"/>
    </xf>
    <xf numFmtId="176" fontId="1" fillId="11" borderId="0" xfId="0" applyNumberFormat="1" applyFont="1" applyFill="1" applyAlignment="1">
      <alignment horizontal="right" vertical="center"/>
    </xf>
    <xf numFmtId="17" fontId="21" fillId="10" borderId="50" xfId="10" applyNumberFormat="1" applyFont="1" applyFill="1" applyBorder="1" applyAlignment="1">
      <alignment horizontal="center" vertical="center"/>
    </xf>
    <xf numFmtId="17" fontId="10" fillId="7" borderId="50" xfId="10" applyNumberFormat="1" applyFont="1" applyFill="1" applyBorder="1" applyAlignment="1">
      <alignment horizontal="center" vertical="center"/>
    </xf>
    <xf numFmtId="0" fontId="10" fillId="7" borderId="50" xfId="10" applyFont="1" applyFill="1" applyBorder="1" applyAlignment="1">
      <alignment horizontal="center" vertical="center"/>
    </xf>
    <xf numFmtId="0" fontId="1" fillId="7" borderId="50" xfId="10" applyFill="1" applyBorder="1" applyAlignment="1">
      <alignment vertical="center"/>
    </xf>
    <xf numFmtId="0" fontId="10" fillId="0" borderId="50" xfId="10" applyFont="1" applyBorder="1" applyAlignment="1">
      <alignment vertical="center"/>
    </xf>
    <xf numFmtId="0" fontId="10" fillId="7" borderId="50" xfId="10" applyFont="1" applyFill="1" applyBorder="1" applyAlignment="1">
      <alignment vertical="center"/>
    </xf>
    <xf numFmtId="0" fontId="21" fillId="10" borderId="50" xfId="10" applyFont="1" applyFill="1" applyBorder="1" applyAlignment="1">
      <alignment vertical="center"/>
    </xf>
    <xf numFmtId="176" fontId="22" fillId="10" borderId="50" xfId="0" applyNumberFormat="1" applyFont="1" applyFill="1" applyBorder="1" applyAlignment="1">
      <alignment vertical="center"/>
    </xf>
    <xf numFmtId="178" fontId="22" fillId="10" borderId="50" xfId="0" applyNumberFormat="1" applyFont="1" applyFill="1" applyBorder="1" applyAlignment="1">
      <alignment vertical="center"/>
    </xf>
    <xf numFmtId="0" fontId="10" fillId="7" borderId="49" xfId="10" applyFont="1" applyFill="1" applyBorder="1" applyAlignment="1">
      <alignment vertical="center"/>
    </xf>
    <xf numFmtId="176" fontId="10" fillId="11" borderId="49" xfId="0" applyNumberFormat="1" applyFont="1" applyFill="1" applyBorder="1" applyAlignment="1">
      <alignment horizontal="right" vertical="center"/>
    </xf>
    <xf numFmtId="176" fontId="10" fillId="0" borderId="49" xfId="0" applyNumberFormat="1" applyFont="1" applyBorder="1" applyAlignment="1">
      <alignment horizontal="right" vertical="center"/>
    </xf>
    <xf numFmtId="0" fontId="1" fillId="7" borderId="49" xfId="10" applyFill="1" applyBorder="1" applyAlignment="1">
      <alignment vertical="center"/>
    </xf>
    <xf numFmtId="176" fontId="1" fillId="11" borderId="49" xfId="0" applyNumberFormat="1" applyFont="1" applyFill="1" applyBorder="1" applyAlignment="1">
      <alignment horizontal="right" vertical="center"/>
    </xf>
    <xf numFmtId="176" fontId="1" fillId="0" borderId="49" xfId="0" applyNumberFormat="1" applyFont="1" applyBorder="1" applyAlignment="1">
      <alignment horizontal="right" vertical="center"/>
    </xf>
    <xf numFmtId="176" fontId="10" fillId="0" borderId="50" xfId="0" applyNumberFormat="1" applyFont="1" applyBorder="1" applyAlignment="1">
      <alignment horizontal="right" vertical="center"/>
    </xf>
    <xf numFmtId="0" fontId="31" fillId="7" borderId="50" xfId="10" applyFont="1" applyFill="1" applyBorder="1" applyAlignment="1">
      <alignment vertical="center"/>
    </xf>
    <xf numFmtId="176" fontId="1" fillId="0" borderId="50" xfId="0" applyNumberFormat="1" applyFont="1" applyBorder="1" applyAlignment="1">
      <alignment horizontal="right" vertical="center"/>
    </xf>
    <xf numFmtId="173" fontId="1" fillId="7" borderId="50" xfId="16" applyNumberFormat="1" applyFont="1" applyFill="1" applyBorder="1" applyAlignment="1">
      <alignment horizontal="right" vertical="center"/>
    </xf>
    <xf numFmtId="0" fontId="1" fillId="0" borderId="50" xfId="10" applyBorder="1" applyAlignment="1">
      <alignment vertical="center"/>
    </xf>
    <xf numFmtId="176" fontId="21" fillId="0" borderId="50" xfId="0" applyNumberFormat="1" applyFont="1" applyBorder="1" applyAlignment="1">
      <alignment horizontal="right" vertical="center"/>
    </xf>
    <xf numFmtId="173" fontId="21" fillId="0" borderId="50" xfId="16" applyNumberFormat="1" applyFont="1" applyFill="1" applyBorder="1" applyAlignment="1">
      <alignment horizontal="right" vertical="center"/>
    </xf>
    <xf numFmtId="0" fontId="21" fillId="10" borderId="49" xfId="10" applyFont="1" applyFill="1" applyBorder="1" applyAlignment="1">
      <alignment vertical="center"/>
    </xf>
    <xf numFmtId="176" fontId="22" fillId="10" borderId="49" xfId="0" applyNumberFormat="1" applyFont="1" applyFill="1" applyBorder="1" applyAlignment="1">
      <alignment vertical="center"/>
    </xf>
    <xf numFmtId="178" fontId="22" fillId="10" borderId="49" xfId="0" applyNumberFormat="1" applyFont="1" applyFill="1" applyBorder="1" applyAlignment="1">
      <alignment vertical="center"/>
    </xf>
    <xf numFmtId="0" fontId="24" fillId="0" borderId="49" xfId="10" applyFont="1" applyBorder="1" applyAlignment="1">
      <alignment vertical="center"/>
    </xf>
    <xf numFmtId="176" fontId="1" fillId="7" borderId="50" xfId="0" applyNumberFormat="1" applyFont="1" applyFill="1" applyBorder="1" applyAlignment="1">
      <alignment horizontal="right" vertical="center"/>
    </xf>
    <xf numFmtId="178" fontId="1" fillId="7" borderId="50" xfId="0" applyNumberFormat="1" applyFont="1" applyFill="1" applyBorder="1" applyAlignment="1">
      <alignment horizontal="right" vertical="center"/>
    </xf>
    <xf numFmtId="176" fontId="1" fillId="11" borderId="50" xfId="0" applyNumberFormat="1" applyFont="1" applyFill="1" applyBorder="1" applyAlignment="1">
      <alignment horizontal="right" vertical="center"/>
    </xf>
    <xf numFmtId="176" fontId="10" fillId="11" borderId="50" xfId="0" applyNumberFormat="1" applyFont="1" applyFill="1" applyBorder="1" applyAlignment="1">
      <alignment horizontal="right" vertical="center"/>
    </xf>
    <xf numFmtId="176" fontId="10" fillId="11" borderId="0" xfId="0" applyNumberFormat="1" applyFont="1" applyFill="1" applyAlignment="1">
      <alignment horizontal="right" vertical="center"/>
    </xf>
    <xf numFmtId="17" fontId="10" fillId="0" borderId="50" xfId="10" applyNumberFormat="1" applyFont="1" applyBorder="1" applyAlignment="1">
      <alignment horizontal="center" vertical="center"/>
    </xf>
    <xf numFmtId="0" fontId="21" fillId="10" borderId="54" xfId="10" applyFont="1" applyFill="1" applyBorder="1" applyAlignment="1">
      <alignment vertical="center"/>
    </xf>
    <xf numFmtId="176" fontId="22" fillId="10" borderId="50" xfId="0" applyNumberFormat="1" applyFont="1" applyFill="1" applyBorder="1" applyAlignment="1">
      <alignment horizontal="right" vertical="center"/>
    </xf>
    <xf numFmtId="178" fontId="22" fillId="10" borderId="51" xfId="0" applyNumberFormat="1" applyFont="1" applyFill="1" applyBorder="1" applyAlignment="1">
      <alignment horizontal="right" vertical="center"/>
    </xf>
    <xf numFmtId="0" fontId="10" fillId="7" borderId="49" xfId="0" applyFont="1" applyFill="1" applyBorder="1" applyAlignment="1">
      <alignment horizontal="center" vertical="center"/>
    </xf>
    <xf numFmtId="17" fontId="10" fillId="7" borderId="49" xfId="0" applyNumberFormat="1" applyFont="1" applyFill="1" applyBorder="1" applyAlignment="1">
      <alignment horizontal="center" vertical="center"/>
    </xf>
    <xf numFmtId="0" fontId="10" fillId="7" borderId="50" xfId="0" applyFont="1" applyFill="1" applyBorder="1" applyAlignment="1">
      <alignment horizontal="center" vertical="center"/>
    </xf>
    <xf numFmtId="0" fontId="0" fillId="7" borderId="49" xfId="0" applyFill="1" applyBorder="1" applyAlignment="1">
      <alignment vertical="center"/>
    </xf>
    <xf numFmtId="0" fontId="10" fillId="7" borderId="50" xfId="0" applyFont="1" applyFill="1" applyBorder="1" applyAlignment="1">
      <alignment vertical="center"/>
    </xf>
    <xf numFmtId="176" fontId="10" fillId="7" borderId="50" xfId="0" applyNumberFormat="1" applyFont="1" applyFill="1" applyBorder="1" applyAlignment="1">
      <alignment vertical="center"/>
    </xf>
    <xf numFmtId="0" fontId="0" fillId="7" borderId="52" xfId="0" applyFill="1" applyBorder="1" applyAlignment="1">
      <alignment vertical="center"/>
    </xf>
    <xf numFmtId="190" fontId="1" fillId="7" borderId="0" xfId="16" applyNumberFormat="1" applyFont="1" applyFill="1" applyBorder="1" applyAlignment="1">
      <alignment horizontal="right" vertical="center"/>
    </xf>
    <xf numFmtId="167" fontId="1" fillId="11" borderId="0" xfId="16" applyNumberFormat="1" applyFont="1" applyFill="1" applyBorder="1" applyAlignment="1">
      <alignment horizontal="right" vertical="center"/>
    </xf>
    <xf numFmtId="0" fontId="0" fillId="7" borderId="59" xfId="0" applyFill="1" applyBorder="1" applyAlignment="1">
      <alignment vertical="center"/>
    </xf>
    <xf numFmtId="0" fontId="10" fillId="7" borderId="50" xfId="0" applyFont="1" applyFill="1" applyBorder="1" applyAlignment="1">
      <alignment horizontal="center" vertical="center" wrapText="1"/>
    </xf>
    <xf numFmtId="0" fontId="21" fillId="10" borderId="53" xfId="0" applyFont="1" applyFill="1" applyBorder="1" applyAlignment="1">
      <alignment horizontal="center" vertical="center"/>
    </xf>
    <xf numFmtId="0" fontId="0" fillId="7" borderId="53" xfId="0" applyFill="1" applyBorder="1" applyAlignment="1">
      <alignment vertical="center"/>
    </xf>
    <xf numFmtId="0" fontId="10" fillId="7" borderId="49" xfId="0" applyFont="1" applyFill="1" applyBorder="1" applyAlignment="1">
      <alignment vertical="center"/>
    </xf>
    <xf numFmtId="167" fontId="10" fillId="11" borderId="50" xfId="16" applyNumberFormat="1" applyFont="1" applyFill="1" applyBorder="1" applyAlignment="1">
      <alignment horizontal="right" vertical="center"/>
    </xf>
    <xf numFmtId="167" fontId="10" fillId="7" borderId="50" xfId="16" applyNumberFormat="1" applyFont="1" applyFill="1" applyBorder="1" applyAlignment="1">
      <alignment horizontal="right" vertical="center"/>
    </xf>
    <xf numFmtId="190" fontId="10" fillId="7" borderId="50" xfId="16" applyNumberFormat="1" applyFont="1" applyFill="1" applyBorder="1" applyAlignment="1">
      <alignment horizontal="right" vertical="center"/>
    </xf>
    <xf numFmtId="178" fontId="1" fillId="7" borderId="0" xfId="0" applyNumberFormat="1" applyFont="1" applyFill="1" applyAlignment="1">
      <alignment vertical="center"/>
    </xf>
    <xf numFmtId="176" fontId="1" fillId="11" borderId="0" xfId="10" applyNumberFormat="1" applyFill="1" applyAlignment="1">
      <alignment vertical="center"/>
    </xf>
    <xf numFmtId="0" fontId="24" fillId="0" borderId="50" xfId="10" applyFont="1" applyBorder="1" applyAlignment="1">
      <alignment horizontal="center" vertical="center"/>
    </xf>
    <xf numFmtId="0" fontId="24" fillId="0" borderId="50" xfId="10" applyFont="1" applyBorder="1" applyAlignment="1">
      <alignment horizontal="center" vertical="center" wrapText="1"/>
    </xf>
    <xf numFmtId="176" fontId="1" fillId="11" borderId="49" xfId="10" applyNumberFormat="1" applyFill="1" applyBorder="1" applyAlignment="1">
      <alignment vertical="center"/>
    </xf>
    <xf numFmtId="176" fontId="1" fillId="7" borderId="49" xfId="10" applyNumberFormat="1" applyFill="1" applyBorder="1" applyAlignment="1">
      <alignment vertical="center"/>
    </xf>
    <xf numFmtId="176" fontId="1" fillId="0" borderId="49" xfId="10" applyNumberFormat="1" applyBorder="1" applyAlignment="1">
      <alignment vertical="center"/>
    </xf>
    <xf numFmtId="176" fontId="23" fillId="11" borderId="50" xfId="10" applyNumberFormat="1" applyFont="1" applyFill="1" applyBorder="1" applyAlignment="1">
      <alignment vertical="center"/>
    </xf>
    <xf numFmtId="176" fontId="23" fillId="0" borderId="50" xfId="10" applyNumberFormat="1" applyFont="1" applyBorder="1" applyAlignment="1">
      <alignment vertical="center"/>
    </xf>
    <xf numFmtId="176" fontId="23" fillId="7" borderId="50" xfId="10" applyNumberFormat="1" applyFont="1" applyFill="1" applyBorder="1" applyAlignment="1">
      <alignment vertical="center"/>
    </xf>
    <xf numFmtId="0" fontId="24" fillId="7" borderId="50" xfId="10" applyFont="1" applyFill="1" applyBorder="1" applyAlignment="1">
      <alignment vertical="center"/>
    </xf>
    <xf numFmtId="176" fontId="24" fillId="11" borderId="50" xfId="10" applyNumberFormat="1" applyFont="1" applyFill="1" applyBorder="1" applyAlignment="1">
      <alignment vertical="center"/>
    </xf>
    <xf numFmtId="176" fontId="24" fillId="7" borderId="50" xfId="10" applyNumberFormat="1" applyFont="1" applyFill="1" applyBorder="1" applyAlignment="1">
      <alignment vertical="center"/>
    </xf>
    <xf numFmtId="0" fontId="16" fillId="7" borderId="0" xfId="0" applyFont="1" applyFill="1" applyAlignment="1">
      <alignment horizontal="right" vertical="center"/>
    </xf>
    <xf numFmtId="0" fontId="31" fillId="7" borderId="49" xfId="10" applyFont="1" applyFill="1" applyBorder="1" applyAlignment="1">
      <alignment vertical="center"/>
    </xf>
    <xf numFmtId="173" fontId="1" fillId="7" borderId="49" xfId="16" applyNumberFormat="1" applyFont="1" applyFill="1" applyBorder="1" applyAlignment="1">
      <alignment vertical="center"/>
    </xf>
    <xf numFmtId="0" fontId="18" fillId="7" borderId="50" xfId="10" applyFont="1" applyFill="1" applyBorder="1" applyAlignment="1">
      <alignment vertical="center"/>
    </xf>
    <xf numFmtId="173" fontId="10" fillId="7" borderId="50" xfId="16" applyNumberFormat="1" applyFont="1" applyFill="1" applyBorder="1" applyAlignment="1">
      <alignment vertical="center"/>
    </xf>
    <xf numFmtId="0" fontId="18" fillId="0" borderId="50" xfId="10" applyFont="1" applyBorder="1" applyAlignment="1">
      <alignment vertical="center"/>
    </xf>
    <xf numFmtId="176" fontId="10" fillId="7" borderId="50" xfId="0" applyNumberFormat="1" applyFont="1" applyFill="1" applyBorder="1" applyAlignment="1">
      <alignment horizontal="right" vertical="center"/>
    </xf>
    <xf numFmtId="0" fontId="1" fillId="0" borderId="52" xfId="0" applyFont="1" applyBorder="1" applyAlignment="1">
      <alignment vertical="center"/>
    </xf>
    <xf numFmtId="176" fontId="21" fillId="10" borderId="50" xfId="0" applyNumberFormat="1" applyFont="1" applyFill="1" applyBorder="1" applyAlignment="1">
      <alignment horizontal="right" vertical="center"/>
    </xf>
    <xf numFmtId="173" fontId="21" fillId="10" borderId="51" xfId="16" applyNumberFormat="1" applyFont="1" applyFill="1" applyBorder="1" applyAlignment="1">
      <alignment horizontal="right" vertical="center"/>
    </xf>
    <xf numFmtId="0" fontId="21" fillId="10" borderId="62" xfId="10" applyFont="1" applyFill="1" applyBorder="1" applyAlignment="1">
      <alignment vertical="center"/>
    </xf>
    <xf numFmtId="176" fontId="1" fillId="11" borderId="0" xfId="10" applyNumberFormat="1" applyFill="1" applyAlignment="1">
      <alignment horizontal="right" vertical="center"/>
    </xf>
    <xf numFmtId="178" fontId="10" fillId="7" borderId="50" xfId="0" applyNumberFormat="1" applyFont="1" applyFill="1" applyBorder="1" applyAlignment="1">
      <alignment horizontal="right" vertical="center"/>
    </xf>
    <xf numFmtId="179" fontId="26" fillId="11" borderId="0" xfId="0" applyNumberFormat="1" applyFont="1" applyFill="1" applyAlignment="1" applyProtection="1">
      <alignment vertical="center"/>
      <protection locked="0"/>
    </xf>
    <xf numFmtId="0" fontId="10" fillId="0" borderId="49" xfId="10" applyFont="1" applyBorder="1" applyAlignment="1">
      <alignment vertical="center"/>
    </xf>
    <xf numFmtId="0" fontId="10" fillId="0" borderId="49" xfId="10" applyFont="1" applyBorder="1" applyAlignment="1">
      <alignment horizontal="center"/>
    </xf>
    <xf numFmtId="0" fontId="10" fillId="0" borderId="50" xfId="10" applyFont="1" applyBorder="1" applyAlignment="1">
      <alignment horizontal="center"/>
    </xf>
    <xf numFmtId="0" fontId="1" fillId="7" borderId="49" xfId="10" applyFill="1" applyBorder="1"/>
    <xf numFmtId="179" fontId="26" fillId="7" borderId="49" xfId="0" applyNumberFormat="1" applyFont="1" applyFill="1" applyBorder="1" applyAlignment="1" applyProtection="1">
      <alignment vertical="center"/>
      <protection locked="0"/>
    </xf>
    <xf numFmtId="179" fontId="21" fillId="10" borderId="50" xfId="0" applyNumberFormat="1" applyFont="1" applyFill="1" applyBorder="1" applyAlignment="1" applyProtection="1">
      <alignment vertical="center"/>
      <protection locked="0"/>
    </xf>
    <xf numFmtId="173" fontId="21" fillId="10" borderId="50" xfId="16" applyNumberFormat="1" applyFont="1" applyFill="1" applyBorder="1" applyAlignment="1">
      <alignment vertical="center"/>
    </xf>
    <xf numFmtId="179" fontId="27" fillId="11" borderId="0" xfId="0" applyNumberFormat="1" applyFont="1" applyFill="1" applyAlignment="1" applyProtection="1">
      <alignment vertical="center"/>
      <protection locked="0"/>
    </xf>
    <xf numFmtId="0" fontId="1" fillId="0" borderId="49" xfId="10" applyBorder="1" applyAlignment="1">
      <alignment vertical="center"/>
    </xf>
    <xf numFmtId="0" fontId="1" fillId="0" borderId="49" xfId="10" applyBorder="1" applyAlignment="1">
      <alignment horizontal="center" vertical="center"/>
    </xf>
    <xf numFmtId="165" fontId="1" fillId="0" borderId="49" xfId="3" applyFont="1" applyFill="1" applyBorder="1" applyAlignment="1">
      <alignment vertical="center"/>
    </xf>
    <xf numFmtId="186" fontId="1" fillId="0" borderId="49" xfId="3" applyNumberFormat="1" applyFont="1" applyFill="1" applyBorder="1" applyAlignment="1">
      <alignment horizontal="right" vertical="center"/>
    </xf>
    <xf numFmtId="172" fontId="1" fillId="0" borderId="49" xfId="16" applyNumberFormat="1" applyFont="1" applyFill="1" applyBorder="1" applyAlignment="1">
      <alignment horizontal="right" vertical="center"/>
    </xf>
    <xf numFmtId="179" fontId="26" fillId="0" borderId="49" xfId="0" applyNumberFormat="1" applyFont="1" applyBorder="1" applyAlignment="1" applyProtection="1">
      <alignment vertical="center"/>
      <protection locked="0"/>
    </xf>
    <xf numFmtId="172" fontId="26" fillId="0" borderId="49" xfId="16" applyNumberFormat="1" applyFont="1" applyFill="1" applyBorder="1" applyAlignment="1" applyProtection="1">
      <alignment horizontal="right" vertical="center"/>
      <protection locked="0"/>
    </xf>
    <xf numFmtId="167" fontId="1" fillId="0" borderId="49" xfId="16" applyNumberFormat="1" applyFont="1" applyFill="1" applyBorder="1" applyAlignment="1">
      <alignment vertical="center"/>
    </xf>
    <xf numFmtId="0" fontId="1" fillId="0" borderId="49" xfId="0" applyFont="1" applyBorder="1" applyAlignment="1">
      <alignment vertical="center"/>
    </xf>
    <xf numFmtId="38" fontId="1" fillId="0" borderId="49" xfId="0" applyNumberFormat="1" applyFont="1" applyBorder="1" applyAlignment="1">
      <alignment vertical="center"/>
    </xf>
    <xf numFmtId="183" fontId="26" fillId="0" borderId="46" xfId="0" applyNumberFormat="1" applyFont="1" applyBorder="1" applyAlignment="1" applyProtection="1">
      <alignment horizontal="right" vertical="center"/>
      <protection locked="0"/>
    </xf>
    <xf numFmtId="183" fontId="26" fillId="0" borderId="0" xfId="0" applyNumberFormat="1" applyFont="1" applyAlignment="1" applyProtection="1">
      <alignment horizontal="right" vertical="center"/>
      <protection locked="0"/>
    </xf>
    <xf numFmtId="183" fontId="26" fillId="0" borderId="49" xfId="0" applyNumberFormat="1" applyFont="1" applyBorder="1" applyAlignment="1" applyProtection="1">
      <alignment horizontal="right" vertical="center"/>
      <protection locked="0"/>
    </xf>
    <xf numFmtId="173" fontId="21" fillId="10" borderId="50" xfId="16" applyNumberFormat="1" applyFont="1" applyFill="1" applyBorder="1" applyAlignment="1">
      <alignment horizontal="right" vertical="center"/>
    </xf>
    <xf numFmtId="171" fontId="1" fillId="11" borderId="0" xfId="14" applyNumberFormat="1" applyFont="1" applyFill="1" applyBorder="1" applyAlignment="1">
      <alignment horizontal="right" vertical="center"/>
    </xf>
    <xf numFmtId="0" fontId="1" fillId="0" borderId="49" xfId="14" applyFont="1" applyFill="1" applyBorder="1" applyAlignment="1">
      <alignment horizontal="left" vertical="center"/>
    </xf>
    <xf numFmtId="0" fontId="21" fillId="10" borderId="50" xfId="14" applyFont="1" applyFill="1" applyBorder="1" applyAlignment="1">
      <alignment horizontal="center" vertical="center"/>
    </xf>
    <xf numFmtId="171" fontId="21" fillId="10" borderId="50" xfId="14" applyNumberFormat="1" applyFont="1" applyFill="1" applyBorder="1" applyAlignment="1">
      <alignment horizontal="right" vertical="center"/>
    </xf>
    <xf numFmtId="171" fontId="21" fillId="10" borderId="54" xfId="14" applyNumberFormat="1" applyFont="1" applyFill="1" applyBorder="1" applyAlignment="1">
      <alignment horizontal="right" vertical="center"/>
    </xf>
    <xf numFmtId="0" fontId="1" fillId="0" borderId="63" xfId="0" applyFont="1" applyBorder="1" applyAlignment="1">
      <alignment vertical="center"/>
    </xf>
    <xf numFmtId="0" fontId="32" fillId="0" borderId="0" xfId="14" applyFont="1" applyFill="1" applyBorder="1" applyAlignment="1">
      <alignment horizontal="center" vertical="center" wrapText="1"/>
    </xf>
    <xf numFmtId="1" fontId="1" fillId="0" borderId="0" xfId="14" applyNumberFormat="1" applyFont="1" applyFill="1" applyBorder="1" applyAlignment="1">
      <alignment horizontal="right" vertical="center"/>
    </xf>
    <xf numFmtId="0" fontId="1" fillId="7" borderId="52" xfId="9" applyFill="1" applyBorder="1" applyAlignment="1">
      <alignment vertical="center"/>
    </xf>
    <xf numFmtId="0" fontId="1" fillId="7" borderId="49" xfId="9" applyFill="1" applyBorder="1" applyAlignment="1">
      <alignment vertical="center"/>
    </xf>
    <xf numFmtId="0" fontId="1" fillId="0" borderId="49" xfId="9" applyBorder="1" applyAlignment="1">
      <alignment vertical="center"/>
    </xf>
    <xf numFmtId="9" fontId="1" fillId="11" borderId="49" xfId="9" applyNumberFormat="1" applyFill="1" applyBorder="1" applyAlignment="1">
      <alignment vertical="center"/>
    </xf>
    <xf numFmtId="9" fontId="1" fillId="7" borderId="58" xfId="9" applyNumberFormat="1" applyFill="1" applyBorder="1" applyAlignment="1">
      <alignment vertical="center"/>
    </xf>
    <xf numFmtId="0" fontId="22" fillId="10" borderId="54" xfId="9" applyFont="1" applyFill="1" applyBorder="1" applyAlignment="1">
      <alignment vertical="center"/>
    </xf>
    <xf numFmtId="0" fontId="1" fillId="7" borderId="49" xfId="0" applyFont="1" applyFill="1" applyBorder="1" applyAlignment="1">
      <alignment vertical="center"/>
    </xf>
    <xf numFmtId="0" fontId="1" fillId="7" borderId="52" xfId="0" applyFont="1" applyFill="1" applyBorder="1" applyAlignment="1">
      <alignment vertical="center"/>
    </xf>
    <xf numFmtId="0" fontId="1" fillId="7" borderId="52" xfId="0" applyFont="1" applyFill="1" applyBorder="1" applyAlignment="1">
      <alignment horizontal="center" vertical="center"/>
    </xf>
    <xf numFmtId="0" fontId="25" fillId="10" borderId="64" xfId="0" applyFont="1" applyFill="1" applyBorder="1" applyAlignment="1">
      <alignment horizontal="center" vertical="center"/>
    </xf>
    <xf numFmtId="182" fontId="25" fillId="10" borderId="49" xfId="3" applyNumberFormat="1" applyFont="1" applyFill="1" applyBorder="1" applyAlignment="1">
      <alignment horizontal="right" vertical="center"/>
    </xf>
    <xf numFmtId="0" fontId="42" fillId="7" borderId="64" xfId="0" applyFont="1" applyFill="1" applyBorder="1" applyAlignment="1">
      <alignment horizontal="right" vertical="center"/>
    </xf>
    <xf numFmtId="182" fontId="42" fillId="7" borderId="49" xfId="3" applyNumberFormat="1" applyFont="1" applyFill="1" applyBorder="1" applyAlignment="1">
      <alignment horizontal="right" vertical="center"/>
    </xf>
    <xf numFmtId="182" fontId="42" fillId="7" borderId="58" xfId="3" applyNumberFormat="1" applyFont="1" applyFill="1" applyBorder="1" applyAlignment="1">
      <alignment horizontal="right" vertical="center"/>
    </xf>
    <xf numFmtId="182" fontId="25" fillId="10" borderId="58" xfId="3" applyNumberFormat="1" applyFont="1" applyFill="1" applyBorder="1" applyAlignment="1">
      <alignment horizontal="right" vertical="center"/>
    </xf>
    <xf numFmtId="182" fontId="42" fillId="7" borderId="52" xfId="3" applyNumberFormat="1" applyFont="1" applyFill="1" applyBorder="1" applyAlignment="1">
      <alignment horizontal="right" vertical="center"/>
    </xf>
    <xf numFmtId="0" fontId="17" fillId="11" borderId="64" xfId="0" applyFont="1" applyFill="1" applyBorder="1" applyAlignment="1">
      <alignment vertical="center"/>
    </xf>
    <xf numFmtId="182" fontId="17" fillId="11" borderId="49" xfId="3" applyNumberFormat="1" applyFont="1" applyFill="1" applyBorder="1" applyAlignment="1">
      <alignment horizontal="right" vertical="center"/>
    </xf>
    <xf numFmtId="0" fontId="17" fillId="11" borderId="54" xfId="0" applyFont="1" applyFill="1" applyBorder="1" applyAlignment="1">
      <alignment horizontal="left" vertical="center"/>
    </xf>
    <xf numFmtId="182" fontId="17" fillId="11" borderId="50" xfId="3" applyNumberFormat="1" applyFont="1" applyFill="1" applyBorder="1" applyAlignment="1">
      <alignment horizontal="right" vertical="center"/>
    </xf>
    <xf numFmtId="0" fontId="17" fillId="11" borderId="54" xfId="0" applyFont="1" applyFill="1" applyBorder="1" applyAlignment="1">
      <alignment vertical="center"/>
    </xf>
    <xf numFmtId="165" fontId="42" fillId="7" borderId="49" xfId="3" applyFont="1" applyFill="1" applyBorder="1" applyAlignment="1">
      <alignment horizontal="right" vertical="center"/>
    </xf>
    <xf numFmtId="182" fontId="17" fillId="11" borderId="51" xfId="3" applyNumberFormat="1" applyFont="1" applyFill="1" applyBorder="1" applyAlignment="1">
      <alignment horizontal="right" vertical="center"/>
    </xf>
    <xf numFmtId="165" fontId="42" fillId="7" borderId="52" xfId="3" applyFont="1" applyFill="1" applyBorder="1" applyAlignment="1">
      <alignment horizontal="right" vertical="center"/>
    </xf>
    <xf numFmtId="165" fontId="42" fillId="7" borderId="58" xfId="3" applyFont="1" applyFill="1" applyBorder="1" applyAlignment="1">
      <alignment horizontal="right" vertical="center"/>
    </xf>
    <xf numFmtId="182" fontId="17" fillId="11" borderId="58" xfId="3" applyNumberFormat="1" applyFont="1" applyFill="1" applyBorder="1" applyAlignment="1">
      <alignment horizontal="right" vertical="center"/>
    </xf>
    <xf numFmtId="171" fontId="23" fillId="11" borderId="49" xfId="9" applyNumberFormat="1" applyFont="1" applyFill="1" applyBorder="1" applyAlignment="1">
      <alignment horizontal="right" vertical="center"/>
    </xf>
    <xf numFmtId="171" fontId="23" fillId="7" borderId="49" xfId="9" applyNumberFormat="1" applyFont="1" applyFill="1" applyBorder="1" applyAlignment="1">
      <alignment horizontal="right" vertical="center"/>
    </xf>
    <xf numFmtId="167" fontId="24" fillId="11" borderId="49" xfId="16" applyNumberFormat="1" applyFont="1" applyFill="1" applyBorder="1" applyAlignment="1">
      <alignment horizontal="right" vertical="center"/>
    </xf>
    <xf numFmtId="167" fontId="23" fillId="7" borderId="49" xfId="16" applyNumberFormat="1" applyFont="1" applyFill="1" applyBorder="1" applyAlignment="1">
      <alignment horizontal="right" vertical="center"/>
    </xf>
    <xf numFmtId="189" fontId="38" fillId="11" borderId="0" xfId="14" applyNumberFormat="1" applyFont="1" applyFill="1" applyBorder="1" applyAlignment="1">
      <alignment vertical="center"/>
    </xf>
    <xf numFmtId="0" fontId="38" fillId="0" borderId="49" xfId="0" applyFont="1" applyBorder="1" applyAlignment="1">
      <alignment vertical="center"/>
    </xf>
    <xf numFmtId="0" fontId="39" fillId="7" borderId="49" xfId="0" applyFont="1" applyFill="1" applyBorder="1" applyAlignment="1">
      <alignment vertical="center"/>
    </xf>
    <xf numFmtId="0" fontId="37" fillId="0" borderId="50" xfId="10" applyFont="1" applyBorder="1" applyAlignment="1">
      <alignment horizontal="center" vertical="center"/>
    </xf>
    <xf numFmtId="49" fontId="37" fillId="0" borderId="50" xfId="10" applyNumberFormat="1" applyFont="1" applyBorder="1" applyAlignment="1">
      <alignment horizontal="center" vertical="center" wrapText="1"/>
    </xf>
    <xf numFmtId="171" fontId="13" fillId="0" borderId="50" xfId="14" applyNumberFormat="1" applyFont="1" applyFill="1" applyBorder="1" applyAlignment="1">
      <alignment vertical="center"/>
    </xf>
    <xf numFmtId="189" fontId="13" fillId="11" borderId="50" xfId="14" applyNumberFormat="1" applyFont="1" applyFill="1" applyBorder="1" applyAlignment="1">
      <alignment vertical="center"/>
    </xf>
    <xf numFmtId="189" fontId="13" fillId="0" borderId="50" xfId="14" applyNumberFormat="1" applyFont="1" applyFill="1" applyBorder="1" applyAlignment="1">
      <alignment vertical="center"/>
    </xf>
    <xf numFmtId="0" fontId="38" fillId="0" borderId="49" xfId="14" applyFont="1" applyFill="1" applyBorder="1" applyAlignment="1">
      <alignment horizontal="left" vertical="center"/>
    </xf>
    <xf numFmtId="189" fontId="38" fillId="11" borderId="49" xfId="14" applyNumberFormat="1" applyFont="1" applyFill="1" applyBorder="1" applyAlignment="1">
      <alignment vertical="center"/>
    </xf>
    <xf numFmtId="189" fontId="38" fillId="0" borderId="49" xfId="14" applyNumberFormat="1" applyFont="1" applyFill="1" applyBorder="1" applyAlignment="1">
      <alignment vertical="center"/>
    </xf>
    <xf numFmtId="171" fontId="13" fillId="0" borderId="0" xfId="14" applyNumberFormat="1" applyFont="1" applyFill="1" applyBorder="1" applyAlignment="1">
      <alignment vertical="center"/>
    </xf>
    <xf numFmtId="189" fontId="13" fillId="11" borderId="0" xfId="14" applyNumberFormat="1" applyFont="1" applyFill="1" applyBorder="1" applyAlignment="1">
      <alignment vertical="center"/>
    </xf>
    <xf numFmtId="189" fontId="13" fillId="0" borderId="0" xfId="14" applyNumberFormat="1" applyFont="1" applyFill="1" applyBorder="1" applyAlignment="1">
      <alignment vertical="center"/>
    </xf>
    <xf numFmtId="171" fontId="13" fillId="0" borderId="54" xfId="14" applyNumberFormat="1" applyFont="1" applyFill="1" applyBorder="1" applyAlignment="1">
      <alignment vertical="center"/>
    </xf>
    <xf numFmtId="167" fontId="13" fillId="11" borderId="50" xfId="16" applyNumberFormat="1" applyFont="1" applyFill="1" applyBorder="1" applyAlignment="1">
      <alignment vertical="center"/>
    </xf>
    <xf numFmtId="167" fontId="13" fillId="0" borderId="50" xfId="16" applyNumberFormat="1" applyFont="1" applyFill="1" applyBorder="1" applyAlignment="1">
      <alignment vertical="center"/>
    </xf>
    <xf numFmtId="171" fontId="13" fillId="0" borderId="49" xfId="14" applyNumberFormat="1" applyFont="1" applyFill="1" applyBorder="1" applyAlignment="1">
      <alignment vertical="center"/>
    </xf>
    <xf numFmtId="189" fontId="13" fillId="11" borderId="49" xfId="14" applyNumberFormat="1" applyFont="1" applyFill="1" applyBorder="1" applyAlignment="1">
      <alignment vertical="center"/>
    </xf>
    <xf numFmtId="189" fontId="13" fillId="0" borderId="49" xfId="14" applyNumberFormat="1" applyFont="1" applyFill="1" applyBorder="1" applyAlignment="1">
      <alignment vertical="center"/>
    </xf>
    <xf numFmtId="171" fontId="13" fillId="11" borderId="49" xfId="14" applyNumberFormat="1" applyFont="1" applyFill="1" applyBorder="1" applyAlignment="1">
      <alignment vertical="center"/>
    </xf>
    <xf numFmtId="189" fontId="40" fillId="10" borderId="0" xfId="14" applyNumberFormat="1" applyFont="1" applyFill="1" applyBorder="1" applyAlignment="1">
      <alignment vertical="center"/>
    </xf>
    <xf numFmtId="189" fontId="40" fillId="10" borderId="48" xfId="14" applyNumberFormat="1" applyFont="1" applyFill="1" applyBorder="1" applyAlignment="1">
      <alignment vertical="center"/>
    </xf>
    <xf numFmtId="189" fontId="40" fillId="10" borderId="53" xfId="14" applyNumberFormat="1" applyFont="1" applyFill="1" applyBorder="1" applyAlignment="1">
      <alignment vertical="center"/>
    </xf>
    <xf numFmtId="189" fontId="41" fillId="10" borderId="45" xfId="14" applyNumberFormat="1" applyFont="1" applyFill="1" applyBorder="1" applyAlignment="1">
      <alignment vertical="center"/>
    </xf>
    <xf numFmtId="189" fontId="41" fillId="10" borderId="71" xfId="14" applyNumberFormat="1" applyFont="1" applyFill="1" applyBorder="1" applyAlignment="1">
      <alignment vertical="center"/>
    </xf>
    <xf numFmtId="189" fontId="41" fillId="10" borderId="50" xfId="14" applyNumberFormat="1" applyFont="1" applyFill="1" applyBorder="1" applyAlignment="1">
      <alignment vertical="center"/>
    </xf>
    <xf numFmtId="171" fontId="40" fillId="10" borderId="45" xfId="14" applyNumberFormat="1" applyFont="1" applyFill="1" applyBorder="1" applyAlignment="1">
      <alignment horizontal="center" vertical="center"/>
    </xf>
    <xf numFmtId="171" fontId="40" fillId="10" borderId="73" xfId="14" applyNumberFormat="1" applyFont="1" applyFill="1" applyBorder="1" applyAlignment="1">
      <alignment horizontal="center" vertical="center"/>
    </xf>
    <xf numFmtId="189" fontId="40" fillId="10" borderId="65" xfId="14" applyNumberFormat="1" applyFont="1" applyFill="1" applyBorder="1" applyAlignment="1">
      <alignment vertical="center"/>
    </xf>
    <xf numFmtId="189" fontId="41" fillId="10" borderId="69" xfId="14" applyNumberFormat="1" applyFont="1" applyFill="1" applyBorder="1" applyAlignment="1">
      <alignment vertical="center"/>
    </xf>
    <xf numFmtId="189" fontId="41" fillId="10" borderId="51" xfId="14" applyNumberFormat="1" applyFont="1" applyFill="1" applyBorder="1" applyAlignment="1">
      <alignment vertical="center"/>
    </xf>
    <xf numFmtId="189" fontId="41" fillId="10" borderId="70" xfId="14" applyNumberFormat="1" applyFont="1" applyFill="1" applyBorder="1" applyAlignment="1">
      <alignment vertical="center"/>
    </xf>
    <xf numFmtId="189" fontId="40" fillId="10" borderId="52" xfId="14" applyNumberFormat="1" applyFont="1" applyFill="1" applyBorder="1" applyAlignment="1">
      <alignment vertical="center"/>
    </xf>
    <xf numFmtId="189" fontId="40" fillId="10" borderId="74" xfId="14" applyNumberFormat="1" applyFont="1" applyFill="1" applyBorder="1" applyAlignment="1">
      <alignment vertical="center"/>
    </xf>
    <xf numFmtId="171" fontId="40" fillId="10" borderId="69" xfId="14" applyNumberFormat="1" applyFont="1" applyFill="1" applyBorder="1" applyAlignment="1">
      <alignment horizontal="center" vertical="center"/>
    </xf>
    <xf numFmtId="171" fontId="40" fillId="10" borderId="70" xfId="14" applyNumberFormat="1" applyFont="1" applyFill="1" applyBorder="1" applyAlignment="1">
      <alignment horizontal="center" vertical="center"/>
    </xf>
    <xf numFmtId="189" fontId="41" fillId="10" borderId="76" xfId="14" applyNumberFormat="1" applyFont="1" applyFill="1" applyBorder="1" applyAlignment="1">
      <alignment vertical="center"/>
    </xf>
    <xf numFmtId="189" fontId="41" fillId="10" borderId="75" xfId="14" applyNumberFormat="1" applyFont="1" applyFill="1" applyBorder="1" applyAlignment="1">
      <alignment vertical="center"/>
    </xf>
    <xf numFmtId="0" fontId="21" fillId="10" borderId="42" xfId="10" applyFont="1" applyFill="1" applyBorder="1" applyAlignment="1">
      <alignment horizontal="center" vertical="center" wrapText="1"/>
    </xf>
    <xf numFmtId="0" fontId="21" fillId="10" borderId="43" xfId="10" applyFont="1" applyFill="1" applyBorder="1" applyAlignment="1">
      <alignment horizontal="center" vertical="center" wrapText="1"/>
    </xf>
    <xf numFmtId="180" fontId="21" fillId="10" borderId="43" xfId="13" applyNumberFormat="1" applyFont="1" applyFill="1" applyBorder="1" applyAlignment="1">
      <alignment horizontal="center" vertical="center" wrapText="1"/>
    </xf>
    <xf numFmtId="0" fontId="21" fillId="10" borderId="40" xfId="10" applyFont="1" applyFill="1" applyBorder="1" applyAlignment="1">
      <alignment horizontal="center" vertical="center" wrapText="1"/>
    </xf>
    <xf numFmtId="180" fontId="21" fillId="10" borderId="40" xfId="13" applyNumberFormat="1" applyFont="1" applyFill="1" applyBorder="1" applyAlignment="1">
      <alignment horizontal="center" vertical="center" wrapText="1"/>
    </xf>
    <xf numFmtId="185" fontId="21" fillId="10" borderId="25" xfId="11" applyNumberFormat="1" applyFont="1" applyFill="1" applyBorder="1" applyAlignment="1">
      <alignment horizontal="center" vertical="center"/>
    </xf>
    <xf numFmtId="171" fontId="24" fillId="11" borderId="1" xfId="4" applyNumberFormat="1" applyFont="1" applyFill="1" applyBorder="1" applyAlignment="1">
      <alignment horizontal="right" vertical="center"/>
    </xf>
    <xf numFmtId="171" fontId="23" fillId="11" borderId="1" xfId="4" applyNumberFormat="1" applyFont="1" applyFill="1" applyBorder="1" applyAlignment="1">
      <alignment horizontal="right" vertical="center"/>
    </xf>
    <xf numFmtId="14" fontId="24" fillId="11" borderId="20" xfId="0" applyNumberFormat="1" applyFont="1" applyFill="1" applyBorder="1" applyAlignment="1">
      <alignment horizontal="center" vertical="center"/>
    </xf>
    <xf numFmtId="0" fontId="24" fillId="11" borderId="29" xfId="0" applyFont="1" applyFill="1" applyBorder="1" applyAlignment="1">
      <alignment horizontal="center" vertical="center"/>
    </xf>
    <xf numFmtId="14" fontId="24" fillId="8" borderId="20" xfId="0" applyNumberFormat="1" applyFont="1" applyFill="1" applyBorder="1" applyAlignment="1">
      <alignment horizontal="center" vertical="center"/>
    </xf>
    <xf numFmtId="0" fontId="24" fillId="8" borderId="29" xfId="0" applyFont="1" applyFill="1" applyBorder="1" applyAlignment="1">
      <alignment horizontal="center" vertical="center"/>
    </xf>
    <xf numFmtId="166" fontId="23" fillId="11" borderId="1" xfId="4" applyNumberFormat="1" applyFont="1" applyFill="1" applyBorder="1" applyAlignment="1">
      <alignment horizontal="right" vertical="center"/>
    </xf>
    <xf numFmtId="166" fontId="23" fillId="11" borderId="1" xfId="4" applyNumberFormat="1" applyFont="1" applyFill="1" applyBorder="1" applyAlignment="1">
      <alignment horizontal="center" vertical="center"/>
    </xf>
    <xf numFmtId="166" fontId="24" fillId="11" borderId="1" xfId="4" applyNumberFormat="1" applyFont="1" applyFill="1" applyBorder="1" applyAlignment="1">
      <alignment horizontal="center" vertical="center"/>
    </xf>
    <xf numFmtId="171" fontId="10" fillId="8" borderId="1" xfId="5" applyNumberFormat="1" applyFont="1" applyFill="1" applyBorder="1" applyAlignment="1">
      <alignment horizontal="right" vertical="center"/>
    </xf>
    <xf numFmtId="171" fontId="1" fillId="8" borderId="1" xfId="5" applyNumberFormat="1" applyFont="1" applyFill="1" applyBorder="1" applyAlignment="1">
      <alignment horizontal="right" vertical="center"/>
    </xf>
    <xf numFmtId="0" fontId="1" fillId="5" borderId="0" xfId="0" applyFont="1" applyFill="1" applyAlignment="1">
      <alignment horizontal="right" vertical="center"/>
    </xf>
    <xf numFmtId="171" fontId="10" fillId="5" borderId="1" xfId="5" applyNumberFormat="1" applyFont="1" applyFill="1" applyBorder="1" applyAlignment="1">
      <alignment horizontal="right" vertical="center"/>
    </xf>
    <xf numFmtId="171" fontId="10" fillId="8" borderId="1" xfId="19" applyNumberFormat="1" applyFont="1" applyFill="1" applyBorder="1" applyAlignment="1">
      <alignment horizontal="right" vertical="center"/>
    </xf>
    <xf numFmtId="171" fontId="1" fillId="8" borderId="1" xfId="19" applyNumberFormat="1" applyFont="1" applyFill="1" applyBorder="1" applyAlignment="1">
      <alignment horizontal="right" vertical="center"/>
    </xf>
    <xf numFmtId="166" fontId="24" fillId="11" borderId="1" xfId="4" applyNumberFormat="1" applyFont="1" applyFill="1" applyBorder="1" applyAlignment="1">
      <alignment horizontal="right" vertical="center"/>
    </xf>
    <xf numFmtId="171" fontId="24" fillId="11" borderId="1" xfId="5" applyNumberFormat="1" applyFont="1" applyFill="1" applyBorder="1" applyAlignment="1">
      <alignment horizontal="right" vertical="center"/>
    </xf>
    <xf numFmtId="171" fontId="23" fillId="11" borderId="1" xfId="5" applyNumberFormat="1" applyFont="1" applyFill="1" applyBorder="1" applyAlignment="1">
      <alignment horizontal="right" vertical="center"/>
    </xf>
    <xf numFmtId="171" fontId="10" fillId="8" borderId="1" xfId="4" applyNumberFormat="1" applyFont="1" applyFill="1" applyBorder="1" applyAlignment="1">
      <alignment horizontal="right" vertical="center"/>
    </xf>
    <xf numFmtId="17" fontId="45" fillId="0" borderId="56" xfId="9" applyNumberFormat="1" applyFont="1" applyBorder="1" applyAlignment="1">
      <alignment horizontal="center" vertical="center"/>
    </xf>
    <xf numFmtId="17" fontId="25" fillId="7" borderId="50" xfId="9" applyNumberFormat="1" applyFont="1" applyFill="1" applyBorder="1" applyAlignment="1">
      <alignment horizontal="center" vertical="center"/>
    </xf>
    <xf numFmtId="17" fontId="25" fillId="7" borderId="57" xfId="9" applyNumberFormat="1" applyFont="1" applyFill="1" applyBorder="1" applyAlignment="1">
      <alignment horizontal="center" vertical="center"/>
    </xf>
    <xf numFmtId="0" fontId="43" fillId="7" borderId="49" xfId="9" applyFont="1" applyFill="1" applyBorder="1" applyAlignment="1">
      <alignment vertical="center"/>
    </xf>
    <xf numFmtId="0" fontId="42" fillId="0" borderId="49" xfId="9" applyFont="1" applyBorder="1" applyAlignment="1">
      <alignment vertical="center"/>
    </xf>
    <xf numFmtId="0" fontId="42" fillId="0" borderId="52" xfId="9" applyFont="1" applyBorder="1" applyAlignment="1">
      <alignment vertical="center"/>
    </xf>
    <xf numFmtId="167" fontId="42" fillId="0" borderId="49" xfId="16" applyNumberFormat="1" applyFont="1" applyBorder="1" applyAlignment="1">
      <alignment vertical="center"/>
    </xf>
    <xf numFmtId="188" fontId="17" fillId="11" borderId="66" xfId="20" applyNumberFormat="1" applyFont="1" applyFill="1" applyBorder="1" applyAlignment="1">
      <alignment vertical="center"/>
    </xf>
    <xf numFmtId="188" fontId="17" fillId="11" borderId="47" xfId="20" applyNumberFormat="1" applyFont="1" applyFill="1" applyBorder="1" applyAlignment="1">
      <alignment vertical="center"/>
    </xf>
    <xf numFmtId="188" fontId="17" fillId="11" borderId="56" xfId="20" applyNumberFormat="1" applyFont="1" applyFill="1" applyBorder="1" applyAlignment="1">
      <alignment vertical="center"/>
    </xf>
    <xf numFmtId="188" fontId="45" fillId="11" borderId="67" xfId="20" applyNumberFormat="1" applyFont="1" applyFill="1" applyBorder="1" applyAlignment="1">
      <alignment vertical="center"/>
    </xf>
    <xf numFmtId="167" fontId="17" fillId="11" borderId="66" xfId="16" applyNumberFormat="1" applyFont="1" applyFill="1" applyBorder="1" applyAlignment="1">
      <alignment vertical="center"/>
    </xf>
    <xf numFmtId="167" fontId="17" fillId="11" borderId="47" xfId="16" applyNumberFormat="1" applyFont="1" applyFill="1" applyBorder="1" applyAlignment="1">
      <alignment vertical="center"/>
    </xf>
    <xf numFmtId="167" fontId="17" fillId="11" borderId="57" xfId="16" applyNumberFormat="1" applyFont="1" applyFill="1" applyBorder="1" applyAlignment="1">
      <alignment vertical="center"/>
    </xf>
    <xf numFmtId="190" fontId="17" fillId="11" borderId="50" xfId="16" applyNumberFormat="1" applyFont="1" applyFill="1" applyBorder="1" applyAlignment="1">
      <alignment vertical="center"/>
    </xf>
    <xf numFmtId="190" fontId="17" fillId="11" borderId="57" xfId="16" applyNumberFormat="1" applyFont="1" applyFill="1" applyBorder="1" applyAlignment="1">
      <alignment vertical="center"/>
    </xf>
    <xf numFmtId="189" fontId="42" fillId="11" borderId="78" xfId="14" applyNumberFormat="1" applyFont="1" applyFill="1" applyBorder="1" applyAlignment="1">
      <alignment vertical="center"/>
    </xf>
    <xf numFmtId="189" fontId="42" fillId="11" borderId="79" xfId="14" applyNumberFormat="1" applyFont="1" applyFill="1" applyBorder="1" applyAlignment="1">
      <alignment vertical="center"/>
    </xf>
    <xf numFmtId="189" fontId="42" fillId="11" borderId="77" xfId="14" applyNumberFormat="1" applyFont="1" applyFill="1" applyBorder="1" applyAlignment="1">
      <alignment vertical="center"/>
    </xf>
    <xf numFmtId="189" fontId="45" fillId="11" borderId="67" xfId="14" applyNumberFormat="1" applyFont="1" applyFill="1" applyBorder="1" applyAlignment="1">
      <alignment vertical="center"/>
    </xf>
    <xf numFmtId="17" fontId="25" fillId="10" borderId="67" xfId="9" applyNumberFormat="1" applyFont="1" applyFill="1" applyBorder="1" applyAlignment="1">
      <alignment horizontal="center" vertical="center"/>
    </xf>
    <xf numFmtId="9" fontId="42" fillId="11" borderId="66" xfId="16" applyFont="1" applyFill="1" applyBorder="1" applyAlignment="1">
      <alignment vertical="center"/>
    </xf>
    <xf numFmtId="9" fontId="42" fillId="11" borderId="47" xfId="16" applyFont="1" applyFill="1" applyBorder="1" applyAlignment="1">
      <alignment vertical="center"/>
    </xf>
    <xf numFmtId="9" fontId="42" fillId="11" borderId="56" xfId="16" applyFont="1" applyFill="1" applyBorder="1" applyAlignment="1">
      <alignment vertical="center"/>
    </xf>
    <xf numFmtId="9" fontId="45" fillId="11" borderId="57" xfId="16" applyFont="1" applyFill="1" applyBorder="1" applyAlignment="1">
      <alignment vertical="center"/>
    </xf>
    <xf numFmtId="189" fontId="29" fillId="7" borderId="79" xfId="14" applyNumberFormat="1" applyFont="1" applyFill="1" applyBorder="1" applyAlignment="1">
      <alignment vertical="center"/>
    </xf>
    <xf numFmtId="189" fontId="29" fillId="7" borderId="77" xfId="14" applyNumberFormat="1" applyFont="1" applyFill="1" applyBorder="1" applyAlignment="1">
      <alignment vertical="center"/>
    </xf>
    <xf numFmtId="189" fontId="29" fillId="7" borderId="78" xfId="14" applyNumberFormat="1" applyFont="1" applyFill="1" applyBorder="1" applyAlignment="1">
      <alignment vertical="center"/>
    </xf>
    <xf numFmtId="189" fontId="45" fillId="7" borderId="67" xfId="14" applyNumberFormat="1" applyFont="1" applyFill="1" applyBorder="1" applyAlignment="1">
      <alignment vertical="center"/>
    </xf>
    <xf numFmtId="9" fontId="42" fillId="7" borderId="78" xfId="16" applyFont="1" applyFill="1" applyBorder="1" applyAlignment="1">
      <alignment vertical="center"/>
    </xf>
    <xf numFmtId="9" fontId="42" fillId="7" borderId="79" xfId="16" applyFont="1" applyFill="1" applyBorder="1" applyAlignment="1">
      <alignment vertical="center"/>
    </xf>
    <xf numFmtId="9" fontId="42" fillId="7" borderId="77" xfId="16" applyFont="1" applyFill="1" applyBorder="1" applyAlignment="1">
      <alignment vertical="center"/>
    </xf>
    <xf numFmtId="9" fontId="45" fillId="7" borderId="67" xfId="16" applyFont="1" applyFill="1" applyBorder="1" applyAlignment="1">
      <alignment vertical="center"/>
    </xf>
    <xf numFmtId="0" fontId="25" fillId="10" borderId="80" xfId="0" applyFont="1" applyFill="1" applyBorder="1" applyAlignment="1">
      <alignment vertical="center"/>
    </xf>
    <xf numFmtId="0" fontId="25" fillId="10" borderId="45" xfId="0" applyFont="1" applyFill="1" applyBorder="1" applyAlignment="1">
      <alignment horizontal="right" vertical="center"/>
    </xf>
    <xf numFmtId="0" fontId="25" fillId="10" borderId="70" xfId="0" applyFont="1" applyFill="1" applyBorder="1" applyAlignment="1">
      <alignment horizontal="center" vertical="center"/>
    </xf>
    <xf numFmtId="0" fontId="21" fillId="10" borderId="51" xfId="0" applyFont="1" applyFill="1" applyBorder="1" applyAlignment="1">
      <alignment horizontal="center" vertical="center"/>
    </xf>
    <xf numFmtId="0" fontId="21" fillId="10" borderId="58" xfId="0" applyFont="1" applyFill="1" applyBorder="1" applyAlignment="1">
      <alignment horizontal="center" vertical="center"/>
    </xf>
    <xf numFmtId="0" fontId="10" fillId="7" borderId="49" xfId="9" applyFont="1" applyFill="1" applyBorder="1" applyAlignment="1">
      <alignment vertical="center" wrapText="1"/>
    </xf>
    <xf numFmtId="0" fontId="23" fillId="7" borderId="59" xfId="12" applyFont="1" applyFill="1" applyBorder="1" applyAlignment="1">
      <alignment vertical="center"/>
    </xf>
    <xf numFmtId="178" fontId="10" fillId="7" borderId="50" xfId="0" applyNumberFormat="1" applyFont="1" applyFill="1" applyBorder="1" applyAlignment="1">
      <alignment vertical="center"/>
    </xf>
    <xf numFmtId="0" fontId="21" fillId="10" borderId="64" xfId="0" applyFont="1" applyFill="1" applyBorder="1" applyAlignment="1">
      <alignment horizontal="center" vertical="center"/>
    </xf>
    <xf numFmtId="0" fontId="21" fillId="10" borderId="76" xfId="10" applyFont="1" applyFill="1" applyBorder="1" applyAlignment="1">
      <alignment horizontal="center" vertical="center"/>
    </xf>
    <xf numFmtId="0" fontId="21" fillId="10" borderId="72" xfId="10" applyFont="1" applyFill="1" applyBorder="1" applyAlignment="1">
      <alignment horizontal="center" vertical="center" wrapText="1"/>
    </xf>
    <xf numFmtId="0" fontId="21" fillId="10" borderId="75" xfId="10" applyFont="1" applyFill="1" applyBorder="1" applyAlignment="1">
      <alignment horizontal="center" vertical="center" wrapText="1"/>
    </xf>
    <xf numFmtId="176" fontId="10" fillId="7" borderId="0" xfId="0" applyNumberFormat="1" applyFont="1" applyFill="1" applyAlignment="1">
      <alignment horizontal="right" vertical="center"/>
    </xf>
    <xf numFmtId="176" fontId="1" fillId="11" borderId="50" xfId="0" applyNumberFormat="1" applyFont="1" applyFill="1" applyBorder="1" applyAlignment="1">
      <alignment vertical="center"/>
    </xf>
    <xf numFmtId="176" fontId="1" fillId="0" borderId="50" xfId="0" applyNumberFormat="1" applyFont="1" applyBorder="1" applyAlignment="1">
      <alignment vertical="center"/>
    </xf>
    <xf numFmtId="176" fontId="23" fillId="0" borderId="49" xfId="0" applyNumberFormat="1" applyFont="1" applyBorder="1" applyAlignment="1">
      <alignment vertical="center"/>
    </xf>
    <xf numFmtId="173" fontId="23" fillId="0" borderId="49" xfId="16" applyNumberFormat="1" applyFont="1" applyFill="1" applyBorder="1" applyAlignment="1">
      <alignment horizontal="right" vertical="center"/>
    </xf>
    <xf numFmtId="167" fontId="0" fillId="7" borderId="0" xfId="0" applyNumberFormat="1" applyFill="1" applyAlignment="1">
      <alignment vertical="center"/>
    </xf>
    <xf numFmtId="17" fontId="25" fillId="10" borderId="49" xfId="9" applyNumberFormat="1" applyFont="1" applyFill="1" applyBorder="1" applyAlignment="1">
      <alignment horizontal="center" vertical="center"/>
    </xf>
    <xf numFmtId="17" fontId="45" fillId="0" borderId="51" xfId="9" applyNumberFormat="1" applyFont="1" applyBorder="1" applyAlignment="1">
      <alignment horizontal="center" vertical="center"/>
    </xf>
    <xf numFmtId="190" fontId="42" fillId="0" borderId="52" xfId="9" applyNumberFormat="1" applyFont="1" applyBorder="1" applyAlignment="1">
      <alignment vertical="center"/>
    </xf>
    <xf numFmtId="167" fontId="17" fillId="11" borderId="56" xfId="16" applyNumberFormat="1" applyFont="1" applyFill="1" applyBorder="1" applyAlignment="1">
      <alignment vertical="center"/>
    </xf>
    <xf numFmtId="167" fontId="42" fillId="0" borderId="52" xfId="16" applyNumberFormat="1" applyFont="1" applyFill="1" applyBorder="1" applyAlignment="1">
      <alignment vertical="center"/>
    </xf>
    <xf numFmtId="167" fontId="42" fillId="0" borderId="58" xfId="16" applyNumberFormat="1" applyFont="1" applyFill="1" applyBorder="1" applyAlignment="1">
      <alignment vertical="center"/>
    </xf>
    <xf numFmtId="167" fontId="45" fillId="0" borderId="51" xfId="16" applyNumberFormat="1" applyFont="1" applyFill="1" applyBorder="1" applyAlignment="1">
      <alignment vertical="center"/>
    </xf>
    <xf numFmtId="188" fontId="42" fillId="0" borderId="58" xfId="14" applyNumberFormat="1" applyFont="1" applyFill="1" applyBorder="1" applyAlignment="1">
      <alignment vertical="center"/>
    </xf>
    <xf numFmtId="190" fontId="45" fillId="0" borderId="83" xfId="16" applyNumberFormat="1" applyFont="1" applyFill="1" applyBorder="1" applyAlignment="1">
      <alignment vertical="center"/>
    </xf>
    <xf numFmtId="188" fontId="42" fillId="0" borderId="52" xfId="20" applyNumberFormat="1" applyFont="1" applyFill="1" applyBorder="1" applyAlignment="1">
      <alignment vertical="center"/>
    </xf>
    <xf numFmtId="190" fontId="45" fillId="0" borderId="51" xfId="16" applyNumberFormat="1" applyFont="1" applyFill="1" applyBorder="1" applyAlignment="1">
      <alignment vertical="center"/>
    </xf>
    <xf numFmtId="0" fontId="42" fillId="7" borderId="66" xfId="14" applyFont="1" applyFill="1" applyBorder="1" applyAlignment="1">
      <alignment horizontal="left" vertical="center"/>
    </xf>
    <xf numFmtId="0" fontId="42" fillId="7" borderId="47" xfId="14" applyFont="1" applyFill="1" applyBorder="1" applyAlignment="1">
      <alignment horizontal="left" vertical="center"/>
    </xf>
    <xf numFmtId="0" fontId="42" fillId="7" borderId="56" xfId="14" applyFont="1" applyFill="1" applyBorder="1" applyAlignment="1">
      <alignment horizontal="left" vertical="center"/>
    </xf>
    <xf numFmtId="177" fontId="45" fillId="0" borderId="57" xfId="14" applyNumberFormat="1" applyFont="1" applyFill="1" applyBorder="1" applyAlignment="1">
      <alignment horizontal="center" vertical="center"/>
    </xf>
    <xf numFmtId="17" fontId="25" fillId="10" borderId="86" xfId="9" applyNumberFormat="1" applyFont="1" applyFill="1" applyBorder="1" applyAlignment="1">
      <alignment horizontal="center" vertical="center"/>
    </xf>
    <xf numFmtId="0" fontId="25" fillId="7" borderId="57" xfId="14" applyFont="1" applyFill="1" applyBorder="1" applyAlignment="1">
      <alignment vertical="center"/>
    </xf>
    <xf numFmtId="0" fontId="45" fillId="0" borderId="52" xfId="9" applyFont="1" applyBorder="1" applyAlignment="1">
      <alignment vertical="center"/>
    </xf>
    <xf numFmtId="0" fontId="29" fillId="0" borderId="52" xfId="9" applyFont="1" applyBorder="1" applyAlignment="1">
      <alignment vertical="center"/>
    </xf>
    <xf numFmtId="0" fontId="12" fillId="0" borderId="57" xfId="9" applyFont="1" applyBorder="1" applyAlignment="1">
      <alignment vertical="center"/>
    </xf>
    <xf numFmtId="0" fontId="42" fillId="0" borderId="50" xfId="9" applyFont="1" applyBorder="1" applyAlignment="1">
      <alignment vertical="center"/>
    </xf>
    <xf numFmtId="189" fontId="29" fillId="7" borderId="81" xfId="14" applyNumberFormat="1" applyFont="1" applyFill="1" applyBorder="1" applyAlignment="1">
      <alignment vertical="center"/>
    </xf>
    <xf numFmtId="189" fontId="29" fillId="7" borderId="84" xfId="14" applyNumberFormat="1" applyFont="1" applyFill="1" applyBorder="1" applyAlignment="1">
      <alignment vertical="center"/>
    </xf>
    <xf numFmtId="189" fontId="29" fillId="7" borderId="85" xfId="14" applyNumberFormat="1" applyFont="1" applyFill="1" applyBorder="1" applyAlignment="1">
      <alignment vertical="center"/>
    </xf>
    <xf numFmtId="189" fontId="45" fillId="7" borderId="83" xfId="14" applyNumberFormat="1" applyFont="1" applyFill="1" applyBorder="1" applyAlignment="1">
      <alignment vertical="center"/>
    </xf>
    <xf numFmtId="17" fontId="25" fillId="7" borderId="51" xfId="9" applyNumberFormat="1" applyFont="1" applyFill="1" applyBorder="1" applyAlignment="1">
      <alignment horizontal="center" vertical="center"/>
    </xf>
    <xf numFmtId="9" fontId="42" fillId="7" borderId="81" xfId="16" applyFont="1" applyFill="1" applyBorder="1" applyAlignment="1">
      <alignment vertical="center"/>
    </xf>
    <xf numFmtId="9" fontId="42" fillId="7" borderId="84" xfId="16" applyFont="1" applyFill="1" applyBorder="1" applyAlignment="1">
      <alignment vertical="center"/>
    </xf>
    <xf numFmtId="9" fontId="42" fillId="7" borderId="85" xfId="16" applyFont="1" applyFill="1" applyBorder="1" applyAlignment="1">
      <alignment vertical="center"/>
    </xf>
    <xf numFmtId="9" fontId="45" fillId="7" borderId="83" xfId="16" applyFont="1" applyFill="1" applyBorder="1" applyAlignment="1">
      <alignment vertical="center"/>
    </xf>
    <xf numFmtId="188" fontId="42" fillId="0" borderId="52" xfId="14" applyNumberFormat="1" applyFont="1" applyFill="1" applyBorder="1" applyAlignment="1">
      <alignment vertical="center"/>
    </xf>
    <xf numFmtId="0" fontId="42" fillId="7" borderId="0" xfId="9" applyFont="1" applyFill="1" applyAlignment="1">
      <alignment vertical="center"/>
    </xf>
    <xf numFmtId="0" fontId="10" fillId="7" borderId="21" xfId="0" applyFont="1" applyFill="1" applyBorder="1" applyAlignment="1">
      <alignment horizontal="center" vertical="center" wrapText="1"/>
    </xf>
    <xf numFmtId="0" fontId="10" fillId="7" borderId="41" xfId="0" applyFont="1" applyFill="1" applyBorder="1" applyAlignment="1">
      <alignment horizontal="center" vertical="center" wrapText="1"/>
    </xf>
    <xf numFmtId="0" fontId="1" fillId="7" borderId="87" xfId="0" applyFont="1" applyFill="1" applyBorder="1" applyAlignment="1">
      <alignment vertical="center"/>
    </xf>
    <xf numFmtId="0" fontId="10" fillId="5" borderId="0" xfId="0" applyFont="1" applyFill="1" applyAlignment="1">
      <alignment vertical="center"/>
    </xf>
    <xf numFmtId="188" fontId="42" fillId="0" borderId="0" xfId="9" applyNumberFormat="1" applyFont="1" applyAlignment="1">
      <alignment vertical="center"/>
    </xf>
    <xf numFmtId="188" fontId="42" fillId="0" borderId="52" xfId="9" applyNumberFormat="1" applyFont="1" applyBorder="1" applyAlignment="1">
      <alignment vertical="center"/>
    </xf>
    <xf numFmtId="188" fontId="42" fillId="0" borderId="49" xfId="9" applyNumberFormat="1" applyFont="1" applyBorder="1" applyAlignment="1">
      <alignment vertical="center"/>
    </xf>
    <xf numFmtId="188" fontId="42" fillId="0" borderId="58" xfId="9" applyNumberFormat="1" applyFont="1" applyBorder="1" applyAlignment="1">
      <alignment vertical="center"/>
    </xf>
    <xf numFmtId="188" fontId="17" fillId="0" borderId="50" xfId="9" applyNumberFormat="1" applyFont="1" applyBorder="1" applyAlignment="1">
      <alignment vertical="center"/>
    </xf>
    <xf numFmtId="188" fontId="17" fillId="0" borderId="51" xfId="9" applyNumberFormat="1" applyFont="1" applyBorder="1" applyAlignment="1">
      <alignment vertical="center"/>
    </xf>
    <xf numFmtId="0" fontId="1" fillId="0" borderId="49" xfId="14" applyFont="1" applyFill="1" applyBorder="1" applyAlignment="1">
      <alignment horizontal="right" vertical="center"/>
    </xf>
    <xf numFmtId="0" fontId="24" fillId="0" borderId="0" xfId="0" applyFont="1" applyAlignment="1">
      <alignment horizontal="right" vertical="center"/>
    </xf>
    <xf numFmtId="167" fontId="38" fillId="0" borderId="49" xfId="16" applyNumberFormat="1" applyFont="1" applyBorder="1" applyAlignment="1">
      <alignment vertical="center"/>
    </xf>
    <xf numFmtId="167" fontId="1" fillId="0" borderId="0" xfId="16" applyNumberFormat="1" applyFont="1" applyFill="1" applyBorder="1" applyAlignment="1">
      <alignment horizontal="right" vertical="center"/>
    </xf>
    <xf numFmtId="185" fontId="1" fillId="0" borderId="0" xfId="9" applyNumberFormat="1"/>
    <xf numFmtId="192" fontId="42" fillId="0" borderId="0" xfId="9" applyNumberFormat="1" applyFont="1" applyAlignment="1">
      <alignment vertical="center"/>
    </xf>
    <xf numFmtId="166" fontId="1" fillId="5" borderId="0" xfId="0" applyNumberFormat="1" applyFont="1" applyFill="1" applyAlignment="1">
      <alignment vertical="center"/>
    </xf>
    <xf numFmtId="14" fontId="24" fillId="11" borderId="29" xfId="0" applyNumberFormat="1" applyFont="1" applyFill="1" applyBorder="1" applyAlignment="1">
      <alignment horizontal="center" vertical="center"/>
    </xf>
    <xf numFmtId="14" fontId="27" fillId="8" borderId="29" xfId="0" applyNumberFormat="1" applyFont="1" applyFill="1" applyBorder="1" applyAlignment="1">
      <alignment horizontal="center" vertical="center"/>
    </xf>
    <xf numFmtId="166" fontId="1" fillId="5" borderId="0" xfId="0" applyNumberFormat="1" applyFont="1" applyFill="1"/>
    <xf numFmtId="167" fontId="38" fillId="0" borderId="0" xfId="16" applyNumberFormat="1" applyFont="1" applyFill="1" applyAlignment="1">
      <alignment vertical="center"/>
    </xf>
    <xf numFmtId="0" fontId="36" fillId="0" borderId="0" xfId="0" applyFont="1" applyAlignment="1">
      <alignment vertical="center"/>
    </xf>
    <xf numFmtId="0" fontId="0" fillId="7" borderId="0" xfId="0" applyFill="1"/>
    <xf numFmtId="14" fontId="40" fillId="10" borderId="50" xfId="10" applyNumberFormat="1" applyFont="1" applyFill="1" applyBorder="1" applyAlignment="1">
      <alignment horizontal="center" vertical="center" wrapText="1"/>
    </xf>
    <xf numFmtId="14" fontId="37" fillId="7" borderId="50" xfId="10" applyNumberFormat="1" applyFont="1" applyFill="1" applyBorder="1" applyAlignment="1">
      <alignment horizontal="center" vertical="center" wrapText="1"/>
    </xf>
    <xf numFmtId="14" fontId="36" fillId="7" borderId="0" xfId="0" applyNumberFormat="1" applyFont="1" applyFill="1" applyAlignment="1">
      <alignment horizontal="center" vertical="center"/>
    </xf>
    <xf numFmtId="0" fontId="42" fillId="12" borderId="0" xfId="0" applyFont="1" applyFill="1" applyAlignment="1">
      <alignment horizontal="right" vertical="center"/>
    </xf>
    <xf numFmtId="165" fontId="42" fillId="12" borderId="0" xfId="3" applyFont="1" applyFill="1" applyBorder="1" applyAlignment="1">
      <alignment horizontal="right" vertical="center"/>
    </xf>
    <xf numFmtId="165" fontId="42" fillId="12" borderId="52" xfId="3" applyFont="1" applyFill="1" applyBorder="1" applyAlignment="1">
      <alignment horizontal="right" vertical="center"/>
    </xf>
    <xf numFmtId="0" fontId="23" fillId="7" borderId="53" xfId="9" applyFont="1" applyFill="1" applyBorder="1" applyAlignment="1">
      <alignment horizontal="left" vertical="center"/>
    </xf>
    <xf numFmtId="171" fontId="23" fillId="11" borderId="53" xfId="9" applyNumberFormat="1" applyFont="1" applyFill="1" applyBorder="1" applyAlignment="1">
      <alignment horizontal="right" vertical="center"/>
    </xf>
    <xf numFmtId="171" fontId="23" fillId="7" borderId="53" xfId="9" applyNumberFormat="1" applyFont="1" applyFill="1" applyBorder="1" applyAlignment="1">
      <alignment horizontal="right" vertical="center"/>
    </xf>
    <xf numFmtId="0" fontId="23" fillId="7" borderId="49" xfId="9" applyFont="1" applyFill="1" applyBorder="1" applyAlignment="1">
      <alignment horizontal="left" vertical="center"/>
    </xf>
    <xf numFmtId="171" fontId="23" fillId="11" borderId="50" xfId="9" applyNumberFormat="1" applyFont="1" applyFill="1" applyBorder="1" applyAlignment="1">
      <alignment horizontal="right" vertical="center"/>
    </xf>
    <xf numFmtId="171" fontId="23" fillId="7" borderId="50" xfId="9" applyNumberFormat="1" applyFont="1" applyFill="1" applyBorder="1" applyAlignment="1">
      <alignment horizontal="right" vertical="center"/>
    </xf>
    <xf numFmtId="17" fontId="45" fillId="0" borderId="83" xfId="9" applyNumberFormat="1" applyFont="1" applyBorder="1" applyAlignment="1">
      <alignment horizontal="center" vertical="center"/>
    </xf>
    <xf numFmtId="0" fontId="30" fillId="0" borderId="0" xfId="0" applyFont="1" applyAlignment="1">
      <alignment vertical="center"/>
    </xf>
    <xf numFmtId="0" fontId="16" fillId="0" borderId="0" xfId="10" applyFont="1" applyAlignment="1">
      <alignment vertical="center"/>
    </xf>
    <xf numFmtId="186" fontId="0" fillId="0" borderId="49" xfId="3" applyNumberFormat="1" applyFont="1" applyBorder="1" applyAlignment="1">
      <alignment horizontal="right" vertical="center"/>
    </xf>
    <xf numFmtId="186" fontId="26" fillId="0" borderId="0" xfId="0" applyNumberFormat="1" applyFont="1" applyAlignment="1" applyProtection="1">
      <alignment horizontal="right" vertical="center"/>
      <protection locked="0"/>
    </xf>
    <xf numFmtId="179" fontId="26" fillId="0" borderId="49" xfId="0" applyNumberFormat="1" applyFont="1" applyBorder="1" applyAlignment="1" applyProtection="1">
      <alignment horizontal="right" vertical="center"/>
      <protection locked="0"/>
    </xf>
    <xf numFmtId="167" fontId="1" fillId="0" borderId="0" xfId="16" applyNumberFormat="1" applyFont="1" applyFill="1" applyAlignment="1">
      <alignment horizontal="right" vertical="center"/>
    </xf>
    <xf numFmtId="165" fontId="1" fillId="0" borderId="49" xfId="3" applyFont="1" applyFill="1" applyBorder="1" applyAlignment="1">
      <alignment horizontal="right" vertical="center"/>
    </xf>
    <xf numFmtId="167" fontId="1" fillId="0" borderId="49" xfId="16" applyNumberFormat="1" applyFont="1" applyFill="1" applyBorder="1" applyAlignment="1">
      <alignment horizontal="right" vertical="center"/>
    </xf>
    <xf numFmtId="172" fontId="1" fillId="0" borderId="0" xfId="16" applyNumberFormat="1" applyFont="1" applyFill="1" applyAlignment="1">
      <alignment horizontal="right" vertical="center"/>
    </xf>
    <xf numFmtId="172" fontId="1" fillId="0" borderId="49" xfId="10" applyNumberFormat="1" applyBorder="1" applyAlignment="1">
      <alignment horizontal="right" vertical="center"/>
    </xf>
    <xf numFmtId="17" fontId="21" fillId="10" borderId="53" xfId="0" applyNumberFormat="1" applyFont="1" applyFill="1" applyBorder="1" applyAlignment="1">
      <alignment horizontal="center" vertical="center"/>
    </xf>
    <xf numFmtId="0" fontId="46" fillId="0" borderId="0" xfId="14" applyFont="1" applyFill="1" applyBorder="1" applyAlignment="1">
      <alignment vertical="center" wrapText="1"/>
    </xf>
    <xf numFmtId="167" fontId="23" fillId="0" borderId="0" xfId="16" applyNumberFormat="1" applyFont="1" applyFill="1" applyBorder="1" applyAlignment="1">
      <alignment vertical="center"/>
    </xf>
    <xf numFmtId="174" fontId="23" fillId="0" borderId="0" xfId="0" applyNumberFormat="1" applyFont="1" applyAlignment="1">
      <alignment vertical="center"/>
    </xf>
    <xf numFmtId="174" fontId="23" fillId="0" borderId="0" xfId="12" applyNumberFormat="1" applyFont="1" applyAlignment="1">
      <alignment vertical="center"/>
    </xf>
    <xf numFmtId="0" fontId="23" fillId="0" borderId="0" xfId="0" applyFont="1" applyAlignment="1">
      <alignment horizontal="center" vertical="center"/>
    </xf>
    <xf numFmtId="0" fontId="23" fillId="0" borderId="0" xfId="12" applyFont="1" applyAlignment="1">
      <alignment horizontal="center" vertical="center"/>
    </xf>
    <xf numFmtId="176" fontId="23" fillId="0" borderId="0" xfId="0" applyNumberFormat="1" applyFont="1" applyAlignment="1">
      <alignment vertical="center"/>
    </xf>
    <xf numFmtId="166" fontId="23" fillId="0" borderId="0" xfId="7" applyFont="1" applyFill="1" applyAlignment="1">
      <alignment vertical="center"/>
    </xf>
    <xf numFmtId="167" fontId="23" fillId="0" borderId="0" xfId="16" applyNumberFormat="1" applyFont="1" applyFill="1" applyAlignment="1">
      <alignment vertical="center"/>
    </xf>
    <xf numFmtId="176" fontId="24" fillId="0" borderId="0" xfId="0" applyNumberFormat="1" applyFont="1" applyAlignment="1">
      <alignment vertical="center"/>
    </xf>
    <xf numFmtId="167" fontId="24" fillId="0" borderId="0" xfId="16" applyNumberFormat="1" applyFont="1" applyFill="1" applyAlignment="1">
      <alignment vertical="center"/>
    </xf>
    <xf numFmtId="0" fontId="24" fillId="0" borderId="0" xfId="12" applyFont="1" applyAlignment="1">
      <alignment vertical="center"/>
    </xf>
    <xf numFmtId="166" fontId="24" fillId="0" borderId="0" xfId="7" applyFont="1" applyFill="1" applyAlignment="1">
      <alignment vertical="center"/>
    </xf>
    <xf numFmtId="167" fontId="23" fillId="0" borderId="0" xfId="0" applyNumberFormat="1" applyFont="1" applyAlignment="1">
      <alignment horizontal="right" vertical="center"/>
    </xf>
    <xf numFmtId="0" fontId="1" fillId="0" borderId="0" xfId="12" applyFont="1" applyAlignment="1">
      <alignment horizontal="left" vertical="center" wrapText="1"/>
    </xf>
    <xf numFmtId="0" fontId="1" fillId="0" borderId="0" xfId="12" applyFont="1" applyAlignment="1">
      <alignment vertical="center" wrapText="1"/>
    </xf>
    <xf numFmtId="3" fontId="23" fillId="0" borderId="0" xfId="11" applyNumberFormat="1" applyFont="1" applyAlignment="1">
      <alignment vertical="center"/>
    </xf>
    <xf numFmtId="3" fontId="28" fillId="0" borderId="0" xfId="11" applyNumberFormat="1" applyFont="1" applyAlignment="1">
      <alignment vertical="center"/>
    </xf>
    <xf numFmtId="0" fontId="0" fillId="7" borderId="49" xfId="0" applyFill="1" applyBorder="1" applyAlignment="1">
      <alignment horizontal="right" vertical="center"/>
    </xf>
    <xf numFmtId="0" fontId="10" fillId="7" borderId="49" xfId="0" applyFont="1" applyFill="1" applyBorder="1" applyAlignment="1">
      <alignment horizontal="right" vertical="center"/>
    </xf>
    <xf numFmtId="0" fontId="10" fillId="7" borderId="0" xfId="0" applyFont="1" applyFill="1" applyAlignment="1">
      <alignment horizontal="right" vertical="center"/>
    </xf>
    <xf numFmtId="0" fontId="0" fillId="7" borderId="0" xfId="0" applyFill="1" applyAlignment="1">
      <alignment horizontal="right" vertical="center"/>
    </xf>
    <xf numFmtId="181" fontId="0" fillId="7" borderId="0" xfId="0" applyNumberFormat="1" applyFill="1" applyAlignment="1">
      <alignment vertical="center"/>
    </xf>
    <xf numFmtId="181" fontId="1" fillId="11" borderId="0" xfId="16" applyNumberFormat="1" applyFont="1" applyFill="1" applyBorder="1" applyAlignment="1">
      <alignment horizontal="right" vertical="center"/>
    </xf>
    <xf numFmtId="181" fontId="1" fillId="7" borderId="0" xfId="16" applyNumberFormat="1" applyFont="1" applyFill="1" applyBorder="1" applyAlignment="1">
      <alignment horizontal="right" vertical="center"/>
    </xf>
    <xf numFmtId="181" fontId="10" fillId="7" borderId="49" xfId="0" applyNumberFormat="1" applyFont="1" applyFill="1" applyBorder="1" applyAlignment="1">
      <alignment vertical="center"/>
    </xf>
    <xf numFmtId="181" fontId="10" fillId="11" borderId="50" xfId="16" applyNumberFormat="1" applyFont="1" applyFill="1" applyBorder="1" applyAlignment="1">
      <alignment horizontal="right" vertical="center"/>
    </xf>
    <xf numFmtId="181" fontId="10" fillId="7" borderId="50" xfId="16" applyNumberFormat="1" applyFont="1" applyFill="1" applyBorder="1" applyAlignment="1">
      <alignment horizontal="right" vertical="center"/>
    </xf>
    <xf numFmtId="181" fontId="0" fillId="7" borderId="0" xfId="0" applyNumberFormat="1" applyFill="1"/>
    <xf numFmtId="181" fontId="0" fillId="7" borderId="49" xfId="0" applyNumberFormat="1" applyFill="1" applyBorder="1" applyAlignment="1">
      <alignment vertical="center"/>
    </xf>
    <xf numFmtId="167" fontId="1" fillId="7" borderId="0" xfId="16" applyNumberFormat="1" applyFont="1" applyFill="1" applyAlignment="1">
      <alignment vertical="center"/>
    </xf>
    <xf numFmtId="167" fontId="10" fillId="7" borderId="49" xfId="16" applyNumberFormat="1" applyFont="1" applyFill="1" applyBorder="1" applyAlignment="1">
      <alignment vertical="center"/>
    </xf>
    <xf numFmtId="167" fontId="10" fillId="7" borderId="50" xfId="16" applyNumberFormat="1" applyFont="1" applyFill="1" applyBorder="1" applyAlignment="1">
      <alignment vertical="center"/>
    </xf>
    <xf numFmtId="167" fontId="0" fillId="7" borderId="0" xfId="16" applyNumberFormat="1" applyFont="1" applyFill="1"/>
    <xf numFmtId="0" fontId="25" fillId="10" borderId="0" xfId="9" applyFont="1" applyFill="1" applyAlignment="1">
      <alignment horizontal="center" vertical="center"/>
    </xf>
    <xf numFmtId="0" fontId="45" fillId="0" borderId="87" xfId="14" applyFont="1" applyFill="1" applyBorder="1" applyAlignment="1">
      <alignment horizontal="center" vertical="center"/>
    </xf>
    <xf numFmtId="0" fontId="45" fillId="0" borderId="88" xfId="14" applyFont="1" applyFill="1" applyBorder="1" applyAlignment="1">
      <alignment horizontal="center" vertical="center"/>
    </xf>
    <xf numFmtId="0" fontId="45" fillId="0" borderId="64" xfId="14" applyFont="1" applyFill="1" applyBorder="1" applyAlignment="1">
      <alignment horizontal="center" vertical="center"/>
    </xf>
    <xf numFmtId="0" fontId="45" fillId="0" borderId="0" xfId="14" applyFont="1" applyFill="1" applyBorder="1" applyAlignment="1">
      <alignment horizontal="center" vertical="center"/>
    </xf>
    <xf numFmtId="0" fontId="45" fillId="0" borderId="49" xfId="14" applyFont="1" applyFill="1" applyBorder="1" applyAlignment="1">
      <alignment horizontal="center" vertical="center"/>
    </xf>
    <xf numFmtId="17" fontId="45" fillId="7" borderId="50" xfId="9" applyNumberFormat="1" applyFont="1" applyFill="1" applyBorder="1" applyAlignment="1">
      <alignment horizontal="center" vertical="center"/>
    </xf>
    <xf numFmtId="17" fontId="45" fillId="7" borderId="57" xfId="9" applyNumberFormat="1" applyFont="1" applyFill="1" applyBorder="1" applyAlignment="1">
      <alignment horizontal="center" vertical="center"/>
    </xf>
    <xf numFmtId="17" fontId="45" fillId="7" borderId="68" xfId="9" applyNumberFormat="1" applyFont="1" applyFill="1" applyBorder="1" applyAlignment="1">
      <alignment horizontal="center" vertical="center"/>
    </xf>
    <xf numFmtId="17" fontId="45" fillId="7" borderId="51" xfId="9" applyNumberFormat="1" applyFont="1" applyFill="1" applyBorder="1" applyAlignment="1">
      <alignment horizontal="center" vertical="center"/>
    </xf>
    <xf numFmtId="0" fontId="45" fillId="0" borderId="65" xfId="14" applyFont="1" applyFill="1" applyBorder="1" applyAlignment="1">
      <alignment horizontal="center" vertical="center"/>
    </xf>
    <xf numFmtId="0" fontId="45" fillId="0" borderId="52" xfId="14" applyFont="1" applyFill="1" applyBorder="1" applyAlignment="1">
      <alignment horizontal="center" vertical="center"/>
    </xf>
    <xf numFmtId="0" fontId="45" fillId="0" borderId="58" xfId="14" applyFont="1" applyFill="1" applyBorder="1" applyAlignment="1">
      <alignment horizontal="center" vertical="center"/>
    </xf>
    <xf numFmtId="0" fontId="25" fillId="10" borderId="87" xfId="9" applyFont="1" applyFill="1" applyBorder="1" applyAlignment="1">
      <alignment horizontal="left" vertical="center"/>
    </xf>
    <xf numFmtId="14" fontId="1" fillId="5" borderId="0" xfId="0" applyNumberFormat="1" applyFont="1" applyFill="1" applyAlignment="1">
      <alignment vertical="center"/>
    </xf>
    <xf numFmtId="176" fontId="1" fillId="0" borderId="0" xfId="12" applyNumberFormat="1" applyFont="1" applyAlignment="1">
      <alignment vertical="center"/>
    </xf>
    <xf numFmtId="173" fontId="10" fillId="7" borderId="0" xfId="16" applyNumberFormat="1" applyFont="1" applyFill="1" applyBorder="1" applyAlignment="1">
      <alignment vertical="center"/>
    </xf>
    <xf numFmtId="0" fontId="1" fillId="7" borderId="0" xfId="0" applyFont="1" applyFill="1" applyAlignment="1">
      <alignment horizontal="left" vertical="center" wrapText="1" indent="2"/>
    </xf>
    <xf numFmtId="0" fontId="1" fillId="7" borderId="53" xfId="0" applyFont="1" applyFill="1" applyBorder="1" applyAlignment="1">
      <alignment vertical="center"/>
    </xf>
    <xf numFmtId="41" fontId="1" fillId="11" borderId="0" xfId="20" applyFont="1" applyFill="1" applyAlignment="1">
      <alignment horizontal="right" vertical="center"/>
    </xf>
    <xf numFmtId="41" fontId="1" fillId="0" borderId="0" xfId="20" applyFont="1" applyAlignment="1">
      <alignment horizontal="right" vertical="center"/>
    </xf>
    <xf numFmtId="0" fontId="46" fillId="0" borderId="0" xfId="12" applyFont="1" applyAlignment="1">
      <alignment vertical="center" wrapText="1"/>
    </xf>
    <xf numFmtId="0" fontId="46" fillId="0" borderId="0" xfId="0" applyFont="1" applyAlignment="1">
      <alignment vertical="center" wrapText="1"/>
    </xf>
    <xf numFmtId="171" fontId="31" fillId="8" borderId="1" xfId="5" applyNumberFormat="1" applyFont="1" applyFill="1" applyBorder="1" applyAlignment="1">
      <alignment horizontal="right" vertical="center"/>
    </xf>
    <xf numFmtId="14" fontId="10" fillId="8" borderId="20" xfId="0" quotePrefix="1" applyNumberFormat="1" applyFont="1" applyFill="1" applyBorder="1" applyAlignment="1">
      <alignment horizontal="center" vertical="center"/>
    </xf>
    <xf numFmtId="14" fontId="24" fillId="11" borderId="20" xfId="0" quotePrefix="1" applyNumberFormat="1" applyFont="1" applyFill="1" applyBorder="1" applyAlignment="1">
      <alignment horizontal="center" vertical="center"/>
    </xf>
    <xf numFmtId="14" fontId="22" fillId="7" borderId="0" xfId="0" applyNumberFormat="1" applyFont="1" applyFill="1" applyAlignment="1">
      <alignment vertical="center"/>
    </xf>
    <xf numFmtId="41" fontId="37" fillId="0" borderId="50" xfId="20" applyFont="1" applyBorder="1" applyAlignment="1">
      <alignment horizontal="center" vertical="center" wrapText="1"/>
    </xf>
    <xf numFmtId="14" fontId="21" fillId="10" borderId="50" xfId="9" applyNumberFormat="1" applyFont="1" applyFill="1" applyBorder="1" applyAlignment="1">
      <alignment horizontal="center" vertical="center" wrapText="1"/>
    </xf>
    <xf numFmtId="14" fontId="21" fillId="10" borderId="51" xfId="9" applyNumberFormat="1" applyFont="1" applyFill="1" applyBorder="1" applyAlignment="1">
      <alignment horizontal="center" vertical="center" wrapText="1"/>
    </xf>
    <xf numFmtId="3" fontId="17" fillId="11" borderId="50" xfId="3" applyNumberFormat="1" applyFont="1" applyFill="1" applyBorder="1" applyAlignment="1">
      <alignment horizontal="right" vertical="center"/>
    </xf>
    <xf numFmtId="3" fontId="17" fillId="11" borderId="51" xfId="3" applyNumberFormat="1" applyFont="1" applyFill="1" applyBorder="1" applyAlignment="1">
      <alignment horizontal="right" vertical="center"/>
    </xf>
    <xf numFmtId="3" fontId="42" fillId="7" borderId="0" xfId="3" applyNumberFormat="1" applyFont="1" applyFill="1" applyBorder="1" applyAlignment="1">
      <alignment horizontal="right" vertical="center"/>
    </xf>
    <xf numFmtId="3" fontId="42" fillId="7" borderId="52" xfId="3" applyNumberFormat="1" applyFont="1" applyFill="1" applyBorder="1" applyAlignment="1">
      <alignment horizontal="right" vertical="center"/>
    </xf>
    <xf numFmtId="37" fontId="38" fillId="0" borderId="49" xfId="0" applyNumberFormat="1" applyFont="1" applyBorder="1" applyAlignment="1">
      <alignment vertical="center"/>
    </xf>
    <xf numFmtId="189" fontId="40" fillId="10" borderId="91" xfId="14" applyNumberFormat="1" applyFont="1" applyFill="1" applyBorder="1" applyAlignment="1">
      <alignment vertical="center"/>
    </xf>
    <xf numFmtId="189" fontId="41" fillId="10" borderId="49" xfId="14" applyNumberFormat="1" applyFont="1" applyFill="1" applyBorder="1" applyAlignment="1">
      <alignment vertical="center"/>
    </xf>
    <xf numFmtId="189" fontId="41" fillId="10" borderId="58" xfId="14" applyNumberFormat="1" applyFont="1" applyFill="1" applyBorder="1" applyAlignment="1">
      <alignment vertical="center"/>
    </xf>
    <xf numFmtId="41" fontId="1" fillId="7" borderId="0" xfId="20" applyFont="1" applyFill="1" applyBorder="1" applyAlignment="1">
      <alignment horizontal="right" vertical="center"/>
    </xf>
    <xf numFmtId="41" fontId="1" fillId="0" borderId="0" xfId="20" applyFont="1" applyFill="1" applyBorder="1" applyAlignment="1">
      <alignment horizontal="right" vertical="center"/>
    </xf>
    <xf numFmtId="41" fontId="10" fillId="7" borderId="0" xfId="20" applyFont="1" applyFill="1" applyBorder="1" applyAlignment="1">
      <alignment horizontal="right" vertical="center"/>
    </xf>
    <xf numFmtId="41" fontId="1" fillId="7" borderId="49" xfId="20" applyFont="1" applyFill="1" applyBorder="1" applyAlignment="1">
      <alignment horizontal="right" vertical="center"/>
    </xf>
    <xf numFmtId="0" fontId="25" fillId="10" borderId="82" xfId="9" applyFont="1" applyFill="1" applyBorder="1" applyAlignment="1">
      <alignment horizontal="center" vertical="center"/>
    </xf>
    <xf numFmtId="0" fontId="25" fillId="10" borderId="53" xfId="9" applyFont="1" applyFill="1" applyBorder="1" applyAlignment="1">
      <alignment horizontal="center" vertical="center"/>
    </xf>
    <xf numFmtId="17" fontId="45" fillId="0" borderId="87" xfId="9" applyNumberFormat="1" applyFont="1" applyBorder="1" applyAlignment="1">
      <alignment horizontal="center" vertical="center" wrapText="1"/>
    </xf>
    <xf numFmtId="17" fontId="45" fillId="0" borderId="52" xfId="9" applyNumberFormat="1" applyFont="1" applyBorder="1" applyAlignment="1">
      <alignment horizontal="center" vertical="center" wrapText="1"/>
    </xf>
    <xf numFmtId="17" fontId="45" fillId="0" borderId="64" xfId="9" applyNumberFormat="1" applyFont="1" applyBorder="1" applyAlignment="1">
      <alignment horizontal="center" vertical="center" wrapText="1"/>
    </xf>
    <xf numFmtId="17" fontId="45" fillId="0" borderId="58" xfId="9" applyNumberFormat="1" applyFont="1" applyBorder="1" applyAlignment="1">
      <alignment horizontal="center" vertical="center" wrapText="1"/>
    </xf>
    <xf numFmtId="17" fontId="45" fillId="0" borderId="82" xfId="9" applyNumberFormat="1" applyFont="1" applyBorder="1" applyAlignment="1">
      <alignment horizontal="center" vertical="center"/>
    </xf>
    <xf numFmtId="17" fontId="45" fillId="0" borderId="65" xfId="9" applyNumberFormat="1" applyFont="1" applyBorder="1" applyAlignment="1">
      <alignment horizontal="center" vertical="center"/>
    </xf>
    <xf numFmtId="17" fontId="45" fillId="0" borderId="64" xfId="9" applyNumberFormat="1" applyFont="1" applyBorder="1" applyAlignment="1">
      <alignment horizontal="center" vertical="center"/>
    </xf>
    <xf numFmtId="17" fontId="45" fillId="0" borderId="58" xfId="9" applyNumberFormat="1" applyFont="1" applyBorder="1" applyAlignment="1">
      <alignment horizontal="center" vertical="center"/>
    </xf>
    <xf numFmtId="17" fontId="45" fillId="0" borderId="54" xfId="9" applyNumberFormat="1" applyFont="1" applyBorder="1" applyAlignment="1">
      <alignment horizontal="center" vertical="center"/>
    </xf>
    <xf numFmtId="17" fontId="45" fillId="0" borderId="50" xfId="9" applyNumberFormat="1" applyFont="1" applyBorder="1" applyAlignment="1">
      <alignment horizontal="center" vertical="center"/>
    </xf>
    <xf numFmtId="17" fontId="45" fillId="0" borderId="51" xfId="9" applyNumberFormat="1" applyFont="1" applyBorder="1" applyAlignment="1">
      <alignment horizontal="center" vertical="center"/>
    </xf>
    <xf numFmtId="0" fontId="17" fillId="0" borderId="82" xfId="9" applyFont="1" applyBorder="1" applyAlignment="1">
      <alignment horizontal="center" vertical="center"/>
    </xf>
    <xf numFmtId="0" fontId="17" fillId="0" borderId="65" xfId="9" applyFont="1" applyBorder="1" applyAlignment="1">
      <alignment horizontal="center" vertical="center"/>
    </xf>
    <xf numFmtId="0" fontId="17" fillId="0" borderId="64" xfId="9" applyFont="1" applyBorder="1" applyAlignment="1">
      <alignment horizontal="center" vertical="center"/>
    </xf>
    <xf numFmtId="0" fontId="17" fillId="0" borderId="58" xfId="9" applyFont="1" applyBorder="1" applyAlignment="1">
      <alignment horizontal="center" vertical="center"/>
    </xf>
    <xf numFmtId="0" fontId="24" fillId="7" borderId="0" xfId="0" applyFont="1" applyFill="1" applyAlignment="1">
      <alignment horizontal="center" vertical="center" wrapText="1"/>
    </xf>
    <xf numFmtId="0" fontId="24" fillId="7" borderId="49" xfId="0" applyFont="1" applyFill="1" applyBorder="1" applyAlignment="1">
      <alignment horizontal="center" vertical="center" wrapText="1"/>
    </xf>
    <xf numFmtId="0" fontId="21" fillId="10" borderId="0" xfId="0" applyFont="1" applyFill="1" applyAlignment="1">
      <alignment horizontal="center" vertical="center" wrapText="1"/>
    </xf>
    <xf numFmtId="0" fontId="10" fillId="7" borderId="49" xfId="9" applyFont="1" applyFill="1" applyBorder="1" applyAlignment="1">
      <alignment horizontal="center" vertical="center" wrapText="1"/>
    </xf>
    <xf numFmtId="0" fontId="10" fillId="7" borderId="49" xfId="9" applyFont="1" applyFill="1" applyBorder="1" applyAlignment="1">
      <alignment horizontal="center" vertical="center"/>
    </xf>
    <xf numFmtId="0" fontId="46" fillId="0" borderId="0" xfId="0" applyFont="1" applyAlignment="1">
      <alignment horizontal="left" vertical="center" wrapText="1"/>
    </xf>
    <xf numFmtId="0" fontId="24" fillId="0" borderId="0" xfId="0" applyFont="1" applyAlignment="1">
      <alignment horizontal="center" vertical="center" wrapText="1"/>
    </xf>
    <xf numFmtId="0" fontId="24" fillId="0" borderId="49" xfId="0" applyFont="1" applyBorder="1" applyAlignment="1">
      <alignment horizontal="center" vertical="center" wrapText="1"/>
    </xf>
    <xf numFmtId="0" fontId="23" fillId="7" borderId="49" xfId="0" applyFont="1" applyFill="1" applyBorder="1" applyAlignment="1">
      <alignment horizontal="center" vertical="center"/>
    </xf>
    <xf numFmtId="0" fontId="21" fillId="10" borderId="54" xfId="0" applyFont="1" applyFill="1" applyBorder="1" applyAlignment="1">
      <alignment horizontal="center" vertical="center"/>
    </xf>
    <xf numFmtId="0" fontId="21" fillId="10" borderId="51" xfId="0" applyFont="1" applyFill="1" applyBorder="1" applyAlignment="1">
      <alignment horizontal="center" vertical="center"/>
    </xf>
    <xf numFmtId="0" fontId="24" fillId="7" borderId="49" xfId="0" applyFont="1" applyFill="1" applyBorder="1" applyAlignment="1">
      <alignment horizontal="center" vertical="center"/>
    </xf>
    <xf numFmtId="0" fontId="21" fillId="10" borderId="50" xfId="0" applyFont="1" applyFill="1" applyBorder="1" applyAlignment="1">
      <alignment horizontal="center" vertical="center"/>
    </xf>
    <xf numFmtId="0" fontId="21" fillId="10" borderId="64" xfId="0" applyFont="1" applyFill="1" applyBorder="1" applyAlignment="1">
      <alignment horizontal="center" vertical="center"/>
    </xf>
    <xf numFmtId="0" fontId="21" fillId="10" borderId="49" xfId="0" applyFont="1" applyFill="1" applyBorder="1" applyAlignment="1">
      <alignment horizontal="center" vertical="center"/>
    </xf>
    <xf numFmtId="0" fontId="21" fillId="10" borderId="58" xfId="0" applyFont="1" applyFill="1" applyBorder="1" applyAlignment="1">
      <alignment horizontal="center" vertical="center"/>
    </xf>
    <xf numFmtId="0" fontId="46" fillId="0" borderId="0" xfId="12" applyFont="1" applyAlignment="1">
      <alignment horizontal="left" vertical="center" wrapText="1"/>
    </xf>
    <xf numFmtId="0" fontId="23" fillId="0" borderId="0" xfId="12" applyFont="1" applyAlignment="1">
      <alignment horizontal="left" vertical="center"/>
    </xf>
    <xf numFmtId="0" fontId="1" fillId="0" borderId="0" xfId="12" applyFont="1" applyAlignment="1">
      <alignment horizontal="left" vertical="center" wrapText="1"/>
    </xf>
    <xf numFmtId="0" fontId="23" fillId="0" borderId="0" xfId="12" applyFont="1" applyAlignment="1">
      <alignment horizontal="left" vertical="center" wrapText="1"/>
    </xf>
    <xf numFmtId="17" fontId="24" fillId="7" borderId="53" xfId="0" applyNumberFormat="1" applyFont="1" applyFill="1" applyBorder="1" applyAlignment="1">
      <alignment horizontal="center" vertical="center" wrapText="1"/>
    </xf>
    <xf numFmtId="17" fontId="24" fillId="7" borderId="0" xfId="0" applyNumberFormat="1" applyFont="1" applyFill="1" applyAlignment="1">
      <alignment horizontal="center" vertical="center" wrapText="1"/>
    </xf>
    <xf numFmtId="17" fontId="24" fillId="7" borderId="49" xfId="0" applyNumberFormat="1" applyFont="1" applyFill="1" applyBorder="1" applyAlignment="1">
      <alignment horizontal="center" vertical="center" wrapText="1"/>
    </xf>
    <xf numFmtId="17" fontId="24" fillId="7" borderId="49" xfId="0" applyNumberFormat="1" applyFont="1" applyFill="1" applyBorder="1" applyAlignment="1">
      <alignment horizontal="center" vertical="center"/>
    </xf>
    <xf numFmtId="17" fontId="21" fillId="10" borderId="50" xfId="0" applyNumberFormat="1" applyFont="1" applyFill="1" applyBorder="1" applyAlignment="1">
      <alignment horizontal="center" vertical="center"/>
    </xf>
    <xf numFmtId="17" fontId="21" fillId="10" borderId="51" xfId="0" applyNumberFormat="1" applyFont="1" applyFill="1" applyBorder="1" applyAlignment="1">
      <alignment horizontal="center" vertical="center"/>
    </xf>
    <xf numFmtId="0" fontId="21" fillId="10" borderId="54" xfId="12" applyFont="1" applyFill="1" applyBorder="1" applyAlignment="1">
      <alignment horizontal="center" vertical="center"/>
    </xf>
    <xf numFmtId="0" fontId="21" fillId="10" borderId="50" xfId="12" applyFont="1" applyFill="1" applyBorder="1" applyAlignment="1">
      <alignment horizontal="center" vertical="center"/>
    </xf>
    <xf numFmtId="0" fontId="21" fillId="10" borderId="51" xfId="12" applyFont="1" applyFill="1" applyBorder="1" applyAlignment="1">
      <alignment horizontal="center" vertical="center"/>
    </xf>
    <xf numFmtId="17" fontId="21" fillId="10" borderId="54" xfId="0" applyNumberFormat="1" applyFont="1" applyFill="1" applyBorder="1" applyAlignment="1">
      <alignment horizontal="center" vertical="center"/>
    </xf>
    <xf numFmtId="17" fontId="24" fillId="7" borderId="53" xfId="9" applyNumberFormat="1" applyFont="1" applyFill="1" applyBorder="1" applyAlignment="1">
      <alignment horizontal="center" vertical="center" wrapText="1"/>
    </xf>
    <xf numFmtId="17" fontId="24" fillId="7" borderId="0" xfId="9" applyNumberFormat="1" applyFont="1" applyFill="1" applyAlignment="1">
      <alignment horizontal="center" vertical="center"/>
    </xf>
    <xf numFmtId="17" fontId="24" fillId="7" borderId="49" xfId="9" applyNumberFormat="1" applyFont="1" applyFill="1" applyBorder="1" applyAlignment="1">
      <alignment horizontal="center" vertical="center"/>
    </xf>
    <xf numFmtId="0" fontId="24" fillId="0" borderId="49" xfId="9" applyFont="1" applyBorder="1" applyAlignment="1">
      <alignment horizontal="center" vertical="center"/>
    </xf>
    <xf numFmtId="17" fontId="24" fillId="7" borderId="50" xfId="9" applyNumberFormat="1" applyFont="1" applyFill="1" applyBorder="1" applyAlignment="1">
      <alignment horizontal="center" vertical="center" wrapText="1"/>
    </xf>
    <xf numFmtId="17" fontId="24" fillId="7" borderId="50" xfId="9" applyNumberFormat="1" applyFont="1" applyFill="1" applyBorder="1" applyAlignment="1">
      <alignment horizontal="center" vertical="center"/>
    </xf>
    <xf numFmtId="0" fontId="1" fillId="0" borderId="0" xfId="0" applyFont="1" applyAlignment="1">
      <alignment horizontal="left" vertical="center" wrapText="1"/>
    </xf>
    <xf numFmtId="0" fontId="10" fillId="0" borderId="50" xfId="0" applyFont="1" applyBorder="1" applyAlignment="1">
      <alignment horizontal="center" vertical="center"/>
    </xf>
    <xf numFmtId="0" fontId="24" fillId="0" borderId="0" xfId="10" applyFont="1" applyAlignment="1">
      <alignment horizontal="center" vertical="center" wrapText="1"/>
    </xf>
    <xf numFmtId="0" fontId="24" fillId="0" borderId="49" xfId="10" applyFont="1" applyBorder="1" applyAlignment="1">
      <alignment horizontal="center" vertical="center"/>
    </xf>
    <xf numFmtId="0" fontId="10" fillId="7" borderId="50" xfId="10" applyFont="1" applyFill="1" applyBorder="1" applyAlignment="1">
      <alignment horizontal="center" vertical="center" wrapText="1"/>
    </xf>
    <xf numFmtId="0" fontId="10" fillId="7" borderId="53" xfId="10" applyFont="1" applyFill="1" applyBorder="1" applyAlignment="1">
      <alignment horizontal="center" vertical="center" wrapText="1"/>
    </xf>
    <xf numFmtId="0" fontId="10" fillId="7" borderId="49" xfId="10" applyFont="1" applyFill="1" applyBorder="1" applyAlignment="1">
      <alignment horizontal="center" vertical="center" wrapText="1"/>
    </xf>
    <xf numFmtId="0" fontId="1" fillId="7" borderId="49" xfId="10" applyFill="1" applyBorder="1" applyAlignment="1">
      <alignment horizontal="center" vertical="center"/>
    </xf>
    <xf numFmtId="0" fontId="10" fillId="7" borderId="50" xfId="0" applyFont="1" applyFill="1" applyBorder="1" applyAlignment="1">
      <alignment horizontal="center" vertical="center"/>
    </xf>
    <xf numFmtId="0" fontId="0" fillId="0" borderId="53" xfId="0" applyBorder="1" applyAlignment="1">
      <alignment horizontal="justify" vertical="center" wrapText="1"/>
    </xf>
    <xf numFmtId="0" fontId="10" fillId="7" borderId="0" xfId="0" applyFont="1" applyFill="1" applyAlignment="1">
      <alignment horizontal="center" vertical="center"/>
    </xf>
    <xf numFmtId="0" fontId="10" fillId="7" borderId="49" xfId="0" applyFont="1" applyFill="1" applyBorder="1" applyAlignment="1">
      <alignment horizontal="center" vertical="center"/>
    </xf>
    <xf numFmtId="0" fontId="0" fillId="0" borderId="53" xfId="0" applyBorder="1" applyAlignment="1">
      <alignment horizontal="justify" vertical="center"/>
    </xf>
    <xf numFmtId="0" fontId="24" fillId="0" borderId="0" xfId="10" applyFont="1" applyAlignment="1">
      <alignment horizontal="center" vertical="center"/>
    </xf>
    <xf numFmtId="0" fontId="24" fillId="0" borderId="53" xfId="10" applyFont="1" applyBorder="1" applyAlignment="1">
      <alignment horizontal="center" vertical="center"/>
    </xf>
    <xf numFmtId="0" fontId="24" fillId="0" borderId="50" xfId="10" applyFont="1" applyBorder="1" applyAlignment="1">
      <alignment horizontal="center" vertical="center"/>
    </xf>
    <xf numFmtId="17" fontId="21" fillId="10" borderId="49" xfId="10" applyNumberFormat="1" applyFont="1" applyFill="1" applyBorder="1" applyAlignment="1">
      <alignment horizontal="center" vertical="center"/>
    </xf>
    <xf numFmtId="0" fontId="21" fillId="10" borderId="49" xfId="10" applyFont="1" applyFill="1" applyBorder="1" applyAlignment="1">
      <alignment horizontal="center" vertical="center"/>
    </xf>
    <xf numFmtId="17" fontId="24" fillId="0" borderId="49" xfId="10" applyNumberFormat="1" applyFont="1" applyBorder="1" applyAlignment="1">
      <alignment horizontal="center" vertical="center"/>
    </xf>
    <xf numFmtId="17" fontId="21" fillId="10" borderId="71" xfId="10" applyNumberFormat="1" applyFont="1" applyFill="1" applyBorder="1" applyAlignment="1">
      <alignment horizontal="center" vertical="center"/>
    </xf>
    <xf numFmtId="17" fontId="24" fillId="0" borderId="50" xfId="10" applyNumberFormat="1" applyFont="1" applyBorder="1" applyAlignment="1">
      <alignment horizontal="center" vertical="center"/>
    </xf>
    <xf numFmtId="0" fontId="10" fillId="7" borderId="0" xfId="10" applyFont="1" applyFill="1" applyAlignment="1">
      <alignment horizontal="center" vertical="center"/>
    </xf>
    <xf numFmtId="0" fontId="10" fillId="7" borderId="49" xfId="10" applyFont="1" applyFill="1" applyBorder="1" applyAlignment="1">
      <alignment horizontal="center" vertical="center"/>
    </xf>
    <xf numFmtId="0" fontId="10" fillId="0" borderId="53" xfId="10" applyFont="1" applyBorder="1" applyAlignment="1">
      <alignment horizontal="center" vertical="center" wrapText="1"/>
    </xf>
    <xf numFmtId="0" fontId="10" fillId="0" borderId="49" xfId="10" applyFont="1" applyBorder="1" applyAlignment="1">
      <alignment horizontal="center" vertical="center"/>
    </xf>
    <xf numFmtId="0" fontId="10" fillId="0" borderId="49" xfId="10" applyFont="1" applyBorder="1" applyAlignment="1">
      <alignment horizontal="center" wrapText="1"/>
    </xf>
    <xf numFmtId="0" fontId="10" fillId="0" borderId="50" xfId="10" applyFont="1" applyBorder="1" applyAlignment="1">
      <alignment horizontal="center"/>
    </xf>
    <xf numFmtId="0" fontId="10" fillId="0" borderId="60" xfId="10" applyFont="1" applyBorder="1" applyAlignment="1">
      <alignment horizontal="center" wrapText="1"/>
    </xf>
    <xf numFmtId="0" fontId="10" fillId="0" borderId="48" xfId="10" applyFont="1" applyBorder="1" applyAlignment="1">
      <alignment horizontal="center" wrapText="1"/>
    </xf>
    <xf numFmtId="0" fontId="10" fillId="0" borderId="61" xfId="10" applyFont="1" applyBorder="1" applyAlignment="1">
      <alignment horizontal="center" wrapText="1"/>
    </xf>
    <xf numFmtId="0" fontId="17" fillId="0" borderId="0" xfId="14" applyFont="1" applyFill="1" applyAlignment="1">
      <alignment horizontal="center" vertical="center"/>
    </xf>
    <xf numFmtId="0" fontId="17" fillId="0" borderId="63" xfId="14" applyFont="1" applyFill="1" applyBorder="1" applyAlignment="1">
      <alignment horizontal="center" vertical="center"/>
    </xf>
    <xf numFmtId="0" fontId="24" fillId="0" borderId="0" xfId="14" applyFont="1" applyFill="1" applyBorder="1" applyAlignment="1">
      <alignment horizontal="center" vertical="center"/>
    </xf>
    <xf numFmtId="0" fontId="24" fillId="0" borderId="49" xfId="14" applyFont="1" applyFill="1" applyBorder="1" applyAlignment="1">
      <alignment horizontal="center" vertical="center"/>
    </xf>
    <xf numFmtId="0" fontId="32" fillId="0" borderId="49" xfId="14" applyFont="1" applyFill="1" applyBorder="1" applyAlignment="1">
      <alignment horizontal="center" vertical="center" wrapText="1"/>
    </xf>
    <xf numFmtId="0" fontId="25" fillId="10" borderId="76" xfId="0" applyFont="1" applyFill="1" applyBorder="1" applyAlignment="1">
      <alignment horizontal="center" vertical="center"/>
    </xf>
    <xf numFmtId="0" fontId="25" fillId="10" borderId="72" xfId="0" applyFont="1" applyFill="1" applyBorder="1" applyAlignment="1">
      <alignment horizontal="center" vertical="center"/>
    </xf>
    <xf numFmtId="0" fontId="25" fillId="10" borderId="75" xfId="0" applyFont="1" applyFill="1" applyBorder="1" applyAlignment="1">
      <alignment horizontal="center" vertical="center"/>
    </xf>
    <xf numFmtId="49" fontId="37" fillId="7" borderId="50" xfId="10" applyNumberFormat="1" applyFont="1" applyFill="1" applyBorder="1" applyAlignment="1">
      <alignment horizontal="center" vertical="center" wrapText="1"/>
    </xf>
    <xf numFmtId="17" fontId="37" fillId="7" borderId="53" xfId="10" applyNumberFormat="1" applyFont="1" applyFill="1" applyBorder="1" applyAlignment="1">
      <alignment horizontal="center" vertical="center"/>
    </xf>
    <xf numFmtId="0" fontId="37" fillId="7" borderId="49" xfId="10" applyFont="1" applyFill="1" applyBorder="1" applyAlignment="1">
      <alignment horizontal="center" vertical="center"/>
    </xf>
    <xf numFmtId="0" fontId="40" fillId="10" borderId="45" xfId="10" applyFont="1" applyFill="1" applyBorder="1" applyAlignment="1">
      <alignment horizontal="center" vertical="center"/>
    </xf>
    <xf numFmtId="0" fontId="40" fillId="10" borderId="70" xfId="10" applyFont="1" applyFill="1" applyBorder="1" applyAlignment="1">
      <alignment horizontal="center" vertical="center"/>
    </xf>
    <xf numFmtId="180" fontId="21" fillId="10" borderId="44" xfId="13" applyNumberFormat="1" applyFont="1" applyFill="1" applyBorder="1" applyAlignment="1">
      <alignment horizontal="center" vertical="center" wrapText="1"/>
    </xf>
    <xf numFmtId="180" fontId="21" fillId="10" borderId="89" xfId="13" applyNumberFormat="1" applyFont="1" applyFill="1" applyBorder="1" applyAlignment="1">
      <alignment horizontal="center" vertical="center" wrapText="1"/>
    </xf>
    <xf numFmtId="0" fontId="21" fillId="10" borderId="12" xfId="0" applyFont="1" applyFill="1" applyBorder="1" applyAlignment="1">
      <alignment horizontal="center" vertical="center" wrapText="1"/>
    </xf>
    <xf numFmtId="0" fontId="21" fillId="10" borderId="27" xfId="0" applyFont="1" applyFill="1" applyBorder="1" applyAlignment="1">
      <alignment horizontal="center" vertical="center" wrapText="1"/>
    </xf>
    <xf numFmtId="0" fontId="10" fillId="7" borderId="21" xfId="0" applyFont="1" applyFill="1" applyBorder="1" applyAlignment="1">
      <alignment horizontal="left" vertical="center"/>
    </xf>
    <xf numFmtId="0" fontId="1" fillId="0" borderId="41" xfId="0" applyFont="1" applyBorder="1" applyAlignment="1">
      <alignment horizontal="left" vertical="center"/>
    </xf>
    <xf numFmtId="0" fontId="1" fillId="0" borderId="31" xfId="0" applyFont="1" applyBorder="1" applyAlignment="1">
      <alignment horizontal="left" vertical="center"/>
    </xf>
    <xf numFmtId="0" fontId="1" fillId="0" borderId="32" xfId="0" applyFont="1" applyBorder="1" applyAlignment="1">
      <alignment horizontal="left" vertical="center"/>
    </xf>
    <xf numFmtId="0" fontId="10" fillId="7" borderId="12" xfId="0" applyFont="1" applyFill="1" applyBorder="1" applyAlignment="1">
      <alignment horizontal="center" vertical="center" wrapText="1"/>
    </xf>
    <xf numFmtId="0" fontId="10" fillId="7" borderId="27" xfId="0" applyFont="1" applyFill="1" applyBorder="1" applyAlignment="1">
      <alignment horizontal="center" vertical="center" wrapText="1"/>
    </xf>
    <xf numFmtId="0" fontId="10" fillId="5" borderId="28" xfId="0" applyFont="1" applyFill="1" applyBorder="1" applyAlignment="1">
      <alignment horizontal="left" vertical="center" wrapText="1"/>
    </xf>
    <xf numFmtId="0" fontId="1" fillId="0" borderId="33" xfId="0" applyFont="1" applyBorder="1" applyAlignment="1">
      <alignment horizontal="left" vertical="center" wrapText="1"/>
    </xf>
    <xf numFmtId="0" fontId="1" fillId="0" borderId="31" xfId="0" applyFont="1" applyBorder="1" applyAlignment="1">
      <alignment horizontal="left" vertical="center" wrapText="1"/>
    </xf>
    <xf numFmtId="0" fontId="1" fillId="0" borderId="32" xfId="0" applyFont="1" applyBorder="1" applyAlignment="1">
      <alignment horizontal="left" vertical="center" wrapText="1"/>
    </xf>
    <xf numFmtId="0" fontId="10" fillId="7" borderId="28" xfId="0" applyFont="1" applyFill="1" applyBorder="1" applyAlignment="1">
      <alignment horizontal="left" vertical="center"/>
    </xf>
    <xf numFmtId="0" fontId="10" fillId="7" borderId="33" xfId="0" applyFont="1" applyFill="1" applyBorder="1" applyAlignment="1">
      <alignment horizontal="left" vertical="center"/>
    </xf>
    <xf numFmtId="0" fontId="10" fillId="7" borderId="31" xfId="0" applyFont="1" applyFill="1" applyBorder="1" applyAlignment="1">
      <alignment horizontal="left" vertical="center"/>
    </xf>
    <xf numFmtId="0" fontId="10" fillId="7" borderId="32" xfId="0" applyFont="1" applyFill="1" applyBorder="1" applyAlignment="1">
      <alignment horizontal="left" vertical="center"/>
    </xf>
    <xf numFmtId="0" fontId="21" fillId="10" borderId="30" xfId="0" applyFont="1" applyFill="1" applyBorder="1" applyAlignment="1">
      <alignment horizontal="center" vertical="center" wrapText="1"/>
    </xf>
    <xf numFmtId="0" fontId="1" fillId="7" borderId="33" xfId="0" applyFont="1" applyFill="1" applyBorder="1" applyAlignment="1">
      <alignment horizontal="left" vertical="center"/>
    </xf>
    <xf numFmtId="0" fontId="1" fillId="7" borderId="31" xfId="0" applyFont="1" applyFill="1" applyBorder="1" applyAlignment="1">
      <alignment horizontal="left" vertical="center"/>
    </xf>
    <xf numFmtId="0" fontId="1" fillId="7" borderId="32" xfId="0" applyFont="1" applyFill="1" applyBorder="1" applyAlignment="1">
      <alignment horizontal="left" vertical="center"/>
    </xf>
    <xf numFmtId="0" fontId="10" fillId="5" borderId="41" xfId="0" applyFont="1" applyFill="1" applyBorder="1" applyAlignment="1">
      <alignment horizontal="left" vertical="center"/>
    </xf>
    <xf numFmtId="0" fontId="10" fillId="5" borderId="31" xfId="0" applyFont="1" applyFill="1" applyBorder="1" applyAlignment="1">
      <alignment horizontal="left" vertical="center"/>
    </xf>
    <xf numFmtId="0" fontId="10" fillId="5" borderId="32" xfId="0" applyFont="1" applyFill="1" applyBorder="1" applyAlignment="1">
      <alignment horizontal="left" vertical="center"/>
    </xf>
    <xf numFmtId="0" fontId="10" fillId="5" borderId="33" xfId="0" applyFont="1" applyFill="1" applyBorder="1" applyAlignment="1">
      <alignment horizontal="left" vertical="center"/>
    </xf>
    <xf numFmtId="0" fontId="10" fillId="5" borderId="33" xfId="0" applyFont="1" applyFill="1" applyBorder="1" applyAlignment="1">
      <alignment horizontal="left" vertical="center" wrapText="1"/>
    </xf>
    <xf numFmtId="0" fontId="10" fillId="5" borderId="31" xfId="0" applyFont="1" applyFill="1" applyBorder="1" applyAlignment="1">
      <alignment horizontal="left" vertical="center" wrapText="1"/>
    </xf>
    <xf numFmtId="0" fontId="10" fillId="5" borderId="32" xfId="0" applyFont="1" applyFill="1" applyBorder="1" applyAlignment="1">
      <alignment horizontal="left" vertical="center" wrapText="1"/>
    </xf>
    <xf numFmtId="0" fontId="21" fillId="10" borderId="31" xfId="0" applyFont="1" applyFill="1" applyBorder="1" applyAlignment="1">
      <alignment horizontal="center" vertical="center" wrapText="1"/>
    </xf>
    <xf numFmtId="0" fontId="21" fillId="10" borderId="90" xfId="0" applyFont="1" applyFill="1" applyBorder="1" applyAlignment="1">
      <alignment horizontal="center" vertical="center" wrapText="1"/>
    </xf>
    <xf numFmtId="0" fontId="10" fillId="5" borderId="12" xfId="0" applyFont="1" applyFill="1" applyBorder="1" applyAlignment="1">
      <alignment horizontal="center" vertical="center"/>
    </xf>
    <xf numFmtId="0" fontId="10" fillId="5" borderId="27" xfId="0" applyFont="1" applyFill="1" applyBorder="1" applyAlignment="1">
      <alignment horizontal="center" vertical="center"/>
    </xf>
    <xf numFmtId="0" fontId="1" fillId="0" borderId="33" xfId="0" applyFont="1" applyBorder="1" applyAlignment="1">
      <alignment horizontal="left" vertical="center"/>
    </xf>
    <xf numFmtId="0" fontId="21" fillId="10" borderId="21" xfId="0" applyFont="1" applyFill="1" applyBorder="1" applyAlignment="1">
      <alignment horizontal="center" vertical="center" wrapText="1"/>
    </xf>
    <xf numFmtId="0" fontId="10" fillId="7" borderId="21" xfId="0" applyFont="1" applyFill="1" applyBorder="1" applyAlignment="1">
      <alignment horizontal="left" vertical="center" indent="4"/>
    </xf>
    <xf numFmtId="0" fontId="1" fillId="0" borderId="41" xfId="0" applyFont="1" applyBorder="1" applyAlignment="1">
      <alignment horizontal="left" vertical="center" indent="4"/>
    </xf>
    <xf numFmtId="0" fontId="1" fillId="0" borderId="31" xfId="0" applyFont="1" applyBorder="1" applyAlignment="1">
      <alignment horizontal="left" vertical="center" indent="4"/>
    </xf>
    <xf numFmtId="0" fontId="1" fillId="0" borderId="32" xfId="0" applyFont="1" applyBorder="1" applyAlignment="1">
      <alignment horizontal="left" vertical="center" indent="4"/>
    </xf>
    <xf numFmtId="0" fontId="10" fillId="5" borderId="28" xfId="0" applyFont="1" applyFill="1" applyBorder="1" applyAlignment="1">
      <alignment horizontal="left" vertical="center" wrapText="1" indent="4"/>
    </xf>
    <xf numFmtId="0" fontId="1" fillId="0" borderId="33" xfId="0" applyFont="1" applyBorder="1" applyAlignment="1">
      <alignment horizontal="left" vertical="center" wrapText="1" indent="4"/>
    </xf>
    <xf numFmtId="0" fontId="1" fillId="0" borderId="31" xfId="0" applyFont="1" applyBorder="1" applyAlignment="1">
      <alignment horizontal="left" vertical="center" wrapText="1" indent="4"/>
    </xf>
    <xf numFmtId="0" fontId="1" fillId="0" borderId="32" xfId="0" applyFont="1" applyBorder="1" applyAlignment="1">
      <alignment horizontal="left" vertical="center" wrapText="1" indent="4"/>
    </xf>
    <xf numFmtId="0" fontId="10" fillId="7" borderId="28" xfId="0" applyFont="1" applyFill="1" applyBorder="1" applyAlignment="1">
      <alignment horizontal="left" vertical="center" indent="4"/>
    </xf>
    <xf numFmtId="0" fontId="1" fillId="0" borderId="33" xfId="0" applyFont="1" applyBorder="1" applyAlignment="1">
      <alignment horizontal="left" vertical="center" indent="4"/>
    </xf>
    <xf numFmtId="0" fontId="1" fillId="7" borderId="33" xfId="0" applyFont="1" applyFill="1" applyBorder="1" applyAlignment="1">
      <alignment horizontal="left" vertical="center" indent="4"/>
    </xf>
    <xf numFmtId="0" fontId="1" fillId="7" borderId="31" xfId="0" applyFont="1" applyFill="1" applyBorder="1" applyAlignment="1">
      <alignment horizontal="left" vertical="center" indent="4"/>
    </xf>
    <xf numFmtId="0" fontId="1" fillId="7" borderId="32" xfId="0" applyFont="1" applyFill="1" applyBorder="1" applyAlignment="1">
      <alignment horizontal="left" vertical="center" indent="4"/>
    </xf>
    <xf numFmtId="0" fontId="0" fillId="0" borderId="0" xfId="0" applyAlignment="1">
      <alignment horizontal="center"/>
    </xf>
    <xf numFmtId="0" fontId="13" fillId="0" borderId="0" xfId="0" applyFont="1" applyAlignment="1">
      <alignment horizontal="center"/>
    </xf>
    <xf numFmtId="0" fontId="10" fillId="0" borderId="0" xfId="0" applyFont="1" applyAlignment="1">
      <alignment horizontal="center"/>
    </xf>
    <xf numFmtId="0" fontId="8" fillId="0" borderId="12" xfId="0" applyFont="1" applyBorder="1" applyAlignment="1">
      <alignment horizontal="right" vertical="center"/>
    </xf>
    <xf numFmtId="0" fontId="8" fillId="0" borderId="27" xfId="0" applyFont="1" applyBorder="1" applyAlignment="1">
      <alignment horizontal="right" vertical="center"/>
    </xf>
    <xf numFmtId="17" fontId="5" fillId="3" borderId="13" xfId="0" applyNumberFormat="1" applyFont="1" applyFill="1" applyBorder="1" applyAlignment="1">
      <alignment horizontal="center"/>
    </xf>
    <xf numFmtId="17" fontId="5" fillId="3" borderId="34" xfId="0" applyNumberFormat="1" applyFont="1" applyFill="1" applyBorder="1" applyAlignment="1">
      <alignment horizontal="center"/>
    </xf>
    <xf numFmtId="17" fontId="5" fillId="3" borderId="35" xfId="0" applyNumberFormat="1" applyFont="1" applyFill="1" applyBorder="1" applyAlignment="1">
      <alignment horizontal="center"/>
    </xf>
    <xf numFmtId="17" fontId="5" fillId="3" borderId="36" xfId="0" applyNumberFormat="1" applyFont="1" applyFill="1" applyBorder="1" applyAlignment="1">
      <alignment horizontal="center"/>
    </xf>
    <xf numFmtId="17" fontId="5" fillId="3" borderId="37" xfId="0" applyNumberFormat="1" applyFont="1" applyFill="1" applyBorder="1" applyAlignment="1">
      <alignment horizontal="center"/>
    </xf>
    <xf numFmtId="17" fontId="5" fillId="3" borderId="38" xfId="0" applyNumberFormat="1" applyFont="1" applyFill="1" applyBorder="1" applyAlignment="1">
      <alignment horizontal="center"/>
    </xf>
    <xf numFmtId="0" fontId="11" fillId="6" borderId="0" xfId="0" applyFont="1" applyFill="1" applyAlignment="1">
      <alignment horizontal="center"/>
    </xf>
    <xf numFmtId="17" fontId="40" fillId="10" borderId="50" xfId="10" applyNumberFormat="1" applyFont="1" applyFill="1" applyBorder="1" applyAlignment="1">
      <alignment horizontal="center" vertical="center" wrapText="1"/>
    </xf>
    <xf numFmtId="17" fontId="37" fillId="7" borderId="50" xfId="10" applyNumberFormat="1" applyFont="1" applyFill="1" applyBorder="1" applyAlignment="1">
      <alignment horizontal="center" vertical="center" wrapText="1"/>
    </xf>
    <xf numFmtId="189" fontId="41" fillId="10" borderId="53" xfId="14" applyNumberFormat="1" applyFont="1" applyFill="1" applyBorder="1" applyAlignment="1">
      <alignment vertical="center"/>
    </xf>
    <xf numFmtId="189" fontId="41" fillId="10" borderId="65" xfId="14" applyNumberFormat="1" applyFont="1" applyFill="1" applyBorder="1" applyAlignment="1">
      <alignment vertical="center"/>
    </xf>
    <xf numFmtId="181" fontId="0" fillId="0" borderId="0" xfId="0" applyNumberFormat="1"/>
    <xf numFmtId="0" fontId="0" fillId="0" borderId="0" xfId="0" applyNumberFormat="1"/>
  </cellXfs>
  <cellStyles count="24">
    <cellStyle name="60% - akcent 1" xfId="1" xr:uid="{00000000-0005-0000-0000-000000000000}"/>
    <cellStyle name="Diseño" xfId="2" xr:uid="{00000000-0005-0000-0000-000001000000}"/>
    <cellStyle name="Millares" xfId="3" builtinId="3"/>
    <cellStyle name="Millares [0]" xfId="20" builtinId="6"/>
    <cellStyle name="Millares [0] 10" xfId="4" xr:uid="{00000000-0005-0000-0000-000004000000}"/>
    <cellStyle name="Millares [0] 10 2" xfId="21" xr:uid="{5FBAA263-9CF9-4BF6-9A0F-5EBDD8F12FA8}"/>
    <cellStyle name="Millares [0] 2" xfId="5" xr:uid="{00000000-0005-0000-0000-000005000000}"/>
    <cellStyle name="Millares [0] 2 19" xfId="6" xr:uid="{00000000-0005-0000-0000-000006000000}"/>
    <cellStyle name="Millares [0] 2 2" xfId="19" xr:uid="{00000000-0005-0000-0000-000007000000}"/>
    <cellStyle name="Millares [0]_razind092003" xfId="7" xr:uid="{00000000-0005-0000-0000-000008000000}"/>
    <cellStyle name="No-definido" xfId="8" xr:uid="{00000000-0005-0000-0000-000009000000}"/>
    <cellStyle name="Normal" xfId="0" builtinId="0"/>
    <cellStyle name="Normal 10" xfId="9" xr:uid="{00000000-0005-0000-0000-00000B000000}"/>
    <cellStyle name="Normal 2" xfId="10" xr:uid="{00000000-0005-0000-0000-00000C000000}"/>
    <cellStyle name="Normal 20" xfId="22" xr:uid="{65CCAEC7-58FD-46AC-97FB-6922F50290DB}"/>
    <cellStyle name="Normal 3" xfId="11" xr:uid="{00000000-0005-0000-0000-00000D000000}"/>
    <cellStyle name="Normal 3 4 3" xfId="23" xr:uid="{4CE80547-B6CC-475E-9A6A-4A37F953679C}"/>
    <cellStyle name="Normal_graficos" xfId="12" xr:uid="{00000000-0005-0000-0000-00000E000000}"/>
    <cellStyle name="Normal_Modelo Paquete Ifrs Chile (2008)" xfId="13" xr:uid="{00000000-0005-0000-0000-00000F000000}"/>
    <cellStyle name="Normal_operacional" xfId="14" xr:uid="{00000000-0005-0000-0000-000010000000}"/>
    <cellStyle name="Normal_Paquete Nic 2005" xfId="15" xr:uid="{00000000-0005-0000-0000-000011000000}"/>
    <cellStyle name="Porcentaje" xfId="16" builtinId="5"/>
    <cellStyle name="Porcentaje 2" xfId="18" xr:uid="{00000000-0005-0000-0000-000013000000}"/>
    <cellStyle name="Porcentual 2 10" xfId="17" xr:uid="{00000000-0005-0000-0000-000014000000}"/>
  </cellStyles>
  <dxfs count="0"/>
  <tableStyles count="0" defaultTableStyle="TableStyleMedium9" defaultPivotStyle="PivotStyleLight16"/>
  <colors>
    <mruColors>
      <color rgb="FFFF5A0F"/>
      <color rgb="FFFCD5B4"/>
      <color rgb="FF0555FA"/>
      <color rgb="FFDDDDDD"/>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editAs="oneCell">
    <xdr:from>
      <xdr:col>2</xdr:col>
      <xdr:colOff>523875</xdr:colOff>
      <xdr:row>50</xdr:row>
      <xdr:rowOff>0</xdr:rowOff>
    </xdr:from>
    <xdr:to>
      <xdr:col>2</xdr:col>
      <xdr:colOff>596900</xdr:colOff>
      <xdr:row>51</xdr:row>
      <xdr:rowOff>126998</xdr:rowOff>
    </xdr:to>
    <xdr:sp macro="" textlink="">
      <xdr:nvSpPr>
        <xdr:cNvPr id="47465" name="Text Box 1">
          <a:extLst>
            <a:ext uri="{FF2B5EF4-FFF2-40B4-BE49-F238E27FC236}">
              <a16:creationId xmlns:a16="http://schemas.microsoft.com/office/drawing/2014/main" id="{00000000-0008-0000-0400-000069B90000}"/>
            </a:ext>
          </a:extLst>
        </xdr:cNvPr>
        <xdr:cNvSpPr txBox="1">
          <a:spLocks noChangeArrowheads="1"/>
        </xdr:cNvSpPr>
      </xdr:nvSpPr>
      <xdr:spPr bwMode="auto">
        <a:xfrm>
          <a:off x="5657850" y="87915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523875</xdr:colOff>
      <xdr:row>50</xdr:row>
      <xdr:rowOff>0</xdr:rowOff>
    </xdr:from>
    <xdr:to>
      <xdr:col>3</xdr:col>
      <xdr:colOff>596900</xdr:colOff>
      <xdr:row>51</xdr:row>
      <xdr:rowOff>126998</xdr:rowOff>
    </xdr:to>
    <xdr:sp macro="" textlink="">
      <xdr:nvSpPr>
        <xdr:cNvPr id="47466" name="Text Box 1">
          <a:extLst>
            <a:ext uri="{FF2B5EF4-FFF2-40B4-BE49-F238E27FC236}">
              <a16:creationId xmlns:a16="http://schemas.microsoft.com/office/drawing/2014/main" id="{00000000-0008-0000-0400-00006AB90000}"/>
            </a:ext>
          </a:extLst>
        </xdr:cNvPr>
        <xdr:cNvSpPr txBox="1">
          <a:spLocks noChangeArrowheads="1"/>
        </xdr:cNvSpPr>
      </xdr:nvSpPr>
      <xdr:spPr bwMode="auto">
        <a:xfrm>
          <a:off x="6772275" y="87915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customProperty" Target="../customProperty12.bin"/><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customProperty" Target="../customProperty13.bin"/><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customProperty" Target="../customProperty14.bin"/><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customProperty" Target="../customProperty15.bin"/><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customProperty" Target="../customProperty16.bin"/><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customProperty" Target="../customProperty17.bin"/><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customProperty" Target="../customProperty18.bin"/><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5.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4:Q18"/>
  <sheetViews>
    <sheetView showGridLines="0" workbookViewId="0">
      <selection activeCell="F7" sqref="F7"/>
    </sheetView>
  </sheetViews>
  <sheetFormatPr baseColWidth="10" defaultColWidth="11.42578125" defaultRowHeight="12.75"/>
  <cols>
    <col min="1" max="1" width="5.85546875" style="86" customWidth="1"/>
    <col min="2" max="2" width="22.85546875" style="86" customWidth="1"/>
    <col min="3" max="4" width="16.28515625" style="86" bestFit="1" customWidth="1"/>
    <col min="5" max="8" width="13.85546875" style="86" customWidth="1"/>
    <col min="9" max="10" width="11.42578125" style="86"/>
    <col min="18" max="16384" width="11.42578125" style="86"/>
  </cols>
  <sheetData>
    <row r="4" spans="2:17" ht="27.75" customHeight="1">
      <c r="B4" s="798" t="s">
        <v>0</v>
      </c>
      <c r="C4" s="800" t="s">
        <v>1</v>
      </c>
      <c r="D4" s="800"/>
      <c r="E4" s="800"/>
      <c r="F4" s="800"/>
      <c r="G4" s="800"/>
      <c r="H4" s="800"/>
      <c r="I4"/>
      <c r="J4"/>
    </row>
    <row r="5" spans="2:17" ht="12.75" customHeight="1">
      <c r="B5" s="799"/>
      <c r="C5" s="278" t="s">
        <v>470</v>
      </c>
      <c r="D5" s="279" t="s">
        <v>471</v>
      </c>
      <c r="E5" s="279" t="s">
        <v>2</v>
      </c>
      <c r="F5" s="278" t="s">
        <v>463</v>
      </c>
      <c r="G5" s="279" t="s">
        <v>464</v>
      </c>
      <c r="H5" s="279" t="s">
        <v>2</v>
      </c>
      <c r="I5"/>
      <c r="J5"/>
    </row>
    <row r="6" spans="2:17" s="85" customFormat="1" ht="6" customHeight="1">
      <c r="B6" s="131"/>
      <c r="C6" s="275"/>
      <c r="D6" s="121"/>
      <c r="E6" s="121"/>
      <c r="F6" s="275"/>
      <c r="G6" s="121"/>
      <c r="H6" s="121"/>
      <c r="I6"/>
      <c r="J6"/>
      <c r="K6"/>
      <c r="L6"/>
      <c r="M6"/>
      <c r="N6"/>
      <c r="O6"/>
      <c r="P6"/>
      <c r="Q6"/>
    </row>
    <row r="7" spans="2:17">
      <c r="B7" s="117" t="s">
        <v>5</v>
      </c>
      <c r="C7" s="276">
        <v>110.997</v>
      </c>
      <c r="D7" s="132">
        <v>168.57400000000001</v>
      </c>
      <c r="E7" s="185">
        <v>-0.34155326444172895</v>
      </c>
      <c r="F7" s="276">
        <v>47.204999999999998</v>
      </c>
      <c r="G7" s="132">
        <v>137.816</v>
      </c>
      <c r="H7" s="185">
        <v>-0.65747808672432817</v>
      </c>
      <c r="I7"/>
      <c r="J7"/>
    </row>
    <row r="8" spans="2:17">
      <c r="B8" s="117" t="s">
        <v>6</v>
      </c>
      <c r="C8" s="277">
        <v>1187.42</v>
      </c>
      <c r="D8" s="132">
        <v>1011.924</v>
      </c>
      <c r="E8" s="185">
        <v>0.17342804400330469</v>
      </c>
      <c r="F8" s="277">
        <v>600.01100000000008</v>
      </c>
      <c r="G8" s="132">
        <v>502.46499999999997</v>
      </c>
      <c r="H8" s="185">
        <v>0.1941349148696927</v>
      </c>
      <c r="I8"/>
      <c r="J8"/>
    </row>
    <row r="9" spans="2:17">
      <c r="B9" s="117" t="s">
        <v>7</v>
      </c>
      <c r="C9" s="277">
        <v>1012.3819999999999</v>
      </c>
      <c r="D9" s="132">
        <v>787.79499999999996</v>
      </c>
      <c r="E9" s="185">
        <v>0.28508304825493935</v>
      </c>
      <c r="F9" s="277">
        <v>549.97499999999991</v>
      </c>
      <c r="G9" s="132">
        <v>373.43199999999996</v>
      </c>
      <c r="H9" s="185">
        <v>0.47275809250412393</v>
      </c>
      <c r="I9"/>
      <c r="J9"/>
    </row>
    <row r="10" spans="2:17">
      <c r="B10" s="117" t="s">
        <v>8</v>
      </c>
      <c r="C10" s="277">
        <v>105.032</v>
      </c>
      <c r="D10" s="132">
        <v>99.966999999999999</v>
      </c>
      <c r="E10" s="185">
        <v>5.066672001760586E-2</v>
      </c>
      <c r="F10" s="276">
        <v>49.960999999999999</v>
      </c>
      <c r="G10" s="508">
        <v>44.061</v>
      </c>
      <c r="H10" s="185">
        <v>0.13390526769705624</v>
      </c>
      <c r="I10"/>
      <c r="J10"/>
    </row>
    <row r="11" spans="2:17" s="117" customFormat="1">
      <c r="B11" s="282" t="s">
        <v>9</v>
      </c>
      <c r="C11" s="283">
        <v>2427.9290000000001</v>
      </c>
      <c r="D11" s="284">
        <v>2076.6120000000001</v>
      </c>
      <c r="E11" s="285">
        <v>0.16917796872983493</v>
      </c>
      <c r="F11" s="283">
        <v>1254.2429999999999</v>
      </c>
      <c r="G11" s="284">
        <v>1061.405</v>
      </c>
      <c r="H11" s="285">
        <v>0.18168182738916805</v>
      </c>
      <c r="I11"/>
      <c r="J11"/>
      <c r="K11"/>
      <c r="L11"/>
      <c r="M11"/>
      <c r="N11"/>
      <c r="O11"/>
      <c r="P11"/>
      <c r="Q11"/>
    </row>
    <row r="12" spans="2:17">
      <c r="B12" s="117" t="s">
        <v>10</v>
      </c>
      <c r="I12"/>
      <c r="J12"/>
    </row>
    <row r="13" spans="2:17">
      <c r="I13"/>
      <c r="J13"/>
    </row>
    <row r="14" spans="2:17">
      <c r="I14"/>
      <c r="J14"/>
    </row>
    <row r="15" spans="2:17">
      <c r="I15"/>
      <c r="J15"/>
    </row>
    <row r="16" spans="2:17">
      <c r="I16"/>
      <c r="J16"/>
    </row>
    <row r="17" spans="9:10">
      <c r="I17"/>
      <c r="J17"/>
    </row>
    <row r="18" spans="9:10">
      <c r="I18"/>
      <c r="J18"/>
    </row>
  </sheetData>
  <mergeCells count="2">
    <mergeCell ref="B4:B5"/>
    <mergeCell ref="C4:H4"/>
  </mergeCells>
  <pageMargins left="0.7" right="0.7" top="0.75" bottom="0.75" header="0.3" footer="0.3"/>
  <pageSetup paperSize="9" orientation="portrait" r:id="rId1"/>
  <headerFooter>
    <oddHeader>&amp;C&amp;"Arial"&amp;8&amp;K000000INTERNAL&amp;1#</oddHeader>
  </headerFooter>
  <customProperties>
    <customPr name="_pios_id" r:id="rId2"/>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45"/>
  <sheetViews>
    <sheetView showGridLines="0" workbookViewId="0">
      <selection activeCell="G11" sqref="G11"/>
    </sheetView>
  </sheetViews>
  <sheetFormatPr baseColWidth="10" defaultColWidth="11.42578125" defaultRowHeight="12.75"/>
  <cols>
    <col min="1" max="1" width="6.140625" style="86" customWidth="1"/>
    <col min="2" max="2" width="55.42578125" style="146" customWidth="1"/>
    <col min="3" max="3" width="9.140625" style="146" customWidth="1"/>
    <col min="4" max="4" width="16.28515625" style="146" customWidth="1"/>
    <col min="5" max="5" width="13.42578125" style="146" customWidth="1"/>
    <col min="6" max="6" width="9.140625" style="146" customWidth="1"/>
    <col min="7" max="7" width="17.28515625" style="146" customWidth="1"/>
    <col min="8" max="8" width="13.7109375" style="146" customWidth="1"/>
    <col min="9" max="16384" width="11.42578125" style="86"/>
  </cols>
  <sheetData>
    <row r="1" spans="2:8">
      <c r="B1" s="94"/>
      <c r="C1" s="94"/>
      <c r="D1" s="94"/>
      <c r="E1" s="94"/>
      <c r="F1" s="94"/>
      <c r="G1" s="94"/>
      <c r="H1" s="94"/>
    </row>
    <row r="2" spans="2:8">
      <c r="B2" s="384"/>
      <c r="C2" s="384"/>
      <c r="D2" s="384"/>
      <c r="E2" s="384"/>
      <c r="F2" s="384"/>
      <c r="G2" s="384"/>
      <c r="H2" s="384"/>
    </row>
    <row r="3" spans="2:8" s="118" customFormat="1">
      <c r="B3" s="836" t="s">
        <v>138</v>
      </c>
      <c r="C3" s="848" t="s">
        <v>139</v>
      </c>
      <c r="D3" s="848"/>
      <c r="E3" s="848"/>
      <c r="F3" s="849"/>
      <c r="G3" s="849"/>
      <c r="H3" s="849"/>
    </row>
    <row r="4" spans="2:8" s="118" customFormat="1" ht="38.25">
      <c r="B4" s="847"/>
      <c r="C4" s="617" t="s">
        <v>112</v>
      </c>
      <c r="D4" s="618" t="s">
        <v>140</v>
      </c>
      <c r="E4" s="619" t="s">
        <v>141</v>
      </c>
      <c r="F4" s="426" t="s">
        <v>112</v>
      </c>
      <c r="G4" s="427" t="s">
        <v>140</v>
      </c>
      <c r="H4" s="427" t="s">
        <v>142</v>
      </c>
    </row>
    <row r="5" spans="2:8" s="118" customFormat="1">
      <c r="B5" s="837"/>
      <c r="C5" s="850" t="s">
        <v>470</v>
      </c>
      <c r="D5" s="851"/>
      <c r="E5" s="851"/>
      <c r="F5" s="852" t="s">
        <v>471</v>
      </c>
      <c r="G5" s="837"/>
      <c r="H5" s="837"/>
    </row>
    <row r="6" spans="2:8">
      <c r="B6" s="94"/>
      <c r="F6" s="94"/>
      <c r="G6" s="94"/>
      <c r="H6" s="94"/>
    </row>
    <row r="7" spans="2:8">
      <c r="B7" s="98" t="s">
        <v>97</v>
      </c>
      <c r="F7" s="94"/>
      <c r="G7" s="94"/>
      <c r="H7" s="94"/>
    </row>
    <row r="8" spans="2:8">
      <c r="B8" s="94" t="s">
        <v>5</v>
      </c>
      <c r="C8" s="425">
        <v>-0.44600000000000017</v>
      </c>
      <c r="D8" s="425">
        <v>-3.4000000000000002E-2</v>
      </c>
      <c r="E8" s="425">
        <v>-0.4800000000000002</v>
      </c>
      <c r="F8" s="222">
        <v>17.974999999999998</v>
      </c>
      <c r="G8" s="222">
        <v>-0.26100000000000001</v>
      </c>
      <c r="H8" s="222">
        <v>17.713999999999999</v>
      </c>
    </row>
    <row r="9" spans="2:8">
      <c r="B9" s="94" t="s">
        <v>6</v>
      </c>
      <c r="C9" s="425">
        <v>276.84100000000001</v>
      </c>
      <c r="D9" s="425">
        <v>-111.85000000000001</v>
      </c>
      <c r="E9" s="425">
        <v>164.99099999999999</v>
      </c>
      <c r="F9" s="222">
        <v>263.85399999999998</v>
      </c>
      <c r="G9" s="222">
        <v>-102.515</v>
      </c>
      <c r="H9" s="222">
        <v>161.339</v>
      </c>
    </row>
    <row r="10" spans="2:8">
      <c r="B10" s="94" t="s">
        <v>7</v>
      </c>
      <c r="C10" s="425">
        <v>551.71899999999994</v>
      </c>
      <c r="D10" s="425">
        <v>-62.527999999999999</v>
      </c>
      <c r="E10" s="425">
        <v>489.19099999999992</v>
      </c>
      <c r="F10" s="222">
        <v>412.137</v>
      </c>
      <c r="G10" s="222">
        <v>-40.03</v>
      </c>
      <c r="H10" s="222">
        <v>372.10699999999997</v>
      </c>
    </row>
    <row r="11" spans="2:8">
      <c r="B11" s="384" t="s">
        <v>44</v>
      </c>
      <c r="C11" s="428">
        <v>105.03199999999998</v>
      </c>
      <c r="D11" s="428">
        <v>-28.801000000000002</v>
      </c>
      <c r="E11" s="428">
        <v>76.23099999999998</v>
      </c>
      <c r="F11" s="429">
        <v>99.966999999999999</v>
      </c>
      <c r="G11" s="429">
        <v>-25.251000000000001</v>
      </c>
      <c r="H11" s="429">
        <v>74.715999999999994</v>
      </c>
    </row>
    <row r="12" spans="2:8">
      <c r="B12" s="376" t="s">
        <v>143</v>
      </c>
      <c r="C12" s="360">
        <v>933.14599999999996</v>
      </c>
      <c r="D12" s="360">
        <v>-203.21300000000002</v>
      </c>
      <c r="E12" s="360">
        <v>729.93299999999988</v>
      </c>
      <c r="F12" s="361">
        <v>793.93299999999999</v>
      </c>
      <c r="G12" s="361">
        <v>-168.05699999999999</v>
      </c>
      <c r="H12" s="361">
        <v>625.87599999999998</v>
      </c>
    </row>
    <row r="13" spans="2:8">
      <c r="B13" s="94"/>
      <c r="F13" s="94"/>
      <c r="G13" s="94"/>
      <c r="H13" s="94"/>
    </row>
    <row r="14" spans="2:8">
      <c r="B14" s="98" t="s">
        <v>99</v>
      </c>
      <c r="F14" s="94"/>
      <c r="G14" s="94"/>
      <c r="H14" s="94"/>
    </row>
    <row r="15" spans="2:8">
      <c r="B15" s="94" t="s">
        <v>5</v>
      </c>
      <c r="C15" s="425">
        <v>112.88800000000001</v>
      </c>
      <c r="D15" s="425">
        <v>-130.613</v>
      </c>
      <c r="E15" s="425">
        <v>-17.724999999999994</v>
      </c>
      <c r="F15" s="223">
        <v>151.55900000000003</v>
      </c>
      <c r="G15" s="223">
        <v>-113.988</v>
      </c>
      <c r="H15" s="223">
        <v>37.571000000000026</v>
      </c>
    </row>
    <row r="16" spans="2:8">
      <c r="B16" s="94" t="s">
        <v>6</v>
      </c>
      <c r="C16" s="425">
        <v>961.1869999999999</v>
      </c>
      <c r="D16" s="425">
        <v>-387.73099999999999</v>
      </c>
      <c r="E16" s="425">
        <v>573.4559999999999</v>
      </c>
      <c r="F16" s="223">
        <v>781.00699999999983</v>
      </c>
      <c r="G16" s="223">
        <v>-390.37200000000001</v>
      </c>
      <c r="H16" s="223">
        <v>390.63499999999982</v>
      </c>
    </row>
    <row r="17" spans="1:8">
      <c r="B17" s="384" t="s">
        <v>7</v>
      </c>
      <c r="C17" s="428">
        <v>461.75400000000008</v>
      </c>
      <c r="D17" s="428">
        <v>-91.905000000000001</v>
      </c>
      <c r="E17" s="428">
        <v>369.84900000000005</v>
      </c>
      <c r="F17" s="430">
        <v>374.10699999999997</v>
      </c>
      <c r="G17" s="430">
        <v>-74.216000000000008</v>
      </c>
      <c r="H17" s="430">
        <v>299.89099999999996</v>
      </c>
    </row>
    <row r="18" spans="1:8">
      <c r="B18" s="376" t="s">
        <v>144</v>
      </c>
      <c r="C18" s="360">
        <v>1535.829</v>
      </c>
      <c r="D18" s="360">
        <v>-610.24900000000002</v>
      </c>
      <c r="E18" s="360">
        <v>925.57999999999993</v>
      </c>
      <c r="F18" s="361">
        <v>1306.6729999999998</v>
      </c>
      <c r="G18" s="361">
        <v>-578.57600000000002</v>
      </c>
      <c r="H18" s="361">
        <v>728.09699999999975</v>
      </c>
    </row>
    <row r="19" spans="1:8">
      <c r="A19" s="85"/>
      <c r="B19" s="375"/>
      <c r="C19" s="375"/>
      <c r="D19" s="375"/>
      <c r="E19" s="375"/>
      <c r="F19" s="375"/>
      <c r="G19" s="375"/>
      <c r="H19" s="375"/>
    </row>
    <row r="20" spans="1:8">
      <c r="B20" s="388" t="s">
        <v>145</v>
      </c>
      <c r="C20" s="431">
        <v>-41.046000000000006</v>
      </c>
      <c r="D20" s="431">
        <v>9.4710000000000001</v>
      </c>
      <c r="E20" s="431">
        <v>-31.575000000000006</v>
      </c>
      <c r="F20" s="432">
        <v>-23.993999999999989</v>
      </c>
      <c r="G20" s="432">
        <v>-18.815000000000001</v>
      </c>
      <c r="H20" s="432">
        <v>-42.80899999999999</v>
      </c>
    </row>
    <row r="21" spans="1:8" ht="9" customHeight="1">
      <c r="B21" s="375"/>
      <c r="C21" s="433"/>
      <c r="D21" s="433"/>
      <c r="E21" s="433"/>
      <c r="F21" s="433"/>
      <c r="G21" s="433"/>
      <c r="H21" s="433"/>
    </row>
    <row r="22" spans="1:8">
      <c r="B22" s="434" t="s">
        <v>146</v>
      </c>
      <c r="C22" s="435">
        <v>2427.9290000000001</v>
      </c>
      <c r="D22" s="435">
        <v>-803.99099999999999</v>
      </c>
      <c r="E22" s="435">
        <v>1623.9379999999999</v>
      </c>
      <c r="F22" s="436">
        <v>2076.6119999999996</v>
      </c>
      <c r="G22" s="436">
        <v>-765.44800000000009</v>
      </c>
      <c r="H22" s="436">
        <v>1311.1639999999998</v>
      </c>
    </row>
    <row r="23" spans="1:8">
      <c r="B23" s="94"/>
      <c r="C23" s="94"/>
      <c r="D23" s="94"/>
      <c r="E23" s="94"/>
      <c r="F23" s="94"/>
      <c r="G23" s="94"/>
      <c r="H23" s="94"/>
    </row>
    <row r="24" spans="1:8">
      <c r="B24" s="384"/>
      <c r="C24" s="384"/>
      <c r="D24" s="384"/>
      <c r="E24" s="384"/>
      <c r="F24" s="384"/>
      <c r="G24" s="384"/>
      <c r="H24" s="384"/>
    </row>
    <row r="25" spans="1:8">
      <c r="B25" s="836" t="s">
        <v>138</v>
      </c>
      <c r="C25" s="848" t="s">
        <v>12</v>
      </c>
      <c r="D25" s="848"/>
      <c r="E25" s="848"/>
      <c r="F25" s="848"/>
      <c r="G25" s="848"/>
      <c r="H25" s="848"/>
    </row>
    <row r="26" spans="1:8" ht="38.25">
      <c r="B26" s="847"/>
      <c r="C26" s="617" t="s">
        <v>112</v>
      </c>
      <c r="D26" s="618" t="s">
        <v>140</v>
      </c>
      <c r="E26" s="619" t="s">
        <v>141</v>
      </c>
      <c r="F26" s="426" t="s">
        <v>112</v>
      </c>
      <c r="G26" s="427" t="s">
        <v>140</v>
      </c>
      <c r="H26" s="427" t="s">
        <v>142</v>
      </c>
    </row>
    <row r="27" spans="1:8">
      <c r="B27" s="837"/>
      <c r="C27" s="853" t="str">
        <f>'Reported EBITDA'!$F$5</f>
        <v>Q2 2026</v>
      </c>
      <c r="D27" s="853"/>
      <c r="E27" s="853"/>
      <c r="F27" s="854" t="str">
        <f>'Reported EBITDA'!$G$5</f>
        <v>Q2 2025</v>
      </c>
      <c r="G27" s="854"/>
      <c r="H27" s="854"/>
    </row>
    <row r="28" spans="1:8">
      <c r="B28" s="94"/>
      <c r="F28" s="94"/>
      <c r="G28" s="94"/>
      <c r="H28" s="94"/>
    </row>
    <row r="29" spans="1:8">
      <c r="B29" s="98" t="s">
        <v>97</v>
      </c>
      <c r="F29" s="94"/>
      <c r="G29" s="94"/>
      <c r="H29" s="94"/>
    </row>
    <row r="30" spans="1:8">
      <c r="B30" s="94" t="s">
        <v>5</v>
      </c>
      <c r="C30" s="425">
        <v>-2.3000000000000131E-2</v>
      </c>
      <c r="D30" s="425">
        <v>-1.6000000000000004E-2</v>
      </c>
      <c r="E30" s="425">
        <v>-3.9000000000000132E-2</v>
      </c>
      <c r="F30" s="222">
        <v>9.2199999999999989</v>
      </c>
      <c r="G30" s="222">
        <v>-0.219</v>
      </c>
      <c r="H30" s="222">
        <v>9.0009999999999994</v>
      </c>
    </row>
    <row r="31" spans="1:8">
      <c r="B31" s="94" t="s">
        <v>6</v>
      </c>
      <c r="C31" s="425">
        <v>167.05800000000005</v>
      </c>
      <c r="D31" s="425">
        <v>-57.184000000000005</v>
      </c>
      <c r="E31" s="425">
        <v>109.87400000000005</v>
      </c>
      <c r="F31" s="222">
        <v>133.85299999999998</v>
      </c>
      <c r="G31" s="222">
        <v>-50.531000000000006</v>
      </c>
      <c r="H31" s="222">
        <v>83.321999999999974</v>
      </c>
    </row>
    <row r="32" spans="1:8">
      <c r="B32" s="94" t="s">
        <v>7</v>
      </c>
      <c r="C32" s="425">
        <v>333.86099999999999</v>
      </c>
      <c r="D32" s="425">
        <v>-34.82</v>
      </c>
      <c r="E32" s="425">
        <v>299.041</v>
      </c>
      <c r="F32" s="222">
        <v>199.31800000000001</v>
      </c>
      <c r="G32" s="222">
        <v>-25.694000000000003</v>
      </c>
      <c r="H32" s="222">
        <v>173.62400000000002</v>
      </c>
    </row>
    <row r="33" spans="2:8">
      <c r="B33" s="384" t="s">
        <v>44</v>
      </c>
      <c r="C33" s="428">
        <v>50.046999999999997</v>
      </c>
      <c r="D33" s="428">
        <v>-15.152000000000001</v>
      </c>
      <c r="E33" s="428">
        <v>34.894999999999996</v>
      </c>
      <c r="F33" s="429">
        <v>44.061000000000007</v>
      </c>
      <c r="G33" s="429">
        <v>-12.764000000000001</v>
      </c>
      <c r="H33" s="429">
        <v>31.297000000000004</v>
      </c>
    </row>
    <row r="34" spans="2:8">
      <c r="B34" s="376" t="s">
        <v>143</v>
      </c>
      <c r="C34" s="360">
        <v>550.9430000000001</v>
      </c>
      <c r="D34" s="360">
        <v>-107.17200000000001</v>
      </c>
      <c r="E34" s="360">
        <v>443.77100000000002</v>
      </c>
      <c r="F34" s="361">
        <v>386.452</v>
      </c>
      <c r="G34" s="361">
        <v>-89.208000000000013</v>
      </c>
      <c r="H34" s="361">
        <v>297.24400000000003</v>
      </c>
    </row>
    <row r="35" spans="2:8">
      <c r="B35" s="94"/>
      <c r="F35" s="94"/>
      <c r="G35" s="94"/>
      <c r="H35" s="94"/>
    </row>
    <row r="36" spans="2:8">
      <c r="B36" s="98" t="s">
        <v>99</v>
      </c>
      <c r="F36" s="94"/>
      <c r="G36" s="94"/>
      <c r="H36" s="94"/>
    </row>
    <row r="37" spans="2:8">
      <c r="B37" s="94" t="s">
        <v>5</v>
      </c>
      <c r="C37" s="425">
        <v>48.330000000000005</v>
      </c>
      <c r="D37" s="425">
        <v>-63.552000000000007</v>
      </c>
      <c r="E37" s="425">
        <v>-15.222000000000001</v>
      </c>
      <c r="F37" s="223">
        <v>129.09300000000007</v>
      </c>
      <c r="G37" s="223">
        <v>-56.007000000000005</v>
      </c>
      <c r="H37" s="223">
        <v>73.08600000000007</v>
      </c>
    </row>
    <row r="38" spans="2:8">
      <c r="B38" s="94" t="s">
        <v>6</v>
      </c>
      <c r="C38" s="425">
        <v>472.20099999999957</v>
      </c>
      <c r="D38" s="425">
        <v>-199.86400000000003</v>
      </c>
      <c r="E38" s="425">
        <v>272.33699999999953</v>
      </c>
      <c r="F38" s="223">
        <v>391.14399999999978</v>
      </c>
      <c r="G38" s="223">
        <v>-213.26900000000001</v>
      </c>
      <c r="H38" s="223">
        <v>177.87499999999977</v>
      </c>
    </row>
    <row r="39" spans="2:8">
      <c r="B39" s="384" t="s">
        <v>7</v>
      </c>
      <c r="C39" s="428">
        <v>216.83199999999999</v>
      </c>
      <c r="D39" s="428">
        <v>-47.292999999999999</v>
      </c>
      <c r="E39" s="428">
        <v>169.53899999999999</v>
      </c>
      <c r="F39" s="430">
        <v>173.63299999999998</v>
      </c>
      <c r="G39" s="430">
        <v>-36.88000000000001</v>
      </c>
      <c r="H39" s="430">
        <v>136.75299999999999</v>
      </c>
    </row>
    <row r="40" spans="2:8">
      <c r="B40" s="376" t="s">
        <v>144</v>
      </c>
      <c r="C40" s="360">
        <v>737.3629999999996</v>
      </c>
      <c r="D40" s="360">
        <v>-310.70900000000006</v>
      </c>
      <c r="E40" s="360">
        <v>426.65399999999954</v>
      </c>
      <c r="F40" s="361">
        <v>693.86999999999989</v>
      </c>
      <c r="G40" s="361">
        <v>-306.15600000000001</v>
      </c>
      <c r="H40" s="361">
        <v>387.71399999999983</v>
      </c>
    </row>
    <row r="41" spans="2:8">
      <c r="B41" s="375"/>
      <c r="C41" s="375"/>
      <c r="D41" s="375"/>
      <c r="E41" s="375"/>
      <c r="F41" s="375"/>
      <c r="G41" s="375"/>
      <c r="H41" s="375"/>
    </row>
    <row r="42" spans="2:8">
      <c r="B42" s="388" t="s">
        <v>145</v>
      </c>
      <c r="C42" s="431">
        <v>-34.063000000000017</v>
      </c>
      <c r="D42" s="431">
        <v>21.654999999999998</v>
      </c>
      <c r="E42" s="431">
        <v>-12.408000000000019</v>
      </c>
      <c r="F42" s="432">
        <v>-18.916999999999987</v>
      </c>
      <c r="G42" s="432">
        <v>-8.7840000000000007</v>
      </c>
      <c r="H42" s="432">
        <v>-27.700999999999986</v>
      </c>
    </row>
    <row r="43" spans="2:8">
      <c r="B43" s="375"/>
      <c r="C43" s="433"/>
      <c r="D43" s="433"/>
      <c r="E43" s="433"/>
      <c r="F43" s="433"/>
      <c r="G43" s="433"/>
      <c r="H43" s="433"/>
    </row>
    <row r="44" spans="2:8">
      <c r="B44" s="434" t="s">
        <v>146</v>
      </c>
      <c r="C44" s="435">
        <v>1254.2429999999995</v>
      </c>
      <c r="D44" s="435">
        <v>-396.22600000000011</v>
      </c>
      <c r="E44" s="435">
        <v>858.01699999999948</v>
      </c>
      <c r="F44" s="436">
        <v>1061.405</v>
      </c>
      <c r="G44" s="436">
        <v>-404.14800000000002</v>
      </c>
      <c r="H44" s="436">
        <v>657.25699999999983</v>
      </c>
    </row>
    <row r="45" spans="2:8">
      <c r="B45" s="94"/>
      <c r="C45" s="94"/>
      <c r="D45" s="94"/>
      <c r="E45" s="94"/>
      <c r="F45" s="94"/>
      <c r="G45" s="94"/>
      <c r="H45" s="94"/>
    </row>
  </sheetData>
  <mergeCells count="8">
    <mergeCell ref="B3:B5"/>
    <mergeCell ref="C3:H3"/>
    <mergeCell ref="C5:E5"/>
    <mergeCell ref="F5:H5"/>
    <mergeCell ref="B25:B27"/>
    <mergeCell ref="C25:H25"/>
    <mergeCell ref="C27:E27"/>
    <mergeCell ref="F27:H27"/>
  </mergeCells>
  <pageMargins left="0.7" right="0.7" top="0.75" bottom="0.75" header="0.3" footer="0.3"/>
  <pageSetup paperSize="9" orientation="portrait" horizontalDpi="4294967295" verticalDpi="4294967295" r:id="rId1"/>
  <headerFooter>
    <oddHeader>&amp;C&amp;"Arial"&amp;8&amp;K000000INTERNAL&amp;1#</oddHeader>
  </headerFooter>
  <customProperties>
    <customPr name="_pios_id"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72"/>
  <sheetViews>
    <sheetView showGridLines="0" topLeftCell="A9" workbookViewId="0"/>
  </sheetViews>
  <sheetFormatPr baseColWidth="10" defaultColWidth="11.42578125" defaultRowHeight="12.75"/>
  <cols>
    <col min="1" max="1" width="5.5703125" style="80" customWidth="1"/>
    <col min="2" max="2" width="66.42578125" style="695" customWidth="1"/>
    <col min="3" max="4" width="15.5703125" style="695" bestFit="1" customWidth="1"/>
    <col min="5" max="5" width="8" style="695" bestFit="1" customWidth="1"/>
    <col min="6" max="6" width="10.5703125" style="695" bestFit="1" customWidth="1"/>
    <col min="7" max="7" width="1.42578125" style="80" customWidth="1"/>
    <col min="8" max="8" width="12.140625" style="80" customWidth="1"/>
    <col min="9" max="16384" width="11.42578125" style="80"/>
  </cols>
  <sheetData>
    <row r="1" spans="1:11">
      <c r="B1" s="99"/>
      <c r="C1" s="99"/>
      <c r="D1" s="99"/>
      <c r="E1" s="99"/>
      <c r="F1" s="99"/>
    </row>
    <row r="2" spans="1:11">
      <c r="A2" s="86"/>
      <c r="B2" s="841"/>
      <c r="C2" s="841"/>
      <c r="D2" s="841"/>
      <c r="E2" s="841"/>
      <c r="F2" s="841"/>
    </row>
    <row r="3" spans="1:11">
      <c r="A3" s="86"/>
      <c r="B3" s="839" t="s">
        <v>147</v>
      </c>
      <c r="C3" s="838" t="s">
        <v>11</v>
      </c>
      <c r="D3" s="838"/>
      <c r="E3" s="838"/>
      <c r="F3" s="838"/>
      <c r="H3" s="838" t="s">
        <v>12</v>
      </c>
      <c r="I3" s="838"/>
      <c r="J3" s="838"/>
      <c r="K3" s="838"/>
    </row>
    <row r="4" spans="1:11">
      <c r="A4" s="86"/>
      <c r="B4" s="856"/>
      <c r="C4" s="372" t="s">
        <v>470</v>
      </c>
      <c r="D4" s="373" t="s">
        <v>471</v>
      </c>
      <c r="E4" s="374" t="s">
        <v>62</v>
      </c>
      <c r="F4" s="374" t="s">
        <v>13</v>
      </c>
      <c r="H4" s="372" t="str">
        <f>'Reported EBITDA'!$F$5</f>
        <v>Q2 2026</v>
      </c>
      <c r="I4" s="373" t="str">
        <f>'Reported EBITDA'!$G$5</f>
        <v>Q2 2025</v>
      </c>
      <c r="J4" s="374" t="s">
        <v>62</v>
      </c>
      <c r="K4" s="374" t="s">
        <v>2</v>
      </c>
    </row>
    <row r="5" spans="1:11">
      <c r="A5" s="86"/>
      <c r="B5" s="94"/>
      <c r="C5" s="855"/>
      <c r="D5" s="855"/>
      <c r="E5" s="855"/>
      <c r="F5" s="95"/>
      <c r="H5" s="855"/>
      <c r="I5" s="855"/>
      <c r="J5" s="855"/>
      <c r="K5" s="95"/>
    </row>
    <row r="6" spans="1:11">
      <c r="A6" s="86"/>
      <c r="B6" s="98" t="s">
        <v>148</v>
      </c>
      <c r="C6" s="94"/>
      <c r="D6" s="94"/>
      <c r="E6" s="94"/>
      <c r="F6" s="94"/>
      <c r="H6" s="94"/>
      <c r="I6" s="94"/>
      <c r="J6" s="94"/>
      <c r="K6" s="94"/>
    </row>
    <row r="7" spans="1:11">
      <c r="A7" s="86"/>
      <c r="B7" s="94" t="s">
        <v>5</v>
      </c>
      <c r="C7" s="338">
        <v>11.62</v>
      </c>
      <c r="D7" s="81">
        <v>7.5679999999999996</v>
      </c>
      <c r="E7" s="81">
        <v>4.0519999999999996</v>
      </c>
      <c r="F7" s="185">
        <v>0.5354122621564481</v>
      </c>
      <c r="G7" s="205"/>
      <c r="H7" s="338">
        <v>6.5319999999999991</v>
      </c>
      <c r="I7" s="81">
        <v>3.4719999999999995</v>
      </c>
      <c r="J7" s="81">
        <v>3.0599999999999996</v>
      </c>
      <c r="K7" s="185">
        <v>0.88133640552995396</v>
      </c>
    </row>
    <row r="8" spans="1:11">
      <c r="A8" s="86"/>
      <c r="B8" s="94" t="s">
        <v>6</v>
      </c>
      <c r="C8" s="338">
        <v>199.804</v>
      </c>
      <c r="D8" s="81">
        <v>131.37100000000001</v>
      </c>
      <c r="E8" s="81">
        <v>68.432999999999993</v>
      </c>
      <c r="F8" s="185">
        <v>0.52091405256867951</v>
      </c>
      <c r="G8" s="205"/>
      <c r="H8" s="338">
        <v>95.665000000000006</v>
      </c>
      <c r="I8" s="81">
        <v>57.554000000000016</v>
      </c>
      <c r="J8" s="81">
        <v>38.11099999999999</v>
      </c>
      <c r="K8" s="185">
        <v>0.66217812836640344</v>
      </c>
    </row>
    <row r="9" spans="1:11">
      <c r="A9" s="86"/>
      <c r="B9" s="94" t="s">
        <v>7</v>
      </c>
      <c r="C9" s="338">
        <v>18.504000000000001</v>
      </c>
      <c r="D9" s="81">
        <v>13.702999999999999</v>
      </c>
      <c r="E9" s="81">
        <v>4.8010000000000019</v>
      </c>
      <c r="F9" s="185">
        <v>0.35036123476610981</v>
      </c>
      <c r="G9" s="205"/>
      <c r="H9" s="338">
        <v>9.6190000000000015</v>
      </c>
      <c r="I9" s="81">
        <v>6.5219999999999994</v>
      </c>
      <c r="J9" s="81">
        <v>3.0970000000000022</v>
      </c>
      <c r="K9" s="185">
        <v>0.47485433915976727</v>
      </c>
    </row>
    <row r="10" spans="1:11">
      <c r="A10" s="86"/>
      <c r="B10" s="94" t="s">
        <v>14</v>
      </c>
      <c r="C10" s="338">
        <v>0</v>
      </c>
      <c r="D10" s="81">
        <v>0</v>
      </c>
      <c r="E10" s="81">
        <v>0</v>
      </c>
      <c r="F10" s="777">
        <v>0</v>
      </c>
      <c r="G10" s="205"/>
      <c r="H10" s="338">
        <v>0</v>
      </c>
      <c r="I10" s="81">
        <v>0</v>
      </c>
      <c r="J10" s="81">
        <v>0</v>
      </c>
      <c r="K10" s="777">
        <v>0</v>
      </c>
    </row>
    <row r="11" spans="1:11">
      <c r="A11" s="86"/>
      <c r="B11" s="94" t="s">
        <v>44</v>
      </c>
      <c r="C11" s="338">
        <v>2.8130000000000002</v>
      </c>
      <c r="D11" s="81">
        <v>2.3250000000000002</v>
      </c>
      <c r="E11" s="81">
        <v>0.48799999999999999</v>
      </c>
      <c r="F11" s="185">
        <v>0.20989247311827963</v>
      </c>
      <c r="G11" s="205"/>
      <c r="H11" s="338">
        <v>1.2760000000000002</v>
      </c>
      <c r="I11" s="81">
        <v>1.1900000000000002</v>
      </c>
      <c r="J11" s="81">
        <v>8.6000000000000076E-2</v>
      </c>
      <c r="K11" s="185">
        <v>7.2268907563025175E-2</v>
      </c>
    </row>
    <row r="12" spans="1:11">
      <c r="A12" s="86"/>
      <c r="B12" s="438" t="s">
        <v>149</v>
      </c>
      <c r="C12" s="348">
        <v>14.936</v>
      </c>
      <c r="D12" s="349">
        <v>35.482999999999997</v>
      </c>
      <c r="E12" s="349">
        <v>-20.546999999999997</v>
      </c>
      <c r="F12" s="281">
        <v>-0.57906603162077608</v>
      </c>
      <c r="G12" s="205"/>
      <c r="H12" s="348">
        <v>6.5960000000000001</v>
      </c>
      <c r="I12" s="349">
        <v>13.723999999999997</v>
      </c>
      <c r="J12" s="349">
        <v>-7.1279999999999966</v>
      </c>
      <c r="K12" s="281">
        <v>-0.51938210434275711</v>
      </c>
    </row>
    <row r="13" spans="1:11">
      <c r="A13" s="85"/>
      <c r="B13" s="440" t="s">
        <v>150</v>
      </c>
      <c r="C13" s="360">
        <v>247.67699999999999</v>
      </c>
      <c r="D13" s="412">
        <v>190.45000000000002</v>
      </c>
      <c r="E13" s="412">
        <v>57.22699999999999</v>
      </c>
      <c r="F13" s="285">
        <v>0.30048306642163292</v>
      </c>
      <c r="G13" s="437"/>
      <c r="H13" s="360">
        <v>119.688</v>
      </c>
      <c r="I13" s="412">
        <v>82.462000000000018</v>
      </c>
      <c r="J13" s="412">
        <v>37.225999999999999</v>
      </c>
      <c r="K13" s="285">
        <v>0.45143217481991682</v>
      </c>
    </row>
    <row r="14" spans="1:11">
      <c r="A14" s="86"/>
      <c r="B14" s="97"/>
      <c r="C14" s="208"/>
      <c r="D14" s="208"/>
      <c r="E14" s="208"/>
      <c r="F14" s="209"/>
      <c r="G14" s="207"/>
      <c r="H14" s="208"/>
      <c r="I14" s="208"/>
      <c r="J14" s="208"/>
      <c r="K14" s="209"/>
    </row>
    <row r="15" spans="1:11">
      <c r="A15" s="86"/>
      <c r="B15" s="98" t="s">
        <v>151</v>
      </c>
      <c r="C15" s="206"/>
      <c r="D15" s="206"/>
      <c r="E15" s="206"/>
      <c r="F15" s="210"/>
      <c r="G15" s="207"/>
      <c r="H15" s="206"/>
      <c r="I15" s="206"/>
      <c r="J15" s="206"/>
      <c r="K15" s="210"/>
    </row>
    <row r="16" spans="1:11">
      <c r="A16" s="86"/>
      <c r="B16" s="94" t="s">
        <v>5</v>
      </c>
      <c r="C16" s="371">
        <v>-105.221</v>
      </c>
      <c r="D16" s="205">
        <v>-82.600999999999999</v>
      </c>
      <c r="E16" s="205">
        <v>-22.620000000000005</v>
      </c>
      <c r="F16" s="185">
        <v>0.27384656360092507</v>
      </c>
      <c r="G16" s="205"/>
      <c r="H16" s="371">
        <v>-52.467000000000006</v>
      </c>
      <c r="I16" s="205">
        <v>-11.448999999999998</v>
      </c>
      <c r="J16" s="205">
        <v>-41.018000000000008</v>
      </c>
      <c r="K16" s="185">
        <v>3.5826709756310606</v>
      </c>
    </row>
    <row r="17" spans="1:11">
      <c r="A17" s="86"/>
      <c r="B17" s="94" t="s">
        <v>6</v>
      </c>
      <c r="C17" s="371">
        <v>-518.87</v>
      </c>
      <c r="D17" s="205">
        <v>-347.78800000000001</v>
      </c>
      <c r="E17" s="205">
        <v>-171.08199999999999</v>
      </c>
      <c r="F17" s="185">
        <v>0.49191461465030417</v>
      </c>
      <c r="G17" s="205"/>
      <c r="H17" s="371">
        <v>-294.66399999999999</v>
      </c>
      <c r="I17" s="205">
        <v>-169.03200000000001</v>
      </c>
      <c r="J17" s="205">
        <v>-125.63199999999998</v>
      </c>
      <c r="K17" s="185">
        <v>0.74324388281508802</v>
      </c>
    </row>
    <row r="18" spans="1:11">
      <c r="A18" s="86"/>
      <c r="B18" s="94" t="s">
        <v>7</v>
      </c>
      <c r="C18" s="371">
        <v>-173.423</v>
      </c>
      <c r="D18" s="205">
        <v>-176.447</v>
      </c>
      <c r="E18" s="205">
        <v>3.0240000000000009</v>
      </c>
      <c r="F18" s="185">
        <v>-1.7138290818206059E-2</v>
      </c>
      <c r="G18" s="205"/>
      <c r="H18" s="371">
        <v>-95.724000000000004</v>
      </c>
      <c r="I18" s="205">
        <v>-107.452</v>
      </c>
      <c r="J18" s="205">
        <v>11.727999999999994</v>
      </c>
      <c r="K18" s="185">
        <v>-0.1091464095596173</v>
      </c>
    </row>
    <row r="19" spans="1:11">
      <c r="A19" s="86"/>
      <c r="B19" s="94" t="s">
        <v>14</v>
      </c>
      <c r="C19" s="371">
        <v>0</v>
      </c>
      <c r="D19" s="205">
        <v>0</v>
      </c>
      <c r="E19" s="205">
        <v>0</v>
      </c>
      <c r="F19" s="777">
        <v>0</v>
      </c>
      <c r="G19" s="205"/>
      <c r="H19" s="371">
        <v>0</v>
      </c>
      <c r="I19" s="205">
        <v>0</v>
      </c>
      <c r="J19" s="205">
        <v>0</v>
      </c>
      <c r="K19" s="777">
        <v>0</v>
      </c>
    </row>
    <row r="20" spans="1:11">
      <c r="A20" s="86"/>
      <c r="B20" s="94" t="s">
        <v>44</v>
      </c>
      <c r="C20" s="371">
        <v>-4.1989999999999998</v>
      </c>
      <c r="D20" s="205">
        <v>-6.1760000000000002</v>
      </c>
      <c r="E20" s="205">
        <v>1.9770000000000003</v>
      </c>
      <c r="F20" s="185">
        <v>-0.32011010362694303</v>
      </c>
      <c r="G20" s="205"/>
      <c r="H20" s="371">
        <v>-1.3809999999999998</v>
      </c>
      <c r="I20" s="205">
        <v>-3.1</v>
      </c>
      <c r="J20" s="205">
        <v>1.7190000000000003</v>
      </c>
      <c r="K20" s="185">
        <v>-0.55451612903225822</v>
      </c>
    </row>
    <row r="21" spans="1:11">
      <c r="A21" s="86"/>
      <c r="B21" s="438" t="s">
        <v>101</v>
      </c>
      <c r="C21" s="385">
        <v>-17.388000000000002</v>
      </c>
      <c r="D21" s="386">
        <v>-18.736000000000001</v>
      </c>
      <c r="E21" s="386">
        <v>1.347999999999999</v>
      </c>
      <c r="F21" s="281">
        <v>-7.1947053800170746E-2</v>
      </c>
      <c r="G21" s="205"/>
      <c r="H21" s="385">
        <v>-8.0840000000000014</v>
      </c>
      <c r="I21" s="386">
        <v>-9.6989999999999998</v>
      </c>
      <c r="J21" s="386">
        <v>1.6149999999999984</v>
      </c>
      <c r="K21" s="281">
        <v>-0.16651201154758211</v>
      </c>
    </row>
    <row r="22" spans="1:11">
      <c r="A22" s="85"/>
      <c r="B22" s="440" t="s">
        <v>152</v>
      </c>
      <c r="C22" s="401">
        <v>-819.101</v>
      </c>
      <c r="D22" s="443">
        <v>-631.74800000000005</v>
      </c>
      <c r="E22" s="443">
        <v>-187.35300000000001</v>
      </c>
      <c r="F22" s="285">
        <v>0.2965628700051286</v>
      </c>
      <c r="G22" s="437"/>
      <c r="H22" s="401">
        <v>-452.31999999999994</v>
      </c>
      <c r="I22" s="443">
        <v>-300.73200000000003</v>
      </c>
      <c r="J22" s="443">
        <v>-151.58799999999997</v>
      </c>
      <c r="K22" s="285">
        <v>0.50406341859196857</v>
      </c>
    </row>
    <row r="23" spans="1:11">
      <c r="A23" s="86"/>
      <c r="B23" s="97"/>
      <c r="C23" s="208"/>
      <c r="D23" s="208"/>
      <c r="E23" s="208"/>
      <c r="F23" s="209"/>
      <c r="G23" s="207"/>
      <c r="H23" s="208"/>
      <c r="I23" s="208"/>
      <c r="J23" s="208"/>
      <c r="K23" s="209"/>
    </row>
    <row r="24" spans="1:11">
      <c r="A24" s="86"/>
      <c r="B24" s="98" t="s">
        <v>153</v>
      </c>
      <c r="C24" s="206"/>
      <c r="D24" s="206"/>
      <c r="E24" s="206"/>
      <c r="F24" s="210"/>
      <c r="G24" s="207"/>
      <c r="H24" s="206"/>
      <c r="I24" s="206"/>
      <c r="J24" s="206"/>
      <c r="K24" s="210"/>
    </row>
    <row r="25" spans="1:11">
      <c r="A25" s="86"/>
      <c r="B25" s="94" t="s">
        <v>5</v>
      </c>
      <c r="C25" s="338">
        <v>2.0409999999999999</v>
      </c>
      <c r="D25" s="81">
        <v>-0.42699999999999999</v>
      </c>
      <c r="E25" s="81">
        <v>2.468</v>
      </c>
      <c r="F25" s="185" t="s">
        <v>473</v>
      </c>
      <c r="G25" s="81"/>
      <c r="H25" s="338">
        <v>3.5229999999999997</v>
      </c>
      <c r="I25" s="81">
        <v>-0.30299999999999999</v>
      </c>
      <c r="J25" s="81">
        <v>3.8259999999999996</v>
      </c>
      <c r="K25" s="185" t="s">
        <v>473</v>
      </c>
    </row>
    <row r="26" spans="1:11">
      <c r="A26" s="86"/>
      <c r="B26" s="94" t="s">
        <v>6</v>
      </c>
      <c r="C26" s="338">
        <v>-4.016</v>
      </c>
      <c r="D26" s="81">
        <v>-14.689</v>
      </c>
      <c r="E26" s="81">
        <v>10.673</v>
      </c>
      <c r="F26" s="229">
        <v>-0.72659813465858814</v>
      </c>
      <c r="G26" s="81"/>
      <c r="H26" s="338">
        <v>-20.334000000000003</v>
      </c>
      <c r="I26" s="81">
        <v>-21.213000000000001</v>
      </c>
      <c r="J26" s="81">
        <v>0.87899999999999778</v>
      </c>
      <c r="K26" s="229">
        <v>-4.1436854758874153E-2</v>
      </c>
    </row>
    <row r="27" spans="1:11">
      <c r="A27" s="86"/>
      <c r="B27" s="94" t="s">
        <v>7</v>
      </c>
      <c r="C27" s="338">
        <v>-0.90600000000000003</v>
      </c>
      <c r="D27" s="81">
        <v>5.3179999999999996</v>
      </c>
      <c r="E27" s="81">
        <v>-6.2239999999999993</v>
      </c>
      <c r="F27" s="671">
        <v>-1.17036479879654</v>
      </c>
      <c r="G27" s="81"/>
      <c r="H27" s="338">
        <v>-0.15800000000000003</v>
      </c>
      <c r="I27" s="81">
        <v>2.5449999999999995</v>
      </c>
      <c r="J27" s="81">
        <v>-2.7029999999999994</v>
      </c>
      <c r="K27" s="185">
        <v>-1.0620825147347741</v>
      </c>
    </row>
    <row r="28" spans="1:11">
      <c r="A28" s="86"/>
      <c r="B28" s="94" t="s">
        <v>14</v>
      </c>
      <c r="C28" s="338">
        <v>0</v>
      </c>
      <c r="D28" s="81">
        <v>0</v>
      </c>
      <c r="E28" s="81">
        <v>0</v>
      </c>
      <c r="F28" s="778">
        <v>0</v>
      </c>
      <c r="G28" s="81"/>
      <c r="H28" s="338">
        <v>0</v>
      </c>
      <c r="I28" s="81">
        <v>0</v>
      </c>
      <c r="J28" s="81">
        <v>0</v>
      </c>
      <c r="K28" s="777">
        <v>0</v>
      </c>
    </row>
    <row r="29" spans="1:11">
      <c r="A29" s="86"/>
      <c r="B29" s="94" t="s">
        <v>44</v>
      </c>
      <c r="C29" s="338">
        <v>3.1269999999999998</v>
      </c>
      <c r="D29" s="81">
        <v>-0.97399999999999998</v>
      </c>
      <c r="E29" s="81">
        <v>4.101</v>
      </c>
      <c r="F29" s="671" t="s">
        <v>473</v>
      </c>
      <c r="G29" s="81"/>
      <c r="H29" s="338">
        <v>-8.1000000000000405E-2</v>
      </c>
      <c r="I29" s="81">
        <v>-0.74199999999999999</v>
      </c>
      <c r="J29" s="81">
        <v>0.66099999999999959</v>
      </c>
      <c r="K29" s="185">
        <v>-0.89083557951482428</v>
      </c>
    </row>
    <row r="30" spans="1:11">
      <c r="A30" s="86"/>
      <c r="B30" s="438" t="s">
        <v>149</v>
      </c>
      <c r="C30" s="348">
        <v>-18.452000000000002</v>
      </c>
      <c r="D30" s="349">
        <v>-13.015000000000001</v>
      </c>
      <c r="E30" s="349">
        <v>-5.4370000000000012</v>
      </c>
      <c r="F30" s="439">
        <v>0.41774875144064549</v>
      </c>
      <c r="G30" s="81"/>
      <c r="H30" s="348">
        <v>-18.845000000000002</v>
      </c>
      <c r="I30" s="349">
        <v>-14.453000000000001</v>
      </c>
      <c r="J30" s="349">
        <v>-4.3920000000000012</v>
      </c>
      <c r="K30" s="281">
        <v>0.30388154708365045</v>
      </c>
    </row>
    <row r="31" spans="1:11">
      <c r="A31" s="85"/>
      <c r="B31" s="440" t="s">
        <v>154</v>
      </c>
      <c r="C31" s="360">
        <v>-18.206000000000003</v>
      </c>
      <c r="D31" s="412">
        <v>-23.786999999999999</v>
      </c>
      <c r="E31" s="412">
        <v>5.5809999999999995</v>
      </c>
      <c r="F31" s="441">
        <v>-0.23462395426073046</v>
      </c>
      <c r="G31" s="110"/>
      <c r="H31" s="360">
        <v>-35.89500000000001</v>
      </c>
      <c r="I31" s="412">
        <v>-34.166000000000004</v>
      </c>
      <c r="J31" s="412">
        <v>-1.7290000000000036</v>
      </c>
      <c r="K31" s="285">
        <v>5.0605865480302326E-2</v>
      </c>
    </row>
    <row r="32" spans="1:11">
      <c r="A32" s="86"/>
      <c r="B32" s="442"/>
      <c r="C32" s="387"/>
      <c r="D32" s="387"/>
      <c r="E32" s="387"/>
      <c r="F32" s="387"/>
      <c r="G32" s="208"/>
      <c r="H32" s="387"/>
      <c r="I32" s="387"/>
      <c r="J32" s="387"/>
      <c r="K32" s="387"/>
    </row>
    <row r="33" spans="1:11">
      <c r="A33" s="85"/>
      <c r="B33" s="440" t="s">
        <v>155</v>
      </c>
      <c r="C33" s="401">
        <v>136.69900000000001</v>
      </c>
      <c r="D33" s="443">
        <v>98.1</v>
      </c>
      <c r="E33" s="443">
        <v>38.599000000000018</v>
      </c>
      <c r="F33" s="285">
        <v>0.39346585117227351</v>
      </c>
      <c r="G33" s="437"/>
      <c r="H33" s="401">
        <v>65.690000000000012</v>
      </c>
      <c r="I33" s="443">
        <v>48.910999999999994</v>
      </c>
      <c r="J33" s="443">
        <v>16.779000000000018</v>
      </c>
      <c r="K33" s="285">
        <v>0.34305166526957165</v>
      </c>
    </row>
    <row r="34" spans="1:11">
      <c r="A34" s="86"/>
      <c r="B34" s="442"/>
      <c r="C34" s="387"/>
      <c r="D34" s="387"/>
      <c r="E34" s="387"/>
      <c r="F34" s="387"/>
      <c r="G34" s="208"/>
      <c r="H34" s="387"/>
      <c r="I34" s="387"/>
      <c r="J34" s="387"/>
      <c r="K34" s="387"/>
    </row>
    <row r="35" spans="1:11">
      <c r="A35" s="444"/>
      <c r="B35" s="447" t="s">
        <v>156</v>
      </c>
      <c r="C35" s="445">
        <v>-452.93099999999998</v>
      </c>
      <c r="D35" s="445">
        <v>-366.98500000000001</v>
      </c>
      <c r="E35" s="445">
        <v>-85.946000000000012</v>
      </c>
      <c r="F35" s="446">
        <v>0.23419485810046714</v>
      </c>
      <c r="G35" s="205"/>
      <c r="H35" s="445">
        <v>-302.83699999999993</v>
      </c>
      <c r="I35" s="445">
        <v>-203.52500000000001</v>
      </c>
      <c r="J35" s="445">
        <v>-99.311999999999955</v>
      </c>
      <c r="K35" s="446">
        <v>0.48795971010932271</v>
      </c>
    </row>
    <row r="36" spans="1:11">
      <c r="A36" s="86"/>
      <c r="B36" s="145"/>
      <c r="C36" s="204"/>
      <c r="D36" s="204"/>
      <c r="E36" s="204"/>
      <c r="F36" s="196"/>
      <c r="G36" s="211"/>
      <c r="H36" s="204"/>
      <c r="I36" s="204"/>
      <c r="J36" s="204"/>
      <c r="K36" s="196"/>
    </row>
    <row r="37" spans="1:11">
      <c r="A37" s="86"/>
      <c r="B37" s="98" t="s">
        <v>157</v>
      </c>
      <c r="C37" s="204"/>
      <c r="D37" s="204"/>
      <c r="E37" s="204"/>
      <c r="F37" s="196"/>
      <c r="G37" s="211"/>
      <c r="H37" s="204"/>
      <c r="I37" s="204"/>
      <c r="J37" s="204"/>
      <c r="K37" s="196"/>
    </row>
    <row r="38" spans="1:11">
      <c r="A38" s="86"/>
      <c r="B38" s="94" t="s">
        <v>5</v>
      </c>
      <c r="C38" s="758">
        <v>0.122</v>
      </c>
      <c r="D38" s="759">
        <v>0</v>
      </c>
      <c r="E38" s="759">
        <v>0.122</v>
      </c>
      <c r="F38" s="777">
        <v>0</v>
      </c>
      <c r="G38" s="205"/>
      <c r="H38" s="371">
        <v>1.0000000000000009E-3</v>
      </c>
      <c r="I38" s="205">
        <v>0</v>
      </c>
      <c r="J38" s="759">
        <v>1.0000000000000009E-3</v>
      </c>
      <c r="K38" s="777">
        <v>0</v>
      </c>
    </row>
    <row r="39" spans="1:11">
      <c r="A39" s="86"/>
      <c r="B39" s="94" t="s">
        <v>6</v>
      </c>
      <c r="C39" s="758">
        <v>0</v>
      </c>
      <c r="D39" s="759">
        <v>1.7999999999999999E-2</v>
      </c>
      <c r="E39" s="759">
        <v>-1.7999999999999999E-2</v>
      </c>
      <c r="F39" s="185">
        <v>-1</v>
      </c>
      <c r="G39" s="205"/>
      <c r="H39" s="371">
        <v>0</v>
      </c>
      <c r="I39" s="205">
        <v>-1.0000000000000009E-3</v>
      </c>
      <c r="J39" s="759">
        <v>1.0000000000000009E-3</v>
      </c>
      <c r="K39" s="185">
        <v>-1</v>
      </c>
    </row>
    <row r="40" spans="1:11" ht="13.5" customHeight="1">
      <c r="A40" s="86"/>
      <c r="B40" s="94" t="s">
        <v>7</v>
      </c>
      <c r="C40" s="758">
        <v>1E-3</v>
      </c>
      <c r="D40" s="759">
        <v>0.51800000000000002</v>
      </c>
      <c r="E40" s="759">
        <v>-0.51700000000000002</v>
      </c>
      <c r="F40" s="185">
        <v>-0.99806949806949807</v>
      </c>
      <c r="G40" s="205"/>
      <c r="H40" s="371">
        <v>0</v>
      </c>
      <c r="I40" s="205">
        <v>0.51800000000000002</v>
      </c>
      <c r="J40" s="205">
        <v>-0.51800000000000002</v>
      </c>
      <c r="K40" s="185">
        <v>-1</v>
      </c>
    </row>
    <row r="41" spans="1:11" ht="13.5" customHeight="1">
      <c r="A41" s="86"/>
      <c r="B41" s="94" t="s">
        <v>44</v>
      </c>
      <c r="C41" s="371">
        <v>1.0999999999999999E-2</v>
      </c>
      <c r="D41" s="205">
        <v>1E-3</v>
      </c>
      <c r="E41" s="205">
        <v>9.9999999999999985E-3</v>
      </c>
      <c r="F41" s="185" t="s">
        <v>473</v>
      </c>
      <c r="G41" s="205"/>
      <c r="H41" s="371">
        <v>0</v>
      </c>
      <c r="I41" s="205">
        <v>0</v>
      </c>
      <c r="J41" s="205">
        <v>0</v>
      </c>
      <c r="K41" s="185" t="s">
        <v>473</v>
      </c>
    </row>
    <row r="42" spans="1:11" ht="13.5" customHeight="1">
      <c r="A42" s="86"/>
      <c r="B42" s="438" t="s">
        <v>149</v>
      </c>
      <c r="C42" s="371">
        <v>-1E-3</v>
      </c>
      <c r="D42" s="205">
        <v>0.02</v>
      </c>
      <c r="E42" s="205">
        <v>-2.1000000000000001E-2</v>
      </c>
      <c r="F42" s="185">
        <v>-1.05</v>
      </c>
      <c r="G42" s="205"/>
      <c r="H42" s="371">
        <v>3.0000000000000001E-3</v>
      </c>
      <c r="I42" s="205">
        <v>1.4999999999999999E-2</v>
      </c>
      <c r="J42" s="205">
        <v>-1.2E-2</v>
      </c>
      <c r="K42" s="185">
        <v>-0.8</v>
      </c>
    </row>
    <row r="43" spans="1:11">
      <c r="A43" s="85"/>
      <c r="B43" s="440" t="s">
        <v>158</v>
      </c>
      <c r="C43" s="401">
        <v>0.13300000000000001</v>
      </c>
      <c r="D43" s="443">
        <v>0.55700000000000005</v>
      </c>
      <c r="E43" s="443">
        <v>-0.42400000000000004</v>
      </c>
      <c r="F43" s="285">
        <v>-0.76122082585278283</v>
      </c>
      <c r="G43" s="437"/>
      <c r="H43" s="401">
        <v>4.000000000000001E-3</v>
      </c>
      <c r="I43" s="443">
        <v>0.53200000000000003</v>
      </c>
      <c r="J43" s="443">
        <v>-0.52800000000000002</v>
      </c>
      <c r="K43" s="285">
        <v>-0.99248120300751874</v>
      </c>
    </row>
    <row r="44" spans="1:11">
      <c r="A44" s="86"/>
      <c r="B44" s="442"/>
      <c r="C44" s="387"/>
      <c r="D44" s="387"/>
      <c r="E44" s="387"/>
      <c r="F44" s="387"/>
      <c r="G44" s="208"/>
      <c r="H44" s="387"/>
      <c r="I44" s="387"/>
      <c r="J44" s="387"/>
      <c r="K44" s="387"/>
    </row>
    <row r="45" spans="1:11">
      <c r="A45" s="85"/>
      <c r="B45" s="98" t="s">
        <v>159</v>
      </c>
      <c r="C45" s="204"/>
      <c r="D45" s="204"/>
      <c r="E45" s="204"/>
      <c r="F45" s="196"/>
      <c r="G45" s="211"/>
      <c r="H45" s="204"/>
      <c r="I45" s="204"/>
      <c r="J45" s="204"/>
      <c r="K45" s="196"/>
    </row>
    <row r="46" spans="1:11">
      <c r="A46" s="85"/>
      <c r="B46" s="94" t="s">
        <v>5</v>
      </c>
      <c r="C46" s="371">
        <v>1.5409999999999999</v>
      </c>
      <c r="D46" s="192">
        <v>-1.0549999999999999</v>
      </c>
      <c r="E46" s="192">
        <v>2.5960000000000001</v>
      </c>
      <c r="F46" s="185">
        <v>-2.4606635071090048</v>
      </c>
      <c r="G46" s="437"/>
      <c r="H46" s="371">
        <v>1.5409999999999999</v>
      </c>
      <c r="I46" s="192">
        <v>-5.5E-2</v>
      </c>
      <c r="J46" s="192">
        <v>1.5959999999999999</v>
      </c>
      <c r="K46" s="185" t="s">
        <v>473</v>
      </c>
    </row>
    <row r="47" spans="1:11">
      <c r="A47" s="85"/>
      <c r="B47" s="94" t="s">
        <v>6</v>
      </c>
      <c r="C47" s="371">
        <v>-2.9000000000000001E-2</v>
      </c>
      <c r="D47" s="192">
        <v>-0.20499999999999999</v>
      </c>
      <c r="E47" s="192">
        <v>0.17599999999999999</v>
      </c>
      <c r="F47" s="185">
        <v>-0.85853658536585364</v>
      </c>
      <c r="G47" s="437"/>
      <c r="H47" s="371">
        <v>-3.1E-2</v>
      </c>
      <c r="I47" s="192">
        <v>-0.11399999999999999</v>
      </c>
      <c r="J47" s="192">
        <v>8.299999999999999E-2</v>
      </c>
      <c r="K47" s="185">
        <v>-0.72807017543859653</v>
      </c>
    </row>
    <row r="48" spans="1:11">
      <c r="A48" s="85"/>
      <c r="B48" s="94" t="s">
        <v>7</v>
      </c>
      <c r="C48" s="371">
        <v>0.30499999999999999</v>
      </c>
      <c r="D48" s="192">
        <v>-1.327</v>
      </c>
      <c r="E48" s="192">
        <v>1.6319999999999999</v>
      </c>
      <c r="F48" s="185">
        <v>-1.2298417483044461</v>
      </c>
      <c r="G48" s="437"/>
      <c r="H48" s="371">
        <v>0.36299999999999999</v>
      </c>
      <c r="I48" s="192">
        <v>-0.92199999999999993</v>
      </c>
      <c r="J48" s="192">
        <v>1.2849999999999999</v>
      </c>
      <c r="K48" s="185">
        <v>-1.3937093275488071</v>
      </c>
    </row>
    <row r="49" spans="1:11">
      <c r="A49" s="85"/>
      <c r="B49" s="94" t="s">
        <v>421</v>
      </c>
      <c r="C49" s="371">
        <v>0</v>
      </c>
      <c r="D49" s="192">
        <v>0</v>
      </c>
      <c r="E49" s="192">
        <v>0</v>
      </c>
      <c r="F49" s="777">
        <v>0</v>
      </c>
      <c r="G49" s="437"/>
      <c r="H49" s="371">
        <v>0</v>
      </c>
      <c r="I49" s="192">
        <v>0</v>
      </c>
      <c r="J49" s="192">
        <v>0</v>
      </c>
      <c r="K49" s="777">
        <v>0</v>
      </c>
    </row>
    <row r="50" spans="1:11">
      <c r="A50" s="85"/>
      <c r="B50" s="438" t="s">
        <v>149</v>
      </c>
      <c r="C50" s="402">
        <v>0</v>
      </c>
      <c r="D50" s="620">
        <v>0</v>
      </c>
      <c r="E50" s="620">
        <v>0</v>
      </c>
      <c r="F50" s="779">
        <v>0</v>
      </c>
      <c r="G50" s="437"/>
      <c r="H50" s="402">
        <v>0</v>
      </c>
      <c r="I50" s="620">
        <v>0</v>
      </c>
      <c r="J50" s="620">
        <v>0</v>
      </c>
      <c r="K50" s="779">
        <v>0</v>
      </c>
    </row>
    <row r="51" spans="1:11">
      <c r="A51" s="85"/>
      <c r="B51" s="440" t="s">
        <v>160</v>
      </c>
      <c r="C51" s="401">
        <v>1.8169999999999999</v>
      </c>
      <c r="D51" s="443">
        <v>-2.5869999999999997</v>
      </c>
      <c r="E51" s="443">
        <v>4.4039999999999999</v>
      </c>
      <c r="F51" s="285">
        <v>-1.7023579435639737</v>
      </c>
      <c r="G51" s="437"/>
      <c r="H51" s="401">
        <v>1.873</v>
      </c>
      <c r="I51" s="443">
        <v>-1.091</v>
      </c>
      <c r="J51" s="443">
        <v>2.9639999999999995</v>
      </c>
      <c r="K51" s="285">
        <v>-2.716773602199817</v>
      </c>
    </row>
    <row r="52" spans="1:11" customFormat="1"/>
    <row r="53" spans="1:11">
      <c r="A53" s="85"/>
      <c r="B53" s="440" t="s">
        <v>161</v>
      </c>
      <c r="C53" s="401">
        <v>1.95</v>
      </c>
      <c r="D53" s="443">
        <v>-2.0299999999999998</v>
      </c>
      <c r="E53" s="443">
        <v>3.98</v>
      </c>
      <c r="F53" s="285">
        <v>-1.9605911330049262</v>
      </c>
      <c r="G53" s="437"/>
      <c r="H53" s="401">
        <v>1.877</v>
      </c>
      <c r="I53" s="443">
        <v>-0.55899999999999994</v>
      </c>
      <c r="J53" s="443">
        <v>2.4359999999999995</v>
      </c>
      <c r="K53" s="285" t="s">
        <v>473</v>
      </c>
    </row>
    <row r="54" spans="1:11">
      <c r="B54" s="80"/>
      <c r="C54" s="207"/>
      <c r="D54" s="207"/>
      <c r="E54" s="207"/>
      <c r="F54" s="207"/>
      <c r="G54" s="207"/>
      <c r="H54" s="207"/>
      <c r="I54" s="207"/>
      <c r="J54" s="207"/>
      <c r="K54" s="207"/>
    </row>
    <row r="55" spans="1:11">
      <c r="A55" s="444"/>
      <c r="B55" s="447" t="s">
        <v>85</v>
      </c>
      <c r="C55" s="445">
        <v>1172.9570000000001</v>
      </c>
      <c r="D55" s="445">
        <v>942.14899999999955</v>
      </c>
      <c r="E55" s="445">
        <v>230.80800000000056</v>
      </c>
      <c r="F55" s="446">
        <v>0.24498035873306745</v>
      </c>
      <c r="G55" s="205"/>
      <c r="H55" s="445">
        <v>557.05700000000002</v>
      </c>
      <c r="I55" s="445">
        <v>452.7270000000006</v>
      </c>
      <c r="J55" s="445">
        <v>104.32999999999942</v>
      </c>
      <c r="K55" s="446">
        <v>0.23044792998871122</v>
      </c>
    </row>
    <row r="56" spans="1:11">
      <c r="A56" s="86"/>
      <c r="B56" s="145"/>
      <c r="C56" s="212"/>
      <c r="D56" s="212"/>
      <c r="E56" s="212"/>
      <c r="F56" s="213"/>
      <c r="G56" s="207"/>
      <c r="H56" s="212"/>
      <c r="I56" s="212"/>
      <c r="J56" s="212"/>
      <c r="K56" s="213"/>
    </row>
    <row r="57" spans="1:11">
      <c r="B57" s="142" t="s">
        <v>86</v>
      </c>
      <c r="C57" s="207"/>
      <c r="D57" s="207"/>
      <c r="E57" s="207"/>
      <c r="F57" s="207"/>
      <c r="G57" s="207"/>
      <c r="H57" s="207"/>
      <c r="I57" s="207"/>
      <c r="J57" s="207"/>
      <c r="K57" s="207"/>
    </row>
    <row r="58" spans="1:11">
      <c r="A58" s="86"/>
      <c r="B58" s="94" t="s">
        <v>5</v>
      </c>
      <c r="C58" s="371">
        <v>-18.504999999999999</v>
      </c>
      <c r="D58" s="205">
        <v>-32.164000000000001</v>
      </c>
      <c r="E58" s="205">
        <v>13.659000000000002</v>
      </c>
      <c r="F58" s="185">
        <v>-0.42466732993408784</v>
      </c>
      <c r="G58" s="205"/>
      <c r="H58" s="371">
        <v>-2.6019999999999985</v>
      </c>
      <c r="I58" s="205">
        <v>-58.921999999999997</v>
      </c>
      <c r="J58" s="205">
        <v>56.32</v>
      </c>
      <c r="K58" s="185">
        <v>-0.95583992396727879</v>
      </c>
    </row>
    <row r="59" spans="1:11">
      <c r="A59" s="86"/>
      <c r="B59" s="94" t="s">
        <v>6</v>
      </c>
      <c r="C59" s="371">
        <v>-126.295</v>
      </c>
      <c r="D59" s="205">
        <v>-65.578000000000003</v>
      </c>
      <c r="E59" s="205">
        <v>-60.716999999999999</v>
      </c>
      <c r="F59" s="185">
        <v>0.92587453109274453</v>
      </c>
      <c r="G59" s="205"/>
      <c r="H59" s="371">
        <v>-39.878</v>
      </c>
      <c r="I59" s="205">
        <v>-28.634</v>
      </c>
      <c r="J59" s="205">
        <v>-11.244</v>
      </c>
      <c r="K59" s="185">
        <v>0.39268003073269542</v>
      </c>
    </row>
    <row r="60" spans="1:11">
      <c r="A60" s="86"/>
      <c r="B60" s="94" t="s">
        <v>7</v>
      </c>
      <c r="C60" s="371">
        <v>-245.15</v>
      </c>
      <c r="D60" s="205">
        <v>-175.43799999999999</v>
      </c>
      <c r="E60" s="205">
        <v>-69.712000000000018</v>
      </c>
      <c r="F60" s="185">
        <v>0.39735975102315368</v>
      </c>
      <c r="G60" s="205"/>
      <c r="H60" s="371">
        <v>-131.64500000000001</v>
      </c>
      <c r="I60" s="205">
        <v>-75.461999999999989</v>
      </c>
      <c r="J60" s="205">
        <v>-56.183000000000021</v>
      </c>
      <c r="K60" s="185">
        <v>0.74452042087408277</v>
      </c>
    </row>
    <row r="61" spans="1:11">
      <c r="A61" s="86"/>
      <c r="B61" s="94" t="s">
        <v>14</v>
      </c>
      <c r="C61" s="371">
        <v>0</v>
      </c>
      <c r="D61" s="205">
        <v>0</v>
      </c>
      <c r="E61" s="205">
        <v>0</v>
      </c>
      <c r="F61" s="185" t="s">
        <v>473</v>
      </c>
      <c r="G61" s="205"/>
      <c r="H61" s="371">
        <v>0</v>
      </c>
      <c r="I61" s="205">
        <v>0</v>
      </c>
      <c r="J61" s="205">
        <v>0</v>
      </c>
      <c r="K61" s="185" t="s">
        <v>473</v>
      </c>
    </row>
    <row r="62" spans="1:11">
      <c r="A62" s="86"/>
      <c r="B62" s="94" t="s">
        <v>44</v>
      </c>
      <c r="C62" s="371">
        <v>-27.324999999999999</v>
      </c>
      <c r="D62" s="205">
        <v>-23.431000000000001</v>
      </c>
      <c r="E62" s="205">
        <v>-3.8939999999999984</v>
      </c>
      <c r="F62" s="185">
        <v>0.16619009005164087</v>
      </c>
      <c r="G62" s="205"/>
      <c r="H62" s="371">
        <v>-11.128</v>
      </c>
      <c r="I62" s="205">
        <v>-11.123000000000001</v>
      </c>
      <c r="J62" s="205">
        <v>-4.9999999999990052E-3</v>
      </c>
      <c r="K62" s="185">
        <v>4.4951901465428712E-4</v>
      </c>
    </row>
    <row r="63" spans="1:11">
      <c r="A63" s="86"/>
      <c r="B63" s="143" t="s">
        <v>101</v>
      </c>
      <c r="C63" s="448">
        <v>-0.93400000000000005</v>
      </c>
      <c r="D63" s="206">
        <v>-16.024000000000001</v>
      </c>
      <c r="E63" s="206">
        <v>15.090000000000002</v>
      </c>
      <c r="F63" s="281">
        <v>-0.94171243135297056</v>
      </c>
      <c r="G63" s="207"/>
      <c r="H63" s="448">
        <v>-0.22200000000000009</v>
      </c>
      <c r="I63" s="206">
        <v>1.8170000000000002</v>
      </c>
      <c r="J63" s="206">
        <v>-2.0390000000000001</v>
      </c>
      <c r="K63" s="281">
        <v>-1.1221794166208037</v>
      </c>
    </row>
    <row r="64" spans="1:11">
      <c r="A64" s="85"/>
      <c r="B64" s="440" t="s">
        <v>162</v>
      </c>
      <c r="C64" s="401">
        <v>-418.20900000000006</v>
      </c>
      <c r="D64" s="443">
        <v>-312.63499999999999</v>
      </c>
      <c r="E64" s="443">
        <v>-105.57400000000001</v>
      </c>
      <c r="F64" s="343">
        <v>0.33769091752363001</v>
      </c>
      <c r="G64" s="437"/>
      <c r="H64" s="401">
        <v>-185.47499999999999</v>
      </c>
      <c r="I64" s="443">
        <v>-172.32399999999996</v>
      </c>
      <c r="J64" s="443">
        <v>-13.151000000000019</v>
      </c>
      <c r="K64" s="343">
        <v>7.6315545135906993E-2</v>
      </c>
    </row>
    <row r="65" spans="1:11">
      <c r="A65" s="85"/>
      <c r="B65" s="440"/>
      <c r="C65" s="443"/>
      <c r="D65" s="443"/>
      <c r="E65" s="443"/>
      <c r="F65" s="449"/>
      <c r="G65" s="207"/>
      <c r="H65" s="443"/>
      <c r="I65" s="443"/>
      <c r="J65" s="443"/>
      <c r="K65" s="449"/>
    </row>
    <row r="66" spans="1:11">
      <c r="A66" s="444"/>
      <c r="B66" s="447" t="s">
        <v>163</v>
      </c>
      <c r="C66" s="445">
        <v>754.74800000000005</v>
      </c>
      <c r="D66" s="445">
        <v>629.51399999999956</v>
      </c>
      <c r="E66" s="445">
        <v>125.23400000000055</v>
      </c>
      <c r="F66" s="446">
        <v>0.19893759312739756</v>
      </c>
      <c r="G66" s="205"/>
      <c r="H66" s="445">
        <v>371.58199999999999</v>
      </c>
      <c r="I66" s="445">
        <v>280.40300000000065</v>
      </c>
      <c r="J66" s="445">
        <v>91.178999999999391</v>
      </c>
      <c r="K66" s="446">
        <v>0.32517127134873425</v>
      </c>
    </row>
    <row r="67" spans="1:11">
      <c r="A67" s="86"/>
      <c r="B67" s="384" t="s">
        <v>164</v>
      </c>
      <c r="C67" s="385">
        <v>0</v>
      </c>
      <c r="D67" s="386">
        <v>0</v>
      </c>
      <c r="E67" s="386">
        <v>0</v>
      </c>
      <c r="F67" s="780">
        <v>0</v>
      </c>
      <c r="G67" s="205"/>
      <c r="H67" s="385">
        <v>0</v>
      </c>
      <c r="I67" s="386">
        <v>0</v>
      </c>
      <c r="J67" s="386">
        <v>0</v>
      </c>
      <c r="K67" s="780">
        <v>0</v>
      </c>
    </row>
    <row r="68" spans="1:11">
      <c r="A68" s="86"/>
      <c r="B68" s="377" t="s">
        <v>165</v>
      </c>
      <c r="C68" s="401">
        <v>754.74800000000005</v>
      </c>
      <c r="D68" s="387">
        <v>629.51399999999956</v>
      </c>
      <c r="E68" s="387">
        <v>125.23400000000055</v>
      </c>
      <c r="F68" s="358">
        <v>0.19893759312739756</v>
      </c>
      <c r="G68" s="208"/>
      <c r="H68" s="401">
        <v>371.58199999999999</v>
      </c>
      <c r="I68" s="387">
        <v>280.40300000000065</v>
      </c>
      <c r="J68" s="387">
        <v>91.178999999999348</v>
      </c>
      <c r="K68" s="358">
        <v>0.32517127134873425</v>
      </c>
    </row>
    <row r="69" spans="1:11">
      <c r="A69" s="85"/>
      <c r="B69" s="440"/>
      <c r="C69" s="443"/>
      <c r="D69" s="443"/>
      <c r="E69" s="443"/>
      <c r="F69" s="449"/>
      <c r="G69" s="207"/>
      <c r="H69" s="443"/>
      <c r="I69" s="443"/>
      <c r="J69" s="443"/>
      <c r="K69" s="449"/>
    </row>
    <row r="70" spans="1:11">
      <c r="A70" s="86"/>
      <c r="B70" s="377" t="s">
        <v>166</v>
      </c>
      <c r="C70" s="401">
        <v>511.99099999999999</v>
      </c>
      <c r="D70" s="387">
        <v>432.161</v>
      </c>
      <c r="E70" s="387">
        <v>79.829999999999984</v>
      </c>
      <c r="F70" s="358">
        <v>0.18472282320709166</v>
      </c>
      <c r="G70" s="208"/>
      <c r="H70" s="401">
        <v>245.22300000000001</v>
      </c>
      <c r="I70" s="387">
        <v>186.928</v>
      </c>
      <c r="J70" s="387">
        <v>58.295000000000016</v>
      </c>
      <c r="K70" s="358">
        <v>0.31185804159890451</v>
      </c>
    </row>
    <row r="71" spans="1:11">
      <c r="A71" s="86"/>
      <c r="B71" s="384" t="s">
        <v>91</v>
      </c>
      <c r="C71" s="385">
        <v>243.22399999999999</v>
      </c>
      <c r="D71" s="386">
        <v>197.71</v>
      </c>
      <c r="E71" s="386">
        <v>45.513999999999982</v>
      </c>
      <c r="F71" s="281">
        <v>0.2302058570633756</v>
      </c>
      <c r="G71" s="205"/>
      <c r="H71" s="385">
        <v>126.57099999999998</v>
      </c>
      <c r="I71" s="386">
        <v>93.844000000000008</v>
      </c>
      <c r="J71" s="386">
        <v>32.726999999999975</v>
      </c>
      <c r="K71" s="281">
        <v>0.3487383316994157</v>
      </c>
    </row>
    <row r="72" spans="1:11">
      <c r="A72" s="86"/>
      <c r="B72" s="94"/>
      <c r="C72" s="94"/>
      <c r="D72" s="94"/>
      <c r="E72" s="94"/>
      <c r="F72" s="94"/>
      <c r="G72" s="94"/>
    </row>
  </sheetData>
  <mergeCells count="6">
    <mergeCell ref="B2:F2"/>
    <mergeCell ref="C3:F3"/>
    <mergeCell ref="C5:E5"/>
    <mergeCell ref="B3:B4"/>
    <mergeCell ref="H3:K3"/>
    <mergeCell ref="H5:J5"/>
  </mergeCells>
  <pageMargins left="0.7" right="0.7" top="0.75" bottom="0.75" header="0.3" footer="0.3"/>
  <pageSetup paperSize="9" orientation="portrait" r:id="rId1"/>
  <headerFooter>
    <oddHeader>&amp;C&amp;"Arial"&amp;8&amp;K000000INTERNAL&amp;1#</oddHeader>
  </headerFooter>
  <customProperties>
    <customPr name="_pios_id" r:id="rId2"/>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H32"/>
  <sheetViews>
    <sheetView showGridLines="0" workbookViewId="0">
      <selection activeCell="G23" sqref="G23"/>
    </sheetView>
  </sheetViews>
  <sheetFormatPr baseColWidth="10" defaultColWidth="11.42578125" defaultRowHeight="12.75"/>
  <cols>
    <col min="1" max="1" width="5.42578125" customWidth="1"/>
    <col min="2" max="2" width="43.7109375" customWidth="1"/>
    <col min="3" max="3" width="15.7109375" customWidth="1"/>
    <col min="4" max="4" width="15.5703125" customWidth="1"/>
    <col min="5" max="5" width="10.28515625" bestFit="1" customWidth="1"/>
  </cols>
  <sheetData>
    <row r="1" spans="2:7" s="33" customFormat="1">
      <c r="B1" s="451"/>
      <c r="C1" s="859"/>
      <c r="D1" s="859"/>
      <c r="E1" s="859"/>
      <c r="F1" s="859"/>
    </row>
    <row r="2" spans="2:7" s="33" customFormat="1">
      <c r="B2" s="857" t="s">
        <v>167</v>
      </c>
      <c r="C2" s="372" t="s">
        <v>470</v>
      </c>
      <c r="D2" s="453" t="s">
        <v>474</v>
      </c>
      <c r="E2" s="453" t="s">
        <v>62</v>
      </c>
      <c r="F2" s="452" t="s">
        <v>2</v>
      </c>
    </row>
    <row r="3" spans="2:7" s="33" customFormat="1">
      <c r="B3" s="858"/>
      <c r="C3" s="860" t="s">
        <v>168</v>
      </c>
      <c r="D3" s="860"/>
      <c r="E3" s="860"/>
      <c r="F3" s="453"/>
    </row>
    <row r="4" spans="2:7" s="33" customFormat="1">
      <c r="B4" s="82"/>
      <c r="C4" s="105"/>
      <c r="D4" s="105"/>
      <c r="E4" s="105"/>
      <c r="F4" s="82"/>
    </row>
    <row r="5" spans="2:7" s="33" customFormat="1">
      <c r="B5" s="83" t="s">
        <v>169</v>
      </c>
      <c r="C5" s="450">
        <v>7260</v>
      </c>
      <c r="D5" s="106">
        <v>6696</v>
      </c>
      <c r="E5" s="106">
        <v>564</v>
      </c>
      <c r="F5" s="229">
        <v>8.4229390681003657E-2</v>
      </c>
      <c r="G5" s="109"/>
    </row>
    <row r="6" spans="2:7" s="33" customFormat="1">
      <c r="B6" s="83" t="s">
        <v>170</v>
      </c>
      <c r="C6" s="450">
        <v>30593</v>
      </c>
      <c r="D6" s="106">
        <v>28175</v>
      </c>
      <c r="E6" s="106">
        <v>2418</v>
      </c>
      <c r="F6" s="229">
        <v>8.582076308784381E-2</v>
      </c>
      <c r="G6" s="109"/>
    </row>
    <row r="7" spans="2:7" s="33" customFormat="1">
      <c r="B7" s="454"/>
      <c r="C7" s="455"/>
      <c r="D7" s="455"/>
      <c r="E7" s="455"/>
      <c r="F7" s="455"/>
    </row>
    <row r="8" spans="2:7" s="33" customFormat="1">
      <c r="B8" s="378" t="s">
        <v>171</v>
      </c>
      <c r="C8" s="456">
        <v>37853</v>
      </c>
      <c r="D8" s="456">
        <v>34871</v>
      </c>
      <c r="E8" s="456">
        <v>2982</v>
      </c>
      <c r="F8" s="457">
        <v>8.5515184537294564E-2</v>
      </c>
    </row>
    <row r="9" spans="2:7" s="33" customFormat="1">
      <c r="B9" s="254"/>
      <c r="C9" s="861"/>
      <c r="D9" s="862"/>
      <c r="E9" s="862"/>
      <c r="F9" s="863"/>
    </row>
    <row r="10" spans="2:7" s="33" customFormat="1">
      <c r="B10" s="142"/>
      <c r="C10" s="859"/>
      <c r="D10" s="859"/>
      <c r="E10" s="859"/>
      <c r="F10" s="859"/>
    </row>
    <row r="11" spans="2:7" s="33" customFormat="1">
      <c r="B11" s="857" t="s">
        <v>172</v>
      </c>
      <c r="C11" s="372" t="s">
        <v>470</v>
      </c>
      <c r="D11" s="453" t="s">
        <v>474</v>
      </c>
      <c r="E11" s="453" t="s">
        <v>62</v>
      </c>
      <c r="F11" s="452" t="s">
        <v>13</v>
      </c>
    </row>
    <row r="12" spans="2:7" s="33" customFormat="1">
      <c r="B12" s="858"/>
      <c r="C12" s="860" t="s">
        <v>168</v>
      </c>
      <c r="D12" s="860"/>
      <c r="E12" s="860"/>
      <c r="F12" s="453"/>
    </row>
    <row r="13" spans="2:7" s="33" customFormat="1">
      <c r="B13" s="82"/>
      <c r="C13" s="105"/>
      <c r="D13" s="105"/>
      <c r="E13" s="105"/>
      <c r="F13" s="82"/>
    </row>
    <row r="14" spans="2:7" s="33" customFormat="1">
      <c r="B14" s="83" t="s">
        <v>173</v>
      </c>
      <c r="C14" s="458">
        <v>8694</v>
      </c>
      <c r="D14" s="116">
        <v>7738</v>
      </c>
      <c r="E14" s="116">
        <v>956</v>
      </c>
      <c r="F14" s="755">
        <v>0.12354613595244257</v>
      </c>
    </row>
    <row r="15" spans="2:7" s="33" customFormat="1">
      <c r="B15" s="83" t="s">
        <v>174</v>
      </c>
      <c r="C15" s="458">
        <v>8933</v>
      </c>
      <c r="D15" s="116">
        <v>8557</v>
      </c>
      <c r="E15" s="116">
        <v>376</v>
      </c>
      <c r="F15" s="755">
        <v>4.3940633399556006E-2</v>
      </c>
    </row>
    <row r="16" spans="2:7" s="33" customFormat="1">
      <c r="B16" s="83"/>
      <c r="C16" s="116"/>
      <c r="D16" s="116"/>
      <c r="E16" s="116"/>
      <c r="F16" s="755"/>
    </row>
    <row r="17" spans="2:8" s="33" customFormat="1">
      <c r="B17" s="83" t="s">
        <v>175</v>
      </c>
      <c r="C17" s="458">
        <v>20226</v>
      </c>
      <c r="D17" s="116">
        <v>18576</v>
      </c>
      <c r="E17" s="116">
        <v>1650</v>
      </c>
      <c r="F17" s="755">
        <v>8.8824289405684764E-2</v>
      </c>
    </row>
    <row r="18" spans="2:8" s="33" customFormat="1">
      <c r="B18" s="756" t="s">
        <v>176</v>
      </c>
      <c r="C18" s="450">
        <v>17607</v>
      </c>
      <c r="D18" s="106">
        <v>16023</v>
      </c>
      <c r="E18" s="106">
        <v>1584</v>
      </c>
      <c r="F18" s="229">
        <v>9.8857891780565366E-2</v>
      </c>
    </row>
    <row r="19" spans="2:8" s="33" customFormat="1">
      <c r="B19" s="756" t="s">
        <v>177</v>
      </c>
      <c r="C19" s="450">
        <v>2619</v>
      </c>
      <c r="D19" s="106">
        <v>2553</v>
      </c>
      <c r="E19" s="106">
        <v>66</v>
      </c>
      <c r="F19" s="229">
        <v>2.5851938895417259E-2</v>
      </c>
    </row>
    <row r="20" spans="2:8" s="33" customFormat="1">
      <c r="B20" s="82"/>
      <c r="C20" s="106"/>
      <c r="D20" s="106"/>
      <c r="E20" s="106"/>
      <c r="F20" s="107"/>
    </row>
    <row r="21" spans="2:8" s="33" customFormat="1">
      <c r="B21" s="378" t="s">
        <v>178</v>
      </c>
      <c r="C21" s="456">
        <v>37853</v>
      </c>
      <c r="D21" s="456">
        <v>34871</v>
      </c>
      <c r="E21" s="456">
        <v>2982</v>
      </c>
      <c r="F21" s="457">
        <v>8.5515184537294564E-2</v>
      </c>
    </row>
    <row r="22" spans="2:8" s="33" customFormat="1">
      <c r="B22" s="82"/>
      <c r="C22" s="82"/>
      <c r="D22" s="82"/>
      <c r="E22" s="82"/>
      <c r="F22" s="82"/>
    </row>
    <row r="23" spans="2:8" s="33" customFormat="1">
      <c r="B23" s="142"/>
      <c r="C23" s="859"/>
      <c r="D23" s="859"/>
      <c r="E23" s="859"/>
      <c r="F23" s="859"/>
    </row>
    <row r="24" spans="2:8" s="33" customFormat="1">
      <c r="B24" s="857" t="s">
        <v>179</v>
      </c>
      <c r="C24" s="372" t="s">
        <v>470</v>
      </c>
      <c r="D24" s="453" t="s">
        <v>471</v>
      </c>
      <c r="E24" s="453" t="s">
        <v>62</v>
      </c>
      <c r="F24" s="452" t="s">
        <v>13</v>
      </c>
    </row>
    <row r="25" spans="2:8" s="33" customFormat="1">
      <c r="B25" s="858"/>
      <c r="C25" s="860" t="s">
        <v>168</v>
      </c>
      <c r="D25" s="860"/>
      <c r="E25" s="860"/>
      <c r="F25" s="453"/>
    </row>
    <row r="26" spans="2:8" s="33" customFormat="1">
      <c r="B26" s="82"/>
      <c r="C26" s="105"/>
      <c r="D26" s="105"/>
      <c r="E26" s="105"/>
      <c r="F26" s="108"/>
    </row>
    <row r="27" spans="2:8" s="33" customFormat="1">
      <c r="B27" s="83" t="s">
        <v>180</v>
      </c>
      <c r="C27" s="338">
        <v>1092</v>
      </c>
      <c r="D27" s="84">
        <v>383</v>
      </c>
      <c r="E27" s="84">
        <v>709</v>
      </c>
      <c r="F27" s="185">
        <v>1.8511749347258486</v>
      </c>
    </row>
    <row r="28" spans="2:8" s="33" customFormat="1">
      <c r="B28" s="83" t="s">
        <v>181</v>
      </c>
      <c r="C28" s="338">
        <v>-1130</v>
      </c>
      <c r="D28" s="84">
        <v>-801</v>
      </c>
      <c r="E28" s="84">
        <v>-329</v>
      </c>
      <c r="F28" s="185">
        <v>0.41073657927590501</v>
      </c>
    </row>
    <row r="29" spans="2:8" s="33" customFormat="1">
      <c r="B29" s="83" t="s">
        <v>182</v>
      </c>
      <c r="C29" s="338">
        <v>-424</v>
      </c>
      <c r="D29" s="84">
        <v>-1171</v>
      </c>
      <c r="E29" s="84">
        <v>747</v>
      </c>
      <c r="F29" s="185">
        <v>-0.63791631084543132</v>
      </c>
    </row>
    <row r="30" spans="2:8" s="33" customFormat="1">
      <c r="B30" s="82"/>
      <c r="C30" s="106"/>
      <c r="D30" s="106"/>
      <c r="E30" s="106"/>
      <c r="F30" s="106"/>
    </row>
    <row r="31" spans="2:8" s="33" customFormat="1">
      <c r="B31" s="378" t="s">
        <v>183</v>
      </c>
      <c r="C31" s="456">
        <v>-462</v>
      </c>
      <c r="D31" s="456">
        <v>-1589</v>
      </c>
      <c r="E31" s="456">
        <v>1127</v>
      </c>
      <c r="F31" s="472">
        <v>-0.70925110132158586</v>
      </c>
    </row>
    <row r="32" spans="2:8" s="33" customFormat="1">
      <c r="B32" s="82"/>
      <c r="C32" s="82"/>
      <c r="D32" s="82"/>
      <c r="E32" s="82"/>
      <c r="F32" s="82"/>
      <c r="G32" s="82"/>
      <c r="H32" s="82"/>
    </row>
  </sheetData>
  <mergeCells count="10">
    <mergeCell ref="B24:B25"/>
    <mergeCell ref="C23:F23"/>
    <mergeCell ref="C25:E25"/>
    <mergeCell ref="C1:F1"/>
    <mergeCell ref="C10:F10"/>
    <mergeCell ref="C3:E3"/>
    <mergeCell ref="C12:E12"/>
    <mergeCell ref="B2:B3"/>
    <mergeCell ref="B11:B12"/>
    <mergeCell ref="C9:F9"/>
  </mergeCells>
  <pageMargins left="0.7" right="0.7" top="0.75" bottom="0.75" header="0.3" footer="0.3"/>
  <pageSetup paperSize="9" orientation="portrait" horizontalDpi="4294967295" verticalDpi="4294967295" r:id="rId1"/>
  <headerFooter>
    <oddHeader>&amp;C&amp;"Arial"&amp;8&amp;K000000INTERNAL&amp;1#</oddHeader>
  </headerFooter>
  <customProperties>
    <customPr name="_pios_id" r:id="rId2"/>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2:S23"/>
  <sheetViews>
    <sheetView showGridLines="0" workbookViewId="0"/>
  </sheetViews>
  <sheetFormatPr baseColWidth="10" defaultColWidth="7.28515625" defaultRowHeight="12.75"/>
  <cols>
    <col min="1" max="1" width="3.140625" style="86" customWidth="1"/>
    <col min="2" max="2" width="12.85546875" style="86" customWidth="1"/>
    <col min="3" max="3" width="33.140625" style="86" customWidth="1"/>
    <col min="4" max="4" width="8.7109375" style="86" customWidth="1"/>
    <col min="5" max="5" width="15.5703125" style="149" bestFit="1" customWidth="1"/>
    <col min="6" max="6" width="14.85546875" style="149" bestFit="1" customWidth="1"/>
    <col min="7" max="7" width="14.5703125" style="149" bestFit="1" customWidth="1"/>
    <col min="8" max="8" width="13.85546875" style="86" customWidth="1"/>
    <col min="9" max="9" width="10" style="86" bestFit="1" customWidth="1"/>
    <col min="10" max="10" width="4.7109375" style="86" customWidth="1"/>
    <col min="11" max="11" width="7.28515625" style="86" customWidth="1"/>
    <col min="12" max="16384" width="7.28515625" style="86"/>
  </cols>
  <sheetData>
    <row r="2" spans="2:9">
      <c r="B2" s="467"/>
      <c r="C2" s="467"/>
      <c r="D2" s="467"/>
      <c r="E2" s="468"/>
      <c r="F2" s="468"/>
      <c r="G2" s="468"/>
      <c r="H2" s="467"/>
    </row>
    <row r="3" spans="2:9" ht="15.75" customHeight="1">
      <c r="B3" s="810" t="s">
        <v>184</v>
      </c>
      <c r="C3" s="810"/>
      <c r="D3" s="304" t="s">
        <v>185</v>
      </c>
      <c r="E3" s="304" t="s">
        <v>470</v>
      </c>
      <c r="F3" s="304" t="s">
        <v>474</v>
      </c>
      <c r="G3" s="304" t="s">
        <v>471</v>
      </c>
      <c r="H3" s="304" t="s">
        <v>62</v>
      </c>
      <c r="I3" s="304" t="s">
        <v>13</v>
      </c>
    </row>
    <row r="4" spans="2:9" ht="6" customHeight="1">
      <c r="E4" s="86"/>
      <c r="F4" s="86"/>
      <c r="G4" s="100"/>
    </row>
    <row r="5" spans="2:9" ht="18" customHeight="1">
      <c r="B5" s="142" t="s">
        <v>186</v>
      </c>
      <c r="C5" s="146" t="s">
        <v>187</v>
      </c>
      <c r="D5" s="152" t="s">
        <v>188</v>
      </c>
      <c r="E5" s="153">
        <v>0.83507890475186342</v>
      </c>
      <c r="F5" s="153">
        <v>0.86542517455655488</v>
      </c>
      <c r="G5" s="697" t="s">
        <v>472</v>
      </c>
      <c r="H5" s="155">
        <v>-3.0346269804691461E-2</v>
      </c>
      <c r="I5" s="234">
        <v>-3.5065157216209841E-2</v>
      </c>
    </row>
    <row r="6" spans="2:9" ht="18" customHeight="1">
      <c r="B6" s="146"/>
      <c r="C6" s="146" t="s">
        <v>189</v>
      </c>
      <c r="D6" s="152" t="s">
        <v>188</v>
      </c>
      <c r="E6" s="153">
        <v>0.76159683058023475</v>
      </c>
      <c r="F6" s="153">
        <v>0.79608555423176375</v>
      </c>
      <c r="G6" s="697" t="s">
        <v>472</v>
      </c>
      <c r="H6" s="155">
        <v>-4.0000000000000036E-2</v>
      </c>
      <c r="I6" s="234">
        <v>-4.332288592375122E-2</v>
      </c>
    </row>
    <row r="7" spans="2:9" ht="18" customHeight="1">
      <c r="B7" s="459"/>
      <c r="C7" s="459" t="s">
        <v>190</v>
      </c>
      <c r="D7" s="460" t="s">
        <v>191</v>
      </c>
      <c r="E7" s="464">
        <v>-1434</v>
      </c>
      <c r="F7" s="698">
        <v>-1041</v>
      </c>
      <c r="G7" s="698" t="s">
        <v>472</v>
      </c>
      <c r="H7" s="464">
        <v>-393</v>
      </c>
      <c r="I7" s="465">
        <v>0.37752161383285299</v>
      </c>
    </row>
    <row r="8" spans="2:9" ht="18" customHeight="1">
      <c r="B8" s="142" t="s">
        <v>192</v>
      </c>
      <c r="C8" s="146" t="s">
        <v>193</v>
      </c>
      <c r="D8" s="152" t="s">
        <v>188</v>
      </c>
      <c r="E8" s="154">
        <v>0.87141821519994467</v>
      </c>
      <c r="F8" s="153">
        <v>0.87713935844627855</v>
      </c>
      <c r="G8" s="697" t="s">
        <v>472</v>
      </c>
      <c r="H8" s="155">
        <v>-5.7211432463338818E-3</v>
      </c>
      <c r="I8" s="234">
        <v>-6.5225020303136816E-3</v>
      </c>
    </row>
    <row r="9" spans="2:9" ht="18" customHeight="1">
      <c r="B9" s="146"/>
      <c r="C9" s="146" t="s">
        <v>194</v>
      </c>
      <c r="D9" s="152" t="s">
        <v>2</v>
      </c>
      <c r="E9" s="156">
        <v>0.4931719278724831</v>
      </c>
      <c r="F9" s="699">
        <v>0.47482875523792972</v>
      </c>
      <c r="G9" s="469" t="s">
        <v>472</v>
      </c>
      <c r="H9" s="469" t="s">
        <v>475</v>
      </c>
      <c r="I9" s="702" t="s">
        <v>472</v>
      </c>
    </row>
    <row r="10" spans="2:9" ht="18" customHeight="1">
      <c r="B10" s="146"/>
      <c r="C10" s="146" t="s">
        <v>195</v>
      </c>
      <c r="D10" s="152" t="s">
        <v>2</v>
      </c>
      <c r="E10" s="156">
        <v>0.5068280721275169</v>
      </c>
      <c r="F10" s="699">
        <v>0.52517124476207022</v>
      </c>
      <c r="G10" s="469" t="s">
        <v>472</v>
      </c>
      <c r="H10" s="469" t="s">
        <v>476</v>
      </c>
      <c r="I10" s="702" t="s">
        <v>472</v>
      </c>
    </row>
    <row r="11" spans="2:9" ht="18" customHeight="1">
      <c r="B11" s="459"/>
      <c r="C11" s="459" t="s">
        <v>196</v>
      </c>
      <c r="D11" s="460" t="s">
        <v>188</v>
      </c>
      <c r="E11" s="461">
        <v>3.4654600004567464</v>
      </c>
      <c r="F11" s="700" t="s">
        <v>472</v>
      </c>
      <c r="G11" s="696">
        <v>3.725298913774699</v>
      </c>
      <c r="H11" s="462">
        <v>-0.25983891331795261</v>
      </c>
      <c r="I11" s="463">
        <v>-6.9749815875759638E-2</v>
      </c>
    </row>
    <row r="12" spans="2:9" ht="18" customHeight="1">
      <c r="B12" s="142" t="s">
        <v>197</v>
      </c>
      <c r="C12" s="146" t="s">
        <v>198</v>
      </c>
      <c r="D12" s="152" t="s">
        <v>2</v>
      </c>
      <c r="E12" s="156">
        <v>0.199198563164179</v>
      </c>
      <c r="F12" s="699" t="s">
        <v>477</v>
      </c>
      <c r="G12" s="470">
        <v>0.193152559651043</v>
      </c>
      <c r="H12" s="470" t="s">
        <v>478</v>
      </c>
      <c r="I12" s="702" t="s">
        <v>472</v>
      </c>
    </row>
    <row r="13" spans="2:9" ht="18" customHeight="1">
      <c r="B13" s="146"/>
      <c r="C13" s="146" t="s">
        <v>199</v>
      </c>
      <c r="D13" s="152" t="s">
        <v>2</v>
      </c>
      <c r="E13" s="247">
        <v>6.1842192628349987E-2</v>
      </c>
      <c r="F13" s="234" t="s">
        <v>477</v>
      </c>
      <c r="G13" s="470">
        <v>4.8454997619170471E-2</v>
      </c>
      <c r="H13" s="470" t="s">
        <v>479</v>
      </c>
      <c r="I13" s="702" t="s">
        <v>472</v>
      </c>
    </row>
    <row r="14" spans="2:9" ht="18" customHeight="1">
      <c r="B14" s="459"/>
      <c r="C14" s="459" t="s">
        <v>200</v>
      </c>
      <c r="D14" s="460" t="s">
        <v>2</v>
      </c>
      <c r="E14" s="466">
        <v>4.0455570275993058E-2</v>
      </c>
      <c r="F14" s="701" t="s">
        <v>477</v>
      </c>
      <c r="G14" s="471">
        <v>3.1121635082747304E-2</v>
      </c>
      <c r="H14" s="471" t="s">
        <v>480</v>
      </c>
      <c r="I14" s="703" t="s">
        <v>472</v>
      </c>
    </row>
    <row r="15" spans="2:9">
      <c r="H15" s="150"/>
    </row>
    <row r="16" spans="2:9">
      <c r="B16" s="86" t="s">
        <v>201</v>
      </c>
      <c r="H16" s="149"/>
    </row>
    <row r="17" spans="2:19">
      <c r="B17" s="86" t="s">
        <v>202</v>
      </c>
      <c r="E17" s="86"/>
      <c r="F17" s="86"/>
      <c r="G17" s="86"/>
    </row>
    <row r="18" spans="2:19">
      <c r="B18" s="86" t="s">
        <v>203</v>
      </c>
      <c r="E18" s="86"/>
      <c r="F18" s="86"/>
      <c r="G18" s="86"/>
    </row>
    <row r="19" spans="2:19">
      <c r="B19" s="86" t="s">
        <v>204</v>
      </c>
      <c r="H19" s="149"/>
    </row>
    <row r="20" spans="2:19">
      <c r="B20" s="86" t="s">
        <v>205</v>
      </c>
      <c r="H20" s="149"/>
    </row>
    <row r="21" spans="2:19">
      <c r="B21" s="86" t="s">
        <v>206</v>
      </c>
      <c r="H21" s="149"/>
    </row>
    <row r="22" spans="2:19" ht="27" customHeight="1">
      <c r="B22" s="834" t="s">
        <v>457</v>
      </c>
      <c r="C22" s="834"/>
      <c r="D22" s="834"/>
      <c r="E22" s="834"/>
      <c r="F22" s="834"/>
      <c r="G22" s="834"/>
      <c r="H22" s="834"/>
      <c r="I22" s="834"/>
      <c r="J22" s="834"/>
      <c r="K22" s="834"/>
      <c r="L22" s="834"/>
      <c r="M22" s="834"/>
      <c r="N22" s="834"/>
      <c r="O22" s="834"/>
      <c r="P22" s="834"/>
      <c r="Q22" s="834"/>
      <c r="R22" s="834"/>
      <c r="S22" s="834"/>
    </row>
    <row r="23" spans="2:19">
      <c r="B23" s="86" t="s">
        <v>458</v>
      </c>
      <c r="H23" s="149"/>
    </row>
  </sheetData>
  <mergeCells count="2">
    <mergeCell ref="B3:C3"/>
    <mergeCell ref="B22:S22"/>
  </mergeCells>
  <phoneticPr fontId="12" type="noConversion"/>
  <printOptions horizontalCentered="1" verticalCentered="1"/>
  <pageMargins left="0.21" right="0.21" top="0.98425196850393704" bottom="0.98425196850393704" header="0.51181102362204722" footer="0.51181102362204722"/>
  <pageSetup paperSize="9" orientation="landscape" r:id="rId1"/>
  <headerFooter alignWithMargins="0">
    <oddHeader>&amp;C&amp;"Arial"&amp;8&amp;K000000INTERNAL&amp;1#</oddHeader>
  </headerFooter>
  <customProperties>
    <customPr name="_pios_id" r:id="rId2"/>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2:I32"/>
  <sheetViews>
    <sheetView showGridLines="0" workbookViewId="0">
      <selection activeCell="C8" sqref="C8:C19"/>
    </sheetView>
  </sheetViews>
  <sheetFormatPr baseColWidth="10" defaultColWidth="11.42578125" defaultRowHeight="12.75"/>
  <cols>
    <col min="1" max="1" width="7.28515625" style="86" customWidth="1"/>
    <col min="2" max="2" width="45" style="86" customWidth="1"/>
    <col min="3" max="3" width="16.5703125" style="86" customWidth="1"/>
    <col min="4" max="4" width="15.7109375" style="86" customWidth="1"/>
    <col min="5" max="5" width="14.85546875" style="86" customWidth="1"/>
    <col min="6" max="6" width="2.7109375" style="86" customWidth="1"/>
    <col min="7" max="7" width="16.5703125" style="86" customWidth="1"/>
    <col min="8" max="8" width="15.7109375" style="86" customWidth="1"/>
    <col min="9" max="9" width="12.42578125" style="86" customWidth="1"/>
    <col min="10" max="16384" width="11.42578125" style="86"/>
  </cols>
  <sheetData>
    <row r="2" spans="2:9" ht="13.5" thickBot="1">
      <c r="B2" s="478"/>
      <c r="C2" s="478"/>
      <c r="D2" s="478"/>
      <c r="E2" s="478"/>
      <c r="F2" s="478"/>
      <c r="G2" s="478"/>
      <c r="H2" s="478"/>
      <c r="I2" s="478"/>
    </row>
    <row r="3" spans="2:9" ht="15">
      <c r="B3" s="864" t="s">
        <v>207</v>
      </c>
      <c r="C3" s="864"/>
      <c r="D3" s="864"/>
      <c r="E3" s="864"/>
      <c r="F3" s="864"/>
      <c r="G3" s="864"/>
      <c r="H3" s="864"/>
    </row>
    <row r="4" spans="2:9" ht="17.25" customHeight="1" thickBot="1">
      <c r="B4" s="865" t="s">
        <v>168</v>
      </c>
      <c r="C4" s="865"/>
      <c r="D4" s="865"/>
      <c r="E4" s="865"/>
      <c r="F4" s="865"/>
      <c r="G4" s="865"/>
      <c r="H4" s="865"/>
      <c r="I4" s="478"/>
    </row>
    <row r="5" spans="2:9" ht="48" customHeight="1">
      <c r="B5" s="866" t="s">
        <v>208</v>
      </c>
      <c r="C5" s="868" t="s">
        <v>209</v>
      </c>
      <c r="D5" s="868"/>
      <c r="E5" s="868"/>
      <c r="F5" s="479"/>
      <c r="G5" s="868" t="s">
        <v>210</v>
      </c>
      <c r="H5" s="868"/>
      <c r="I5" s="868"/>
    </row>
    <row r="6" spans="2:9">
      <c r="B6" s="867"/>
      <c r="C6" s="286" t="s">
        <v>470</v>
      </c>
      <c r="D6" s="368" t="s">
        <v>471</v>
      </c>
      <c r="E6" s="368" t="s">
        <v>211</v>
      </c>
      <c r="F6" s="151"/>
      <c r="G6" s="286" t="s">
        <v>470</v>
      </c>
      <c r="H6" s="368" t="s">
        <v>471</v>
      </c>
      <c r="I6" s="369" t="s">
        <v>211</v>
      </c>
    </row>
    <row r="7" spans="2:9" ht="6" customHeight="1"/>
    <row r="8" spans="2:9" ht="13.5" customHeight="1">
      <c r="B8" s="87" t="s">
        <v>481</v>
      </c>
      <c r="C8" s="473">
        <v>141</v>
      </c>
      <c r="D8" s="102">
        <v>137</v>
      </c>
      <c r="E8" s="199">
        <v>2.9197080291970767E-2</v>
      </c>
      <c r="F8" s="102"/>
      <c r="G8" s="473">
        <v>55</v>
      </c>
      <c r="H8" s="102">
        <v>43</v>
      </c>
      <c r="I8" s="199">
        <v>0.27906976744186052</v>
      </c>
    </row>
    <row r="9" spans="2:9" ht="13.5" customHeight="1">
      <c r="B9" s="87" t="s">
        <v>213</v>
      </c>
      <c r="C9" s="473">
        <v>0</v>
      </c>
      <c r="D9" s="480">
        <v>1</v>
      </c>
      <c r="E9" s="199">
        <v>-1</v>
      </c>
      <c r="F9" s="102"/>
      <c r="G9" s="473">
        <v>6</v>
      </c>
      <c r="H9" s="102">
        <v>5</v>
      </c>
      <c r="I9" s="199">
        <v>0.19999999999999996</v>
      </c>
    </row>
    <row r="10" spans="2:9" ht="13.5" customHeight="1">
      <c r="B10" s="87" t="s">
        <v>214</v>
      </c>
      <c r="C10" s="473">
        <v>1</v>
      </c>
      <c r="D10" s="102">
        <v>0</v>
      </c>
      <c r="E10" s="199" t="s">
        <v>473</v>
      </c>
      <c r="F10" s="102"/>
      <c r="G10" s="473">
        <v>0</v>
      </c>
      <c r="H10" s="102">
        <v>0</v>
      </c>
      <c r="I10" s="199" t="s">
        <v>473</v>
      </c>
    </row>
    <row r="11" spans="2:9" ht="13.5" customHeight="1">
      <c r="B11" s="87" t="s">
        <v>482</v>
      </c>
      <c r="C11" s="473">
        <v>285</v>
      </c>
      <c r="D11" s="102">
        <v>192</v>
      </c>
      <c r="E11" s="199">
        <v>0.484375</v>
      </c>
      <c r="F11" s="102"/>
      <c r="G11" s="473">
        <v>129</v>
      </c>
      <c r="H11" s="102">
        <v>122</v>
      </c>
      <c r="I11" s="199">
        <v>5.7377049180327822E-2</v>
      </c>
    </row>
    <row r="12" spans="2:9" ht="13.5" customHeight="1">
      <c r="B12" s="87" t="s">
        <v>483</v>
      </c>
      <c r="C12" s="473">
        <v>122</v>
      </c>
      <c r="D12" s="102">
        <v>60</v>
      </c>
      <c r="E12" s="199">
        <v>1.0333333333333332</v>
      </c>
      <c r="F12" s="102"/>
      <c r="G12" s="473">
        <v>97</v>
      </c>
      <c r="H12" s="102">
        <v>86</v>
      </c>
      <c r="I12" s="199">
        <v>0.12790697674418605</v>
      </c>
    </row>
    <row r="13" spans="2:9" ht="13.5" customHeight="1">
      <c r="B13" s="87" t="s">
        <v>484</v>
      </c>
      <c r="C13" s="473">
        <v>171</v>
      </c>
      <c r="D13" s="102">
        <v>114</v>
      </c>
      <c r="E13" s="199">
        <v>0.5</v>
      </c>
      <c r="F13" s="102"/>
      <c r="G13" s="473">
        <v>67</v>
      </c>
      <c r="H13" s="102">
        <v>79</v>
      </c>
      <c r="I13" s="199">
        <v>-0.15189873417721522</v>
      </c>
    </row>
    <row r="14" spans="2:9" ht="13.5" customHeight="1">
      <c r="B14" s="87" t="s">
        <v>485</v>
      </c>
      <c r="C14" s="473">
        <v>188</v>
      </c>
      <c r="D14" s="102">
        <v>136</v>
      </c>
      <c r="E14" s="199">
        <v>0.38235294117647056</v>
      </c>
      <c r="F14" s="102"/>
      <c r="G14" s="473">
        <v>61</v>
      </c>
      <c r="H14" s="102">
        <v>63</v>
      </c>
      <c r="I14" s="199">
        <v>-3.1746031746031744E-2</v>
      </c>
    </row>
    <row r="15" spans="2:9" ht="13.5" customHeight="1">
      <c r="B15" s="87" t="s">
        <v>486</v>
      </c>
      <c r="C15" s="473">
        <v>223</v>
      </c>
      <c r="D15" s="102">
        <v>157</v>
      </c>
      <c r="E15" s="199">
        <v>0.42038216560509545</v>
      </c>
      <c r="F15" s="102"/>
      <c r="G15" s="473">
        <v>82</v>
      </c>
      <c r="H15" s="102">
        <v>67</v>
      </c>
      <c r="I15" s="199">
        <v>0.22388059701492535</v>
      </c>
    </row>
    <row r="16" spans="2:9" ht="13.5" customHeight="1">
      <c r="B16" s="87" t="s">
        <v>215</v>
      </c>
      <c r="C16" s="473">
        <v>4</v>
      </c>
      <c r="D16" s="102">
        <v>0</v>
      </c>
      <c r="E16" s="199" t="s">
        <v>473</v>
      </c>
      <c r="F16" s="102"/>
      <c r="G16" s="473">
        <v>5</v>
      </c>
      <c r="H16" s="102">
        <v>5</v>
      </c>
      <c r="I16" s="199">
        <v>0</v>
      </c>
    </row>
    <row r="17" spans="2:9" ht="13.5" customHeight="1">
      <c r="B17" s="87" t="s">
        <v>216</v>
      </c>
      <c r="C17" s="473">
        <v>2</v>
      </c>
      <c r="D17" s="102">
        <v>2</v>
      </c>
      <c r="E17" s="199">
        <v>0</v>
      </c>
      <c r="F17" s="102"/>
      <c r="G17" s="473">
        <v>3</v>
      </c>
      <c r="H17" s="102">
        <v>3</v>
      </c>
      <c r="I17" s="199">
        <v>0</v>
      </c>
    </row>
    <row r="18" spans="2:9" ht="13.5" customHeight="1">
      <c r="B18" s="87" t="s">
        <v>487</v>
      </c>
      <c r="C18" s="473">
        <v>30</v>
      </c>
      <c r="D18" s="102">
        <v>73</v>
      </c>
      <c r="E18" s="199">
        <v>-0.58904109589041098</v>
      </c>
      <c r="F18" s="102"/>
      <c r="G18" s="473">
        <v>120</v>
      </c>
      <c r="H18" s="102">
        <v>102</v>
      </c>
      <c r="I18" s="199">
        <v>0.17647058823529416</v>
      </c>
    </row>
    <row r="19" spans="2:9" ht="13.5" customHeight="1">
      <c r="B19" s="87" t="s">
        <v>488</v>
      </c>
      <c r="C19" s="473">
        <v>5</v>
      </c>
      <c r="D19" s="102">
        <v>8</v>
      </c>
      <c r="E19" s="199">
        <v>-0.375</v>
      </c>
      <c r="F19" s="102"/>
      <c r="G19" s="473">
        <v>28</v>
      </c>
      <c r="H19" s="102">
        <v>25</v>
      </c>
      <c r="I19" s="199">
        <v>0.12000000000000011</v>
      </c>
    </row>
    <row r="20" spans="2:9" ht="13.5" customHeight="1">
      <c r="B20" s="474"/>
      <c r="C20" s="668"/>
      <c r="D20" s="668"/>
      <c r="E20" s="668"/>
      <c r="F20" s="669"/>
      <c r="G20" s="668"/>
      <c r="H20" s="668"/>
      <c r="I20" s="668"/>
    </row>
    <row r="21" spans="2:9">
      <c r="B21" s="475" t="s">
        <v>47</v>
      </c>
      <c r="C21" s="476">
        <v>1172</v>
      </c>
      <c r="D21" s="476">
        <v>880</v>
      </c>
      <c r="E21" s="472">
        <v>0.33181818181818179</v>
      </c>
      <c r="F21" s="669"/>
      <c r="G21" s="477">
        <v>653</v>
      </c>
      <c r="H21" s="476">
        <v>600</v>
      </c>
      <c r="I21" s="446">
        <v>8.8333333333333375E-2</v>
      </c>
    </row>
    <row r="22" spans="2:9" ht="13.5" customHeight="1">
      <c r="B22" s="87"/>
      <c r="C22" s="102"/>
      <c r="D22" s="102"/>
      <c r="E22" s="102"/>
      <c r="F22" s="102"/>
      <c r="G22" s="102"/>
      <c r="H22" s="102"/>
      <c r="I22" s="215"/>
    </row>
    <row r="23" spans="2:9" ht="13.5" customHeight="1">
      <c r="B23" s="87" t="s">
        <v>217</v>
      </c>
      <c r="C23" s="102"/>
      <c r="D23" s="102"/>
      <c r="E23" s="102"/>
      <c r="F23" s="102"/>
      <c r="G23" s="102"/>
      <c r="H23" s="102"/>
      <c r="I23" s="215"/>
    </row>
    <row r="24" spans="2:9" ht="13.5" customHeight="1">
      <c r="B24" s="88"/>
      <c r="C24" s="89"/>
      <c r="D24" s="89"/>
      <c r="E24" s="89"/>
      <c r="F24" s="89"/>
      <c r="G24" s="89"/>
      <c r="H24" s="89"/>
    </row>
    <row r="25" spans="2:9" ht="10.5" customHeight="1">
      <c r="B25" s="90"/>
      <c r="C25" s="91"/>
      <c r="D25" s="91"/>
      <c r="E25" s="91"/>
      <c r="F25" s="91"/>
      <c r="G25" s="91"/>
      <c r="H25" s="91"/>
    </row>
    <row r="26" spans="2:9">
      <c r="B26" s="92"/>
      <c r="C26" s="91"/>
      <c r="H26" s="91"/>
    </row>
    <row r="27" spans="2:9">
      <c r="C27" s="91"/>
      <c r="D27" s="91"/>
      <c r="E27" s="91"/>
      <c r="F27" s="91"/>
      <c r="G27" s="91"/>
      <c r="H27" s="91"/>
    </row>
    <row r="28" spans="2:9">
      <c r="C28" s="91"/>
    </row>
    <row r="30" spans="2:9">
      <c r="C30" s="91"/>
      <c r="G30" s="91"/>
    </row>
    <row r="32" spans="2:9">
      <c r="C32" s="93"/>
    </row>
  </sheetData>
  <mergeCells count="5">
    <mergeCell ref="B3:H3"/>
    <mergeCell ref="B4:H4"/>
    <mergeCell ref="B5:B6"/>
    <mergeCell ref="C5:E5"/>
    <mergeCell ref="G5:I5"/>
  </mergeCells>
  <phoneticPr fontId="12" type="noConversion"/>
  <printOptions horizontalCentered="1" verticalCentered="1"/>
  <pageMargins left="0.23" right="0.21" top="0.81" bottom="1" header="0" footer="0"/>
  <pageSetup paperSize="9" orientation="landscape" r:id="rId1"/>
  <headerFooter alignWithMargins="0">
    <oddHeader>&amp;C&amp;"Arial"&amp;8&amp;K000000INTERNAL&amp;1#</oddHeader>
  </headerFooter>
  <customProperties>
    <customPr name="_pios_id" r:id="rId2"/>
  </customPropertie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225BB3-99BC-4CFE-84CE-7514427BA46D}">
  <dimension ref="A3:E6"/>
  <sheetViews>
    <sheetView workbookViewId="0">
      <selection activeCell="C5" sqref="C5"/>
    </sheetView>
  </sheetViews>
  <sheetFormatPr baseColWidth="10" defaultColWidth="11.42578125" defaultRowHeight="12.75"/>
  <cols>
    <col min="1" max="1" width="11.42578125" style="225"/>
    <col min="2" max="2" width="21.140625" style="225" customWidth="1"/>
    <col min="3" max="3" width="16.140625" style="225" customWidth="1"/>
    <col min="4" max="4" width="17.140625" style="225" customWidth="1"/>
    <col min="5" max="16384" width="11.42578125" style="225"/>
  </cols>
  <sheetData>
    <row r="3" spans="1:5">
      <c r="B3" s="482"/>
      <c r="C3" s="482"/>
      <c r="D3" s="482"/>
    </row>
    <row r="4" spans="1:5" ht="25.5">
      <c r="A4" s="481"/>
      <c r="B4" s="486"/>
      <c r="C4" s="767" t="s">
        <v>466</v>
      </c>
      <c r="D4" s="768" t="s">
        <v>467</v>
      </c>
      <c r="E4" s="237"/>
    </row>
    <row r="5" spans="1:5">
      <c r="A5" s="481"/>
      <c r="B5" s="483" t="s">
        <v>218</v>
      </c>
      <c r="C5" s="484">
        <v>0.25</v>
      </c>
      <c r="D5" s="485">
        <v>0.22</v>
      </c>
    </row>
    <row r="6" spans="1:5">
      <c r="C6" s="238"/>
      <c r="D6" s="238"/>
    </row>
  </sheetData>
  <pageMargins left="0.7" right="0.7" top="0.75" bottom="0.75" header="0.3" footer="0.3"/>
  <pageSetup paperSize="9" orientation="portrait" r:id="rId1"/>
  <headerFooter>
    <oddHeader>&amp;C&amp;"Arial"&amp;8&amp;K000000INTERNAL&amp;1#</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41"/>
  <sheetViews>
    <sheetView workbookViewId="0"/>
  </sheetViews>
  <sheetFormatPr baseColWidth="10" defaultColWidth="11.42578125" defaultRowHeight="12.75"/>
  <cols>
    <col min="1" max="1" width="11.42578125" style="85"/>
    <col min="2" max="2" width="45.7109375" style="85" customWidth="1"/>
    <col min="3" max="3" width="13.85546875" style="85" customWidth="1"/>
    <col min="4" max="4" width="15.140625" style="85" customWidth="1"/>
    <col min="5" max="5" width="14.5703125" style="85" customWidth="1"/>
    <col min="6" max="6" width="13.28515625" style="85" customWidth="1"/>
    <col min="7" max="7" width="14.42578125" style="85" customWidth="1"/>
    <col min="8" max="8" width="12.7109375" style="85" customWidth="1"/>
    <col min="9" max="9" width="14" style="85" customWidth="1"/>
    <col min="10" max="16384" width="11.42578125" style="85"/>
  </cols>
  <sheetData>
    <row r="1" spans="1:9">
      <c r="A1" s="202"/>
    </row>
    <row r="2" spans="1:9">
      <c r="B2" s="487"/>
      <c r="C2" s="487"/>
      <c r="D2" s="487"/>
      <c r="E2" s="487"/>
      <c r="F2" s="487"/>
      <c r="G2" s="487"/>
      <c r="H2" s="487"/>
      <c r="I2" s="487"/>
    </row>
    <row r="3" spans="1:9" ht="15">
      <c r="A3" s="488"/>
      <c r="B3" s="869" t="s">
        <v>219</v>
      </c>
      <c r="C3" s="870"/>
      <c r="D3" s="870"/>
      <c r="E3" s="870"/>
      <c r="F3" s="870"/>
      <c r="G3" s="870"/>
      <c r="H3" s="870"/>
      <c r="I3" s="871"/>
    </row>
    <row r="4" spans="1:9" s="198" customFormat="1" ht="15">
      <c r="A4" s="489"/>
      <c r="B4" s="608" t="s">
        <v>220</v>
      </c>
      <c r="C4" s="609">
        <v>2026</v>
      </c>
      <c r="D4" s="609">
        <v>2027</v>
      </c>
      <c r="E4" s="609">
        <v>2028</v>
      </c>
      <c r="F4" s="609">
        <v>2029</v>
      </c>
      <c r="G4" s="609">
        <v>2030</v>
      </c>
      <c r="H4" s="609" t="s">
        <v>494</v>
      </c>
      <c r="I4" s="610" t="s">
        <v>47</v>
      </c>
    </row>
    <row r="5" spans="1:9" ht="15">
      <c r="A5" s="488"/>
      <c r="B5" s="497" t="s">
        <v>221</v>
      </c>
      <c r="C5" s="498">
        <v>600.85799999999995</v>
      </c>
      <c r="D5" s="498">
        <v>0</v>
      </c>
      <c r="E5" s="498">
        <v>0</v>
      </c>
      <c r="F5" s="498">
        <v>0</v>
      </c>
      <c r="G5" s="498">
        <v>0</v>
      </c>
      <c r="H5" s="498">
        <v>0</v>
      </c>
      <c r="I5" s="506">
        <v>600.85799999999995</v>
      </c>
    </row>
    <row r="6" spans="1:9" ht="14.25">
      <c r="A6" s="488"/>
      <c r="B6" s="492" t="s">
        <v>222</v>
      </c>
      <c r="C6" s="493">
        <v>600.85799999999995</v>
      </c>
      <c r="D6" s="493">
        <v>0</v>
      </c>
      <c r="E6" s="493">
        <v>0</v>
      </c>
      <c r="F6" s="493">
        <v>0</v>
      </c>
      <c r="G6" s="493">
        <v>0</v>
      </c>
      <c r="H6" s="493">
        <v>0</v>
      </c>
      <c r="I6" s="494">
        <v>600.85799999999995</v>
      </c>
    </row>
    <row r="7" spans="1:9" ht="15">
      <c r="A7" s="488"/>
      <c r="B7" s="501" t="s">
        <v>5</v>
      </c>
      <c r="C7" s="769">
        <v>184.97320586100872</v>
      </c>
      <c r="D7" s="769">
        <v>21.343233326301643</v>
      </c>
      <c r="E7" s="769">
        <v>23.828994954982054</v>
      </c>
      <c r="F7" s="769">
        <v>4.9256864686640665</v>
      </c>
      <c r="G7" s="769">
        <v>3.6837574553524073</v>
      </c>
      <c r="H7" s="769">
        <v>0</v>
      </c>
      <c r="I7" s="770">
        <v>238.75</v>
      </c>
    </row>
    <row r="8" spans="1:9" ht="14.25">
      <c r="A8" s="488"/>
      <c r="B8" s="263" t="s">
        <v>132</v>
      </c>
      <c r="C8" s="771">
        <v>184.97320586100872</v>
      </c>
      <c r="D8" s="771">
        <v>21.343233326301643</v>
      </c>
      <c r="E8" s="771">
        <v>23.828994954982054</v>
      </c>
      <c r="F8" s="771">
        <v>4.9256864686640665</v>
      </c>
      <c r="G8" s="771">
        <v>3.6837574553524073</v>
      </c>
      <c r="H8" s="771">
        <v>0</v>
      </c>
      <c r="I8" s="772">
        <v>238.75487806630889</v>
      </c>
    </row>
    <row r="9" spans="1:9" ht="14.25">
      <c r="A9" s="488"/>
      <c r="B9" s="684" t="s">
        <v>223</v>
      </c>
      <c r="C9" s="685">
        <v>0</v>
      </c>
      <c r="D9" s="685">
        <v>0</v>
      </c>
      <c r="E9" s="685">
        <v>0</v>
      </c>
      <c r="F9" s="685">
        <v>0</v>
      </c>
      <c r="G9" s="685">
        <v>0</v>
      </c>
      <c r="H9" s="685">
        <v>0</v>
      </c>
      <c r="I9" s="686">
        <v>0</v>
      </c>
    </row>
    <row r="10" spans="1:9" ht="14.25">
      <c r="A10" s="488"/>
      <c r="B10" s="263" t="s">
        <v>224</v>
      </c>
      <c r="C10" s="264">
        <v>0</v>
      </c>
      <c r="D10" s="264">
        <v>0</v>
      </c>
      <c r="E10" s="264">
        <v>0</v>
      </c>
      <c r="F10" s="264">
        <v>0</v>
      </c>
      <c r="G10" s="264">
        <v>0</v>
      </c>
      <c r="H10" s="264">
        <v>0</v>
      </c>
      <c r="I10" s="504">
        <v>0</v>
      </c>
    </row>
    <row r="11" spans="1:9" ht="14.25">
      <c r="A11" s="488"/>
      <c r="B11" s="684" t="s">
        <v>225</v>
      </c>
      <c r="C11" s="685">
        <v>0</v>
      </c>
      <c r="D11" s="685">
        <v>0</v>
      </c>
      <c r="E11" s="685">
        <v>0</v>
      </c>
      <c r="F11" s="685">
        <v>0</v>
      </c>
      <c r="G11" s="685">
        <v>0</v>
      </c>
      <c r="H11" s="685">
        <v>0</v>
      </c>
      <c r="I11" s="686">
        <v>0</v>
      </c>
    </row>
    <row r="12" spans="1:9" ht="14.25">
      <c r="A12" s="488"/>
      <c r="B12" s="263" t="s">
        <v>226</v>
      </c>
      <c r="C12" s="264">
        <v>0</v>
      </c>
      <c r="D12" s="264">
        <v>0</v>
      </c>
      <c r="E12" s="264">
        <v>0</v>
      </c>
      <c r="F12" s="264">
        <v>0</v>
      </c>
      <c r="G12" s="264">
        <v>0</v>
      </c>
      <c r="H12" s="264">
        <v>0</v>
      </c>
      <c r="I12" s="504">
        <v>0</v>
      </c>
    </row>
    <row r="13" spans="1:9" ht="14.25">
      <c r="A13" s="488"/>
      <c r="B13" s="263" t="s">
        <v>227</v>
      </c>
      <c r="C13" s="264">
        <v>0</v>
      </c>
      <c r="D13" s="264">
        <v>0</v>
      </c>
      <c r="E13" s="264">
        <v>0</v>
      </c>
      <c r="F13" s="264">
        <v>0</v>
      </c>
      <c r="G13" s="264">
        <v>0</v>
      </c>
      <c r="H13" s="264">
        <v>0</v>
      </c>
      <c r="I13" s="504">
        <v>0</v>
      </c>
    </row>
    <row r="14" spans="1:9" ht="14.25">
      <c r="A14" s="488"/>
      <c r="B14" s="492" t="s">
        <v>228</v>
      </c>
      <c r="C14" s="502">
        <v>0</v>
      </c>
      <c r="D14" s="502">
        <v>0</v>
      </c>
      <c r="E14" s="502">
        <v>0</v>
      </c>
      <c r="F14" s="502">
        <v>0</v>
      </c>
      <c r="G14" s="502">
        <v>0</v>
      </c>
      <c r="H14" s="502">
        <v>0</v>
      </c>
      <c r="I14" s="505">
        <v>0</v>
      </c>
    </row>
    <row r="15" spans="1:9" ht="15">
      <c r="A15" s="488"/>
      <c r="B15" s="501" t="s">
        <v>14</v>
      </c>
      <c r="C15" s="500">
        <f t="shared" ref="C15:H15" si="0">SUM(C16)</f>
        <v>0</v>
      </c>
      <c r="D15" s="500">
        <f t="shared" si="0"/>
        <v>0</v>
      </c>
      <c r="E15" s="500">
        <f t="shared" si="0"/>
        <v>0</v>
      </c>
      <c r="F15" s="500">
        <f t="shared" si="0"/>
        <v>0</v>
      </c>
      <c r="G15" s="500">
        <f t="shared" si="0"/>
        <v>0</v>
      </c>
      <c r="H15" s="500">
        <f t="shared" si="0"/>
        <v>0</v>
      </c>
      <c r="I15" s="503">
        <f t="shared" ref="I15:I16" si="1">SUM(C15:H15)</f>
        <v>0</v>
      </c>
    </row>
    <row r="16" spans="1:9" ht="14.25">
      <c r="A16" s="488"/>
      <c r="B16" s="263" t="s">
        <v>229</v>
      </c>
      <c r="C16" s="265">
        <v>0</v>
      </c>
      <c r="D16" s="265">
        <v>0</v>
      </c>
      <c r="E16" s="265">
        <v>0</v>
      </c>
      <c r="F16" s="265">
        <v>0</v>
      </c>
      <c r="G16" s="265">
        <v>0</v>
      </c>
      <c r="H16" s="265">
        <v>0</v>
      </c>
      <c r="I16" s="496">
        <f t="shared" si="1"/>
        <v>0</v>
      </c>
    </row>
    <row r="17" spans="1:9" ht="15">
      <c r="A17" s="488"/>
      <c r="B17" s="501" t="s">
        <v>6</v>
      </c>
      <c r="C17" s="500">
        <v>706.704142063988</v>
      </c>
      <c r="D17" s="500">
        <v>1212.1591620638674</v>
      </c>
      <c r="E17" s="500">
        <v>503.78975767059541</v>
      </c>
      <c r="F17" s="500">
        <v>350.97795385605201</v>
      </c>
      <c r="G17" s="500">
        <v>339.25191935084155</v>
      </c>
      <c r="H17" s="500">
        <v>949.72</v>
      </c>
      <c r="I17" s="503">
        <v>4062.6</v>
      </c>
    </row>
    <row r="18" spans="1:9" ht="14.25">
      <c r="A18" s="488"/>
      <c r="B18" s="263" t="s">
        <v>230</v>
      </c>
      <c r="C18" s="265">
        <v>36.025206292666439</v>
      </c>
      <c r="D18" s="265">
        <v>46.260786721531737</v>
      </c>
      <c r="E18" s="265">
        <v>66.080444053744088</v>
      </c>
      <c r="F18" s="265">
        <v>64.993083857425162</v>
      </c>
      <c r="G18" s="265">
        <v>62.824310682755979</v>
      </c>
      <c r="H18" s="265">
        <v>399.82515440010349</v>
      </c>
      <c r="I18" s="496">
        <v>676.00898600822688</v>
      </c>
    </row>
    <row r="19" spans="1:9" ht="14.25">
      <c r="A19" s="488"/>
      <c r="B19" s="263" t="s">
        <v>231</v>
      </c>
      <c r="C19" s="265">
        <v>139.69126505288213</v>
      </c>
      <c r="D19" s="265">
        <v>261.8019727018804</v>
      </c>
      <c r="E19" s="265">
        <v>15.3706547516862</v>
      </c>
      <c r="F19" s="265">
        <v>100.77352098158177</v>
      </c>
      <c r="G19" s="265">
        <v>137.33356017392899</v>
      </c>
      <c r="H19" s="265">
        <v>97.928443715364878</v>
      </c>
      <c r="I19" s="496">
        <v>752.89941737732431</v>
      </c>
    </row>
    <row r="20" spans="1:9" ht="14.25">
      <c r="A20" s="488"/>
      <c r="B20" s="263" t="s">
        <v>232</v>
      </c>
      <c r="C20" s="265">
        <v>426.95435921301549</v>
      </c>
      <c r="D20" s="265">
        <v>358.52338031452547</v>
      </c>
      <c r="E20" s="265">
        <v>95.280824329640211</v>
      </c>
      <c r="F20" s="265">
        <v>1.8822485931001074</v>
      </c>
      <c r="G20" s="265">
        <v>0.49616539072891019</v>
      </c>
      <c r="H20" s="265">
        <v>0.38269877665376861</v>
      </c>
      <c r="I20" s="496">
        <v>883.519676617664</v>
      </c>
    </row>
    <row r="21" spans="1:9" ht="14.25">
      <c r="A21" s="488"/>
      <c r="B21" s="263" t="s">
        <v>233</v>
      </c>
      <c r="C21" s="265">
        <v>4.4375205733493003E-2</v>
      </c>
      <c r="D21" s="265">
        <v>9.8120426186429216E-2</v>
      </c>
      <c r="E21" s="265">
        <v>0.11246002664540712</v>
      </c>
      <c r="F21" s="265">
        <v>7.3490056471389967E-2</v>
      </c>
      <c r="G21" s="265">
        <v>7.4319809571520914E-3</v>
      </c>
      <c r="H21" s="265">
        <v>2.9841071201415497E-3</v>
      </c>
      <c r="I21" s="496">
        <v>0.33886180311401293</v>
      </c>
    </row>
    <row r="22" spans="1:9" ht="14.25">
      <c r="A22" s="488"/>
      <c r="B22" s="263" t="s">
        <v>234</v>
      </c>
      <c r="C22" s="265">
        <v>0</v>
      </c>
      <c r="D22" s="265">
        <v>0</v>
      </c>
      <c r="E22" s="265">
        <v>0</v>
      </c>
      <c r="F22" s="265">
        <v>0</v>
      </c>
      <c r="G22" s="265">
        <v>0</v>
      </c>
      <c r="H22" s="265">
        <v>0</v>
      </c>
      <c r="I22" s="496">
        <v>0</v>
      </c>
    </row>
    <row r="23" spans="1:9" ht="14.25">
      <c r="A23" s="488"/>
      <c r="B23" s="263" t="s">
        <v>235</v>
      </c>
      <c r="C23" s="265">
        <v>0</v>
      </c>
      <c r="D23" s="265">
        <v>0</v>
      </c>
      <c r="E23" s="265">
        <v>0</v>
      </c>
      <c r="F23" s="265">
        <v>0</v>
      </c>
      <c r="G23" s="265">
        <v>0</v>
      </c>
      <c r="H23" s="265">
        <v>0</v>
      </c>
      <c r="I23" s="496">
        <v>0</v>
      </c>
    </row>
    <row r="24" spans="1:9" ht="14.25">
      <c r="A24" s="488"/>
      <c r="B24" s="263" t="s">
        <v>236</v>
      </c>
      <c r="C24" s="265">
        <v>0</v>
      </c>
      <c r="D24" s="265">
        <v>0</v>
      </c>
      <c r="E24" s="265">
        <v>0</v>
      </c>
      <c r="F24" s="265">
        <v>0</v>
      </c>
      <c r="G24" s="265">
        <v>0</v>
      </c>
      <c r="H24" s="265">
        <v>0</v>
      </c>
      <c r="I24" s="496">
        <v>0</v>
      </c>
    </row>
    <row r="25" spans="1:9" ht="14.25">
      <c r="A25" s="488"/>
      <c r="B25" s="263" t="s">
        <v>237</v>
      </c>
      <c r="C25" s="265">
        <v>0</v>
      </c>
      <c r="D25" s="265">
        <v>0</v>
      </c>
      <c r="E25" s="265">
        <v>0</v>
      </c>
      <c r="F25" s="265">
        <v>0</v>
      </c>
      <c r="G25" s="265">
        <v>0</v>
      </c>
      <c r="H25" s="265">
        <v>0</v>
      </c>
      <c r="I25" s="496">
        <v>0</v>
      </c>
    </row>
    <row r="26" spans="1:9" ht="14.25">
      <c r="A26" s="488"/>
      <c r="B26" s="263" t="s">
        <v>238</v>
      </c>
      <c r="C26" s="265">
        <v>7.3664826333887115E-2</v>
      </c>
      <c r="D26" s="265">
        <v>0.16334533942130999</v>
      </c>
      <c r="E26" s="265">
        <v>0.18798265807788819</v>
      </c>
      <c r="F26" s="265">
        <v>5.1553774320142728E-2</v>
      </c>
      <c r="G26" s="265">
        <v>0</v>
      </c>
      <c r="H26" s="265">
        <v>0</v>
      </c>
      <c r="I26" s="496">
        <v>0.47654659815322808</v>
      </c>
    </row>
    <row r="27" spans="1:9" ht="14.25">
      <c r="A27" s="488"/>
      <c r="B27" s="263" t="s">
        <v>239</v>
      </c>
      <c r="C27" s="265">
        <v>81.025982618889302</v>
      </c>
      <c r="D27" s="265">
        <v>522.33453895217804</v>
      </c>
      <c r="E27" s="265">
        <v>303.79003298347664</v>
      </c>
      <c r="F27" s="265">
        <v>160.37513387315843</v>
      </c>
      <c r="G27" s="265">
        <v>138.50342940683402</v>
      </c>
      <c r="H27" s="265">
        <v>447.50558430099932</v>
      </c>
      <c r="I27" s="496">
        <v>1653.5347021355358</v>
      </c>
    </row>
    <row r="28" spans="1:9" ht="14.25">
      <c r="A28" s="488"/>
      <c r="B28" s="263" t="s">
        <v>240</v>
      </c>
      <c r="C28" s="265">
        <v>9.9601359966000908E-3</v>
      </c>
      <c r="D28" s="265">
        <v>2.2018732768082808E-2</v>
      </c>
      <c r="E28" s="265">
        <v>2.5210154194529898E-2</v>
      </c>
      <c r="F28" s="265">
        <v>2.9041405668550131E-2</v>
      </c>
      <c r="G28" s="265">
        <v>3.346009765142717E-2</v>
      </c>
      <c r="H28" s="265">
        <v>3.7490247965195556</v>
      </c>
      <c r="I28" s="496">
        <v>3.8687153227987459</v>
      </c>
    </row>
    <row r="29" spans="1:9" ht="14.25">
      <c r="A29" s="488"/>
      <c r="B29" s="263" t="s">
        <v>216</v>
      </c>
      <c r="C29" s="265">
        <v>0.26745301162925472</v>
      </c>
      <c r="D29" s="265">
        <v>0.20858247690341522</v>
      </c>
      <c r="E29" s="265">
        <v>0.23759678174366383</v>
      </c>
      <c r="F29" s="265">
        <v>0.13454023607945484</v>
      </c>
      <c r="G29" s="265">
        <v>4.4453266197188299E-2</v>
      </c>
      <c r="H29" s="265">
        <v>0.31779124054442287</v>
      </c>
      <c r="I29" s="496">
        <v>1.2104170130973997</v>
      </c>
    </row>
    <row r="30" spans="1:9" ht="14.25">
      <c r="A30" s="488"/>
      <c r="B30" s="263" t="s">
        <v>214</v>
      </c>
      <c r="C30" s="265">
        <v>22.611875706841424</v>
      </c>
      <c r="D30" s="265">
        <v>22.74641639847238</v>
      </c>
      <c r="E30" s="265">
        <v>22.704551931386803</v>
      </c>
      <c r="F30" s="265">
        <v>22.665341078247042</v>
      </c>
      <c r="G30" s="265">
        <v>9.1083517878846384E-3</v>
      </c>
      <c r="H30" s="265">
        <v>3.8488682981305177E-3</v>
      </c>
      <c r="I30" s="496">
        <v>90.741142335033672</v>
      </c>
    </row>
    <row r="31" spans="1:9" ht="14.25">
      <c r="A31" s="488"/>
      <c r="B31" s="263" t="s">
        <v>241</v>
      </c>
      <c r="C31" s="265">
        <v>0</v>
      </c>
      <c r="D31" s="265">
        <v>0</v>
      </c>
      <c r="E31" s="265">
        <v>0</v>
      </c>
      <c r="F31" s="265">
        <v>0</v>
      </c>
      <c r="G31" s="265">
        <v>0</v>
      </c>
      <c r="H31" s="265">
        <v>0</v>
      </c>
      <c r="I31" s="496">
        <v>0</v>
      </c>
    </row>
    <row r="32" spans="1:9" ht="15">
      <c r="A32" s="488"/>
      <c r="B32" s="501" t="s">
        <v>7</v>
      </c>
      <c r="C32" s="500">
        <v>201.97644397436014</v>
      </c>
      <c r="D32" s="500">
        <v>359.04141251902615</v>
      </c>
      <c r="E32" s="500">
        <v>368.78603701392115</v>
      </c>
      <c r="F32" s="500">
        <v>195.16709862875675</v>
      </c>
      <c r="G32" s="500">
        <v>441.68762721471484</v>
      </c>
      <c r="H32" s="500">
        <v>1082.4935100034347</v>
      </c>
      <c r="I32" s="503">
        <v>2649.15</v>
      </c>
    </row>
    <row r="33" spans="1:9" ht="14.25">
      <c r="A33" s="488"/>
      <c r="B33" s="492" t="s">
        <v>242</v>
      </c>
      <c r="C33" s="493">
        <v>201.97258906117361</v>
      </c>
      <c r="D33" s="493">
        <v>359.03308383073863</v>
      </c>
      <c r="E33" s="493">
        <v>368.77708946371916</v>
      </c>
      <c r="F33" s="493">
        <v>195.16187922447227</v>
      </c>
      <c r="G33" s="493">
        <v>441.68762721471484</v>
      </c>
      <c r="H33" s="493">
        <v>1082.4935100034347</v>
      </c>
      <c r="I33" s="494">
        <v>2649.1257787982531</v>
      </c>
    </row>
    <row r="34" spans="1:9" ht="15">
      <c r="A34" s="488"/>
      <c r="B34" s="499" t="s">
        <v>243</v>
      </c>
      <c r="C34" s="500">
        <v>6.3624336249199995</v>
      </c>
      <c r="D34" s="500">
        <v>13.467812971258436</v>
      </c>
      <c r="E34" s="500">
        <v>9.804405742331177</v>
      </c>
      <c r="F34" s="500">
        <v>1.1820674318139361</v>
      </c>
      <c r="G34" s="500">
        <v>0.74260941531782931</v>
      </c>
      <c r="H34" s="500">
        <v>5.8776091932453136</v>
      </c>
      <c r="I34" s="503">
        <v>37.44</v>
      </c>
    </row>
    <row r="35" spans="1:9" ht="14.25">
      <c r="A35" s="488"/>
      <c r="B35" s="263" t="s">
        <v>244</v>
      </c>
      <c r="C35" s="265">
        <v>4.2705757149999997</v>
      </c>
      <c r="D35" s="265">
        <v>8.556157225049013</v>
      </c>
      <c r="E35" s="265">
        <v>8.5711630200980249</v>
      </c>
      <c r="F35" s="265">
        <v>0.17007844458078419</v>
      </c>
      <c r="G35" s="265">
        <v>8.2974898084677409E-2</v>
      </c>
      <c r="H35" s="265">
        <v>0.13959177718749999</v>
      </c>
      <c r="I35" s="496">
        <v>21.790541080000004</v>
      </c>
    </row>
    <row r="36" spans="1:9" ht="14.25">
      <c r="A36" s="488"/>
      <c r="B36" s="263" t="s">
        <v>245</v>
      </c>
      <c r="C36" s="265">
        <v>0.62527588992000005</v>
      </c>
      <c r="D36" s="265">
        <v>4.4884627847437333</v>
      </c>
      <c r="E36" s="265">
        <v>0.81004976076746271</v>
      </c>
      <c r="F36" s="265">
        <v>0.68871680076746256</v>
      </c>
      <c r="G36" s="265">
        <v>0.33636233076746253</v>
      </c>
      <c r="H36" s="265">
        <v>1.7358837519205721</v>
      </c>
      <c r="I36" s="496">
        <v>8.6847513188866934</v>
      </c>
    </row>
    <row r="37" spans="1:9" ht="14.25">
      <c r="A37" s="488"/>
      <c r="B37" s="492" t="s">
        <v>246</v>
      </c>
      <c r="C37" s="493">
        <v>1.4665820200000002</v>
      </c>
      <c r="D37" s="493">
        <v>0.4231929614656893</v>
      </c>
      <c r="E37" s="493">
        <v>0.4231929614656893</v>
      </c>
      <c r="F37" s="493">
        <v>0.32327218646568934</v>
      </c>
      <c r="G37" s="493">
        <v>0.32327218646568934</v>
      </c>
      <c r="H37" s="493">
        <v>4.0021336641372418</v>
      </c>
      <c r="I37" s="494">
        <v>6.9616459799999992</v>
      </c>
    </row>
    <row r="38" spans="1:9" ht="15">
      <c r="A38" s="488"/>
      <c r="B38" s="499" t="s">
        <v>14</v>
      </c>
      <c r="C38" s="500">
        <f t="shared" ref="C38:H38" si="2">SUM(C39)</f>
        <v>69.338906510980948</v>
      </c>
      <c r="D38" s="500">
        <f t="shared" si="2"/>
        <v>5.4176090642905364E-2</v>
      </c>
      <c r="E38" s="500">
        <f t="shared" si="2"/>
        <v>2.3095562358630653E-2</v>
      </c>
      <c r="F38" s="500">
        <f t="shared" si="2"/>
        <v>0</v>
      </c>
      <c r="G38" s="500">
        <f t="shared" si="2"/>
        <v>0</v>
      </c>
      <c r="H38" s="500">
        <f t="shared" si="2"/>
        <v>0</v>
      </c>
      <c r="I38" s="503">
        <f t="shared" ref="I38" si="3">SUM(C38:H38)</f>
        <v>69.416178163982494</v>
      </c>
    </row>
    <row r="39" spans="1:9" ht="14.25">
      <c r="A39" s="488"/>
      <c r="B39" s="263" t="s">
        <v>247</v>
      </c>
      <c r="C39" s="265">
        <v>69.338906510980948</v>
      </c>
      <c r="D39" s="265">
        <v>5.4176090642905364E-2</v>
      </c>
      <c r="E39" s="265">
        <v>2.3095562358630653E-2</v>
      </c>
      <c r="F39" s="265">
        <v>0</v>
      </c>
      <c r="G39" s="265">
        <v>0</v>
      </c>
      <c r="H39" s="265">
        <v>0</v>
      </c>
      <c r="I39" s="496">
        <f>SUM(C39:H39)</f>
        <v>69.416178163982494</v>
      </c>
    </row>
    <row r="40" spans="1:9" ht="15">
      <c r="A40" s="488"/>
      <c r="B40" s="490" t="s">
        <v>33</v>
      </c>
      <c r="C40" s="491">
        <f t="shared" ref="C40:I40" si="4">C5+C7+C15+C17+C32+C34+C38</f>
        <v>1770.2131320352576</v>
      </c>
      <c r="D40" s="491">
        <f>D5+D7+D15+D17+D32+D34+D38</f>
        <v>1606.0657969710965</v>
      </c>
      <c r="E40" s="491">
        <f t="shared" si="4"/>
        <v>906.23229094418843</v>
      </c>
      <c r="F40" s="491">
        <f t="shared" si="4"/>
        <v>552.25280638528682</v>
      </c>
      <c r="G40" s="491">
        <f t="shared" si="4"/>
        <v>785.36591343622661</v>
      </c>
      <c r="H40" s="491">
        <f t="shared" si="4"/>
        <v>2038.09111919668</v>
      </c>
      <c r="I40" s="495">
        <f t="shared" si="4"/>
        <v>7658.2141781639821</v>
      </c>
    </row>
    <row r="41" spans="1:9">
      <c r="B41" s="757"/>
      <c r="C41" s="757"/>
      <c r="D41" s="757"/>
      <c r="E41" s="757"/>
      <c r="F41" s="757"/>
      <c r="G41" s="757"/>
      <c r="H41" s="757"/>
      <c r="I41" s="757"/>
    </row>
  </sheetData>
  <mergeCells count="1">
    <mergeCell ref="B3:I3"/>
  </mergeCells>
  <pageMargins left="0.7" right="0.7" top="0.75" bottom="0.75" header="0.3" footer="0.3"/>
  <pageSetup paperSize="9" orientation="portrait" r:id="rId1"/>
  <headerFooter>
    <oddHeader>&amp;C&amp;"Arial"&amp;8&amp;K000000INTERNAL&amp;1#</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7A321-228E-4A42-829D-25D32E59D91E}">
  <dimension ref="A1:W48"/>
  <sheetViews>
    <sheetView showGridLines="0" topLeftCell="B22" workbookViewId="0">
      <selection activeCell="T1" sqref="T1"/>
    </sheetView>
  </sheetViews>
  <sheetFormatPr baseColWidth="10" defaultColWidth="23.28515625" defaultRowHeight="15"/>
  <cols>
    <col min="1" max="1" width="56.42578125" style="241" customWidth="1"/>
    <col min="2" max="4" width="20.7109375" style="241" customWidth="1"/>
    <col min="5" max="5" width="21" style="241" customWidth="1"/>
    <col min="6" max="6" width="22.85546875" style="241" customWidth="1"/>
    <col min="7" max="9" width="21" style="241" customWidth="1"/>
    <col min="10" max="10" width="21.5703125" style="241" customWidth="1"/>
    <col min="11" max="11" width="19.42578125" style="241" customWidth="1"/>
    <col min="12" max="12" width="20.7109375" style="241" customWidth="1"/>
    <col min="13" max="13" width="21" style="241" customWidth="1"/>
    <col min="14" max="14" width="22.42578125" customWidth="1"/>
    <col min="15" max="15" width="22.140625" customWidth="1"/>
    <col min="16" max="16" width="21.5703125" customWidth="1"/>
    <col min="17" max="17" width="21.42578125" customWidth="1"/>
    <col min="18" max="18" width="19.7109375" customWidth="1"/>
    <col min="19" max="19" width="19.28515625" customWidth="1"/>
    <col min="20" max="20" width="20.28515625" customWidth="1"/>
    <col min="21" max="21" width="20" customWidth="1"/>
    <col min="24" max="16384" width="23.28515625" style="241"/>
  </cols>
  <sheetData>
    <row r="1" spans="1:23">
      <c r="A1" s="240"/>
      <c r="B1" s="240"/>
      <c r="C1" s="240"/>
      <c r="D1" s="240"/>
      <c r="E1" s="240"/>
      <c r="F1" s="240"/>
      <c r="G1" s="240"/>
      <c r="H1" s="240"/>
      <c r="I1" s="240"/>
      <c r="J1" s="240"/>
      <c r="K1" s="240"/>
      <c r="L1" s="240"/>
      <c r="M1" s="240"/>
    </row>
    <row r="2" spans="1:23">
      <c r="A2" s="512"/>
      <c r="B2" s="773"/>
      <c r="C2" s="512"/>
      <c r="D2" s="670"/>
      <c r="E2" s="512"/>
      <c r="F2" s="670"/>
      <c r="G2" s="512"/>
      <c r="H2" s="512"/>
      <c r="I2" s="512"/>
      <c r="J2" s="512"/>
      <c r="K2" s="512"/>
      <c r="L2" s="513"/>
      <c r="M2" s="512"/>
    </row>
    <row r="3" spans="1:23" s="243" customFormat="1" ht="31.5" customHeight="1">
      <c r="A3" s="873" t="s">
        <v>16</v>
      </c>
      <c r="B3" s="872" t="s">
        <v>118</v>
      </c>
      <c r="C3" s="872"/>
      <c r="D3" s="872" t="s">
        <v>125</v>
      </c>
      <c r="E3" s="872"/>
      <c r="F3" s="872" t="s">
        <v>126</v>
      </c>
      <c r="G3" s="872"/>
      <c r="H3" s="872" t="s">
        <v>127</v>
      </c>
      <c r="I3" s="872"/>
      <c r="J3" s="872" t="s">
        <v>462</v>
      </c>
      <c r="K3" s="872"/>
      <c r="L3" s="875" t="s">
        <v>259</v>
      </c>
      <c r="M3" s="876"/>
      <c r="N3"/>
      <c r="O3"/>
      <c r="P3"/>
      <c r="Q3"/>
      <c r="R3"/>
      <c r="S3"/>
      <c r="T3"/>
      <c r="U3"/>
      <c r="V3"/>
      <c r="W3"/>
    </row>
    <row r="4" spans="1:23" s="683" customFormat="1" ht="46.5" customHeight="1">
      <c r="A4" s="874"/>
      <c r="B4" s="681" t="s">
        <v>470</v>
      </c>
      <c r="C4" s="682" t="s">
        <v>471</v>
      </c>
      <c r="D4" s="681" t="s">
        <v>470</v>
      </c>
      <c r="E4" s="682" t="s">
        <v>471</v>
      </c>
      <c r="F4" s="681" t="s">
        <v>470</v>
      </c>
      <c r="G4" s="682" t="s">
        <v>471</v>
      </c>
      <c r="H4" s="681" t="s">
        <v>470</v>
      </c>
      <c r="I4" s="682" t="s">
        <v>471</v>
      </c>
      <c r="J4" s="681" t="s">
        <v>470</v>
      </c>
      <c r="K4" s="682" t="s">
        <v>471</v>
      </c>
      <c r="L4" s="681" t="str">
        <f t="shared" ref="L4:M4" si="0">B4</f>
        <v xml:space="preserve"> June 2026</v>
      </c>
      <c r="M4" s="681" t="str">
        <f t="shared" si="0"/>
        <v xml:space="preserve"> June 2025</v>
      </c>
      <c r="N4"/>
      <c r="O4"/>
      <c r="P4"/>
      <c r="Q4"/>
      <c r="R4"/>
      <c r="S4"/>
      <c r="T4"/>
      <c r="U4"/>
      <c r="V4"/>
      <c r="W4"/>
    </row>
    <row r="5" spans="1:23" s="244" customFormat="1" ht="15.75">
      <c r="A5" s="514" t="s">
        <v>260</v>
      </c>
      <c r="B5" s="515"/>
      <c r="C5" s="515"/>
      <c r="D5" s="766"/>
      <c r="E5" s="515"/>
      <c r="F5" s="515"/>
      <c r="G5" s="515"/>
      <c r="H5" s="515"/>
      <c r="I5" s="515"/>
      <c r="J5" s="515"/>
      <c r="K5" s="515"/>
      <c r="L5" s="515"/>
      <c r="M5" s="515"/>
      <c r="N5"/>
      <c r="O5"/>
      <c r="P5"/>
      <c r="Q5"/>
      <c r="R5"/>
      <c r="S5"/>
      <c r="T5"/>
      <c r="U5"/>
      <c r="V5"/>
      <c r="W5"/>
    </row>
    <row r="6" spans="1:23" s="242" customFormat="1" ht="15.75">
      <c r="A6" s="516" t="s">
        <v>261</v>
      </c>
      <c r="B6" s="517">
        <v>0</v>
      </c>
      <c r="C6" s="518">
        <v>1.3443699999999998</v>
      </c>
      <c r="D6" s="517">
        <v>9.8752148657760461</v>
      </c>
      <c r="E6" s="518">
        <v>10.170157202746568</v>
      </c>
      <c r="F6" s="517">
        <v>8.2808513894199987</v>
      </c>
      <c r="G6" s="518">
        <v>8.1532399999999985</v>
      </c>
      <c r="H6" s="517">
        <v>1.3639168464510856</v>
      </c>
      <c r="I6" s="518">
        <v>1.2500806592636782</v>
      </c>
      <c r="J6" s="517">
        <v>0.16025999999999999</v>
      </c>
      <c r="K6" s="518">
        <v>0.13247</v>
      </c>
      <c r="L6" s="534">
        <f t="shared" ref="L6:M7" si="1">B6+D6+F6+H6+J6</f>
        <v>19.680243101647132</v>
      </c>
      <c r="M6" s="540">
        <f t="shared" si="1"/>
        <v>21.050317862010246</v>
      </c>
      <c r="N6" s="941"/>
      <c r="O6"/>
      <c r="P6"/>
      <c r="Q6"/>
      <c r="R6"/>
      <c r="S6"/>
      <c r="T6"/>
      <c r="U6"/>
      <c r="V6"/>
      <c r="W6"/>
    </row>
    <row r="7" spans="1:23">
      <c r="A7" s="245" t="s">
        <v>262</v>
      </c>
      <c r="B7" s="511">
        <v>0</v>
      </c>
      <c r="C7" s="246">
        <v>1.3443699999999998</v>
      </c>
      <c r="D7" s="511">
        <v>3.0161564829261041</v>
      </c>
      <c r="E7" s="246">
        <v>2.8409258597465685</v>
      </c>
      <c r="F7" s="511">
        <v>6.9689789070600003</v>
      </c>
      <c r="G7" s="246">
        <v>7.2779999999999996</v>
      </c>
      <c r="H7" s="511">
        <v>1.2485510840280605</v>
      </c>
      <c r="I7" s="246">
        <v>1.1422928661636784</v>
      </c>
      <c r="J7" s="511">
        <v>0</v>
      </c>
      <c r="K7" s="246">
        <v>0</v>
      </c>
      <c r="L7" s="536">
        <f t="shared" si="1"/>
        <v>11.233686474014165</v>
      </c>
      <c r="M7" s="541">
        <f t="shared" si="1"/>
        <v>12.605588725910247</v>
      </c>
      <c r="N7" s="941"/>
    </row>
    <row r="8" spans="1:23">
      <c r="A8" s="245" t="s">
        <v>263</v>
      </c>
      <c r="B8" s="511">
        <v>0</v>
      </c>
      <c r="C8" s="246">
        <v>0</v>
      </c>
      <c r="D8" s="511">
        <v>0</v>
      </c>
      <c r="E8" s="246">
        <v>0</v>
      </c>
      <c r="F8" s="511">
        <v>0.19714138942000003</v>
      </c>
      <c r="G8" s="246">
        <v>0.14699999999999999</v>
      </c>
      <c r="H8" s="511">
        <v>0</v>
      </c>
      <c r="I8" s="246">
        <v>0</v>
      </c>
      <c r="J8" s="511">
        <v>0.16026330771</v>
      </c>
      <c r="K8" s="246">
        <v>0.13247057657089267</v>
      </c>
      <c r="L8" s="537">
        <f t="shared" ref="L8:L10" si="2">B8+D8+F8+H8+J8</f>
        <v>0.35740469713</v>
      </c>
      <c r="M8" s="542">
        <f t="shared" ref="M8:M10" si="3">C8+E8+G8+I8+K8</f>
        <v>0.27947057657089269</v>
      </c>
      <c r="N8" s="941"/>
    </row>
    <row r="9" spans="1:23">
      <c r="A9" s="245" t="s">
        <v>264</v>
      </c>
      <c r="B9" s="511">
        <v>0</v>
      </c>
      <c r="C9" s="246">
        <v>0</v>
      </c>
      <c r="D9" s="511">
        <v>5.5674094552322755</v>
      </c>
      <c r="E9" s="246">
        <v>5.9990775539999994</v>
      </c>
      <c r="F9" s="511">
        <v>0</v>
      </c>
      <c r="G9" s="246">
        <v>0</v>
      </c>
      <c r="H9" s="511">
        <v>0</v>
      </c>
      <c r="I9" s="246">
        <v>0</v>
      </c>
      <c r="J9" s="511">
        <v>0</v>
      </c>
      <c r="K9" s="246">
        <v>0</v>
      </c>
      <c r="L9" s="537">
        <f t="shared" si="2"/>
        <v>5.5674094552322755</v>
      </c>
      <c r="M9" s="542">
        <f t="shared" si="3"/>
        <v>5.9990775539999994</v>
      </c>
      <c r="N9" s="941"/>
    </row>
    <row r="10" spans="1:23">
      <c r="A10" s="519" t="s">
        <v>265</v>
      </c>
      <c r="B10" s="520">
        <v>0</v>
      </c>
      <c r="C10" s="521">
        <v>0</v>
      </c>
      <c r="D10" s="520">
        <v>1.291648927617667</v>
      </c>
      <c r="E10" s="521">
        <v>1.3301537889999999</v>
      </c>
      <c r="F10" s="520">
        <v>1.1147282523099997</v>
      </c>
      <c r="G10" s="521">
        <v>0.72794100000000006</v>
      </c>
      <c r="H10" s="520">
        <v>0.115365762423025</v>
      </c>
      <c r="I10" s="521">
        <v>0.10778779309999999</v>
      </c>
      <c r="J10" s="520">
        <v>0</v>
      </c>
      <c r="K10" s="521">
        <v>0</v>
      </c>
      <c r="L10" s="535">
        <f t="shared" si="2"/>
        <v>2.5217429423506914</v>
      </c>
      <c r="M10" s="543">
        <f t="shared" si="3"/>
        <v>2.1658825821000001</v>
      </c>
      <c r="N10" s="941"/>
    </row>
    <row r="11" spans="1:23" s="242" customFormat="1" ht="15.75">
      <c r="A11" s="522" t="s">
        <v>266</v>
      </c>
      <c r="B11" s="523">
        <v>0</v>
      </c>
      <c r="C11" s="524">
        <v>8.9999999999999998E-4</v>
      </c>
      <c r="D11" s="523">
        <v>7.5362370773277405</v>
      </c>
      <c r="E11" s="524">
        <v>10.023823690820818</v>
      </c>
      <c r="F11" s="523">
        <v>2.7068475463500001</v>
      </c>
      <c r="G11" s="524">
        <v>2.6735128000000001</v>
      </c>
      <c r="H11" s="523">
        <v>0.26781410925808113</v>
      </c>
      <c r="I11" s="524">
        <v>0.43314257801036515</v>
      </c>
      <c r="J11" s="523">
        <v>1.6507366884930916E-2</v>
      </c>
      <c r="K11" s="524">
        <v>7.5629352186308466E-2</v>
      </c>
      <c r="L11" s="532">
        <f t="shared" ref="L11:M11" si="4">SUM(L13:L15)</f>
        <v>10.527406099820752</v>
      </c>
      <c r="M11" s="544">
        <f t="shared" si="4"/>
        <v>13.207008421017489</v>
      </c>
      <c r="N11" s="941"/>
      <c r="O11"/>
      <c r="P11"/>
      <c r="Q11"/>
      <c r="R11"/>
      <c r="S11"/>
      <c r="T11"/>
      <c r="U11"/>
      <c r="V11"/>
      <c r="W11"/>
    </row>
    <row r="12" spans="1:23" s="242" customFormat="1" ht="15.75">
      <c r="A12" s="525" t="s">
        <v>267</v>
      </c>
      <c r="B12" s="517">
        <v>0</v>
      </c>
      <c r="C12" s="518">
        <v>8.9999999999999998E-4</v>
      </c>
      <c r="D12" s="517">
        <v>7.5362370773277405</v>
      </c>
      <c r="E12" s="518">
        <v>10.023823690820818</v>
      </c>
      <c r="F12" s="517">
        <v>2.7068475463500001</v>
      </c>
      <c r="G12" s="518">
        <v>2.6735128000000001</v>
      </c>
      <c r="H12" s="517">
        <v>0.26781410925808113</v>
      </c>
      <c r="I12" s="518">
        <v>0.43314257801036515</v>
      </c>
      <c r="J12" s="517">
        <v>1.6507366884930916E-2</v>
      </c>
      <c r="K12" s="518">
        <v>7.5629352186308466E-2</v>
      </c>
      <c r="L12" s="533">
        <f t="shared" ref="L12:M12" si="5">SUM(L14:L15)</f>
        <v>10.527406099820752</v>
      </c>
      <c r="M12" s="545">
        <f t="shared" si="5"/>
        <v>13.207008421017489</v>
      </c>
      <c r="N12" s="941"/>
      <c r="O12"/>
      <c r="P12"/>
      <c r="Q12"/>
      <c r="R12"/>
      <c r="S12"/>
      <c r="T12"/>
      <c r="U12"/>
      <c r="V12"/>
      <c r="W12"/>
    </row>
    <row r="13" spans="1:23">
      <c r="A13" s="245" t="s">
        <v>268</v>
      </c>
      <c r="B13" s="511"/>
      <c r="C13" s="246"/>
      <c r="D13" s="511"/>
      <c r="E13" s="246"/>
      <c r="F13" s="511"/>
      <c r="G13" s="246"/>
      <c r="H13" s="511">
        <v>0</v>
      </c>
      <c r="I13" s="246">
        <v>0</v>
      </c>
      <c r="J13" s="511"/>
      <c r="K13" s="246"/>
      <c r="L13" s="536">
        <f t="shared" ref="L13:L16" si="6">B13+D13+F13+H13+J13</f>
        <v>0</v>
      </c>
      <c r="M13" s="541">
        <f t="shared" ref="M13:M16" si="7">C13+E13+G13+I13+K13</f>
        <v>0</v>
      </c>
      <c r="N13" s="941"/>
    </row>
    <row r="14" spans="1:23">
      <c r="A14" s="245" t="s">
        <v>269</v>
      </c>
      <c r="B14" s="511">
        <v>0</v>
      </c>
      <c r="C14" s="246">
        <v>0</v>
      </c>
      <c r="D14" s="511">
        <v>3.1584791559999998</v>
      </c>
      <c r="E14" s="246">
        <v>3.7143163079999999</v>
      </c>
      <c r="F14" s="511">
        <v>1.0081227206600001</v>
      </c>
      <c r="G14" s="246">
        <v>1.0912029999999999</v>
      </c>
      <c r="H14" s="511">
        <v>8.3743000000000012E-2</v>
      </c>
      <c r="I14" s="246">
        <v>2.3126056000000002E-2</v>
      </c>
      <c r="J14" s="511">
        <v>0</v>
      </c>
      <c r="K14" s="246">
        <v>0</v>
      </c>
      <c r="L14" s="537">
        <f t="shared" si="6"/>
        <v>4.2503448766599998</v>
      </c>
      <c r="M14" s="542">
        <f t="shared" si="7"/>
        <v>4.8286453639999998</v>
      </c>
      <c r="N14" s="941"/>
    </row>
    <row r="15" spans="1:23">
      <c r="A15" s="519" t="s">
        <v>270</v>
      </c>
      <c r="B15" s="520">
        <v>0</v>
      </c>
      <c r="C15" s="521">
        <v>8.9999999999999998E-4</v>
      </c>
      <c r="D15" s="520">
        <v>4.3777579213277402</v>
      </c>
      <c r="E15" s="521">
        <v>6.3095073828208177</v>
      </c>
      <c r="F15" s="520">
        <v>1.6987248256900001</v>
      </c>
      <c r="G15" s="521">
        <v>1.5823098</v>
      </c>
      <c r="H15" s="520">
        <v>0.18407110925808112</v>
      </c>
      <c r="I15" s="521">
        <v>0.4100165220103652</v>
      </c>
      <c r="J15" s="520">
        <v>1.6507366884930916E-2</v>
      </c>
      <c r="K15" s="521">
        <v>7.5629352186308466E-2</v>
      </c>
      <c r="L15" s="939">
        <f t="shared" si="6"/>
        <v>6.2770612231607528</v>
      </c>
      <c r="M15" s="940">
        <f t="shared" si="7"/>
        <v>8.3783630570174896</v>
      </c>
      <c r="N15" s="941"/>
    </row>
    <row r="16" spans="1:23" s="242" customFormat="1" ht="15.75">
      <c r="A16" s="528" t="s">
        <v>271</v>
      </c>
      <c r="B16" s="531"/>
      <c r="C16" s="528"/>
      <c r="D16" s="531"/>
      <c r="E16" s="528"/>
      <c r="F16" s="531"/>
      <c r="G16" s="528"/>
      <c r="H16" s="531">
        <v>0</v>
      </c>
      <c r="I16" s="528">
        <v>0</v>
      </c>
      <c r="J16" s="531"/>
      <c r="K16" s="528"/>
      <c r="L16" s="774">
        <f t="shared" si="6"/>
        <v>0</v>
      </c>
      <c r="M16" s="545">
        <f t="shared" si="7"/>
        <v>0</v>
      </c>
      <c r="N16" s="941"/>
      <c r="O16"/>
      <c r="P16"/>
      <c r="Q16"/>
      <c r="R16"/>
      <c r="S16"/>
      <c r="T16"/>
      <c r="U16"/>
      <c r="V16"/>
      <c r="W16"/>
    </row>
    <row r="17" spans="1:23" s="242" customFormat="1" ht="15.75">
      <c r="A17" s="528" t="s">
        <v>272</v>
      </c>
      <c r="B17" s="529">
        <v>0</v>
      </c>
      <c r="C17" s="530">
        <v>1.3452500000000001</v>
      </c>
      <c r="D17" s="529">
        <v>17.411451943103788</v>
      </c>
      <c r="E17" s="530">
        <v>20.193980893567385</v>
      </c>
      <c r="F17" s="529">
        <v>10.987699579437001</v>
      </c>
      <c r="G17" s="530">
        <v>10.826491000000001</v>
      </c>
      <c r="H17" s="529">
        <v>1.6317309557098174</v>
      </c>
      <c r="I17" s="530">
        <v>1.6832232372740434</v>
      </c>
      <c r="J17" s="529">
        <v>0.1767706745949309</v>
      </c>
      <c r="K17" s="530">
        <v>0.20809992875720112</v>
      </c>
      <c r="L17" s="774">
        <f t="shared" ref="L17:M17" si="8">SUM(L19:L22)</f>
        <v>30.207653152845538</v>
      </c>
      <c r="M17" s="545">
        <f t="shared" si="8"/>
        <v>34.257045059598632</v>
      </c>
      <c r="N17" s="941"/>
      <c r="O17"/>
      <c r="P17"/>
      <c r="Q17"/>
      <c r="R17"/>
      <c r="S17"/>
      <c r="T17"/>
      <c r="U17"/>
      <c r="V17"/>
      <c r="W17"/>
    </row>
    <row r="18" spans="1:23" s="242" customFormat="1" ht="15.75">
      <c r="A18" s="528" t="s">
        <v>273</v>
      </c>
      <c r="B18" s="529">
        <v>0</v>
      </c>
      <c r="C18" s="530">
        <v>1.3452500000000001</v>
      </c>
      <c r="D18" s="529">
        <v>17.411451943103788</v>
      </c>
      <c r="E18" s="530">
        <v>20.193980893567385</v>
      </c>
      <c r="F18" s="529">
        <v>10.987699579437001</v>
      </c>
      <c r="G18" s="530">
        <v>10.826491000000001</v>
      </c>
      <c r="H18" s="529">
        <v>1.6317309557098174</v>
      </c>
      <c r="I18" s="530">
        <v>1.6832232372740434</v>
      </c>
      <c r="J18" s="529">
        <v>0.1767706745949309</v>
      </c>
      <c r="K18" s="530">
        <v>0.20809992875720112</v>
      </c>
      <c r="L18" s="774">
        <f t="shared" ref="L18:M18" si="9">SUM(L19:L21)</f>
        <v>30.207653152845538</v>
      </c>
      <c r="M18" s="545">
        <f t="shared" si="9"/>
        <v>34.257045059598632</v>
      </c>
      <c r="N18" s="941"/>
      <c r="O18"/>
      <c r="P18"/>
      <c r="Q18"/>
      <c r="R18"/>
      <c r="S18"/>
      <c r="T18"/>
      <c r="U18"/>
      <c r="V18"/>
      <c r="W18"/>
    </row>
    <row r="19" spans="1:23">
      <c r="A19" s="245" t="s">
        <v>274</v>
      </c>
      <c r="B19" s="511">
        <v>0</v>
      </c>
      <c r="C19" s="246">
        <v>1.3452500000000001</v>
      </c>
      <c r="D19" s="511">
        <v>4.7774210984958483</v>
      </c>
      <c r="E19" s="246">
        <v>3.9653606035390716</v>
      </c>
      <c r="F19" s="511">
        <v>7.0193880777599995</v>
      </c>
      <c r="G19" s="246">
        <v>6.246524</v>
      </c>
      <c r="H19" s="511">
        <v>0.84296573773465355</v>
      </c>
      <c r="I19" s="246">
        <v>0.85938701016367802</v>
      </c>
      <c r="J19" s="511">
        <v>0.1767706745949309</v>
      </c>
      <c r="K19" s="246">
        <v>0.20809992875720112</v>
      </c>
      <c r="L19" s="775">
        <f t="shared" ref="L19:L22" si="10">B19+D19+F19+H19+J19</f>
        <v>12.816545588585432</v>
      </c>
      <c r="M19" s="776">
        <f t="shared" ref="M19:M22" si="11">C19+E19+G19+I19+K19</f>
        <v>12.624621542459952</v>
      </c>
      <c r="N19" s="941"/>
    </row>
    <row r="20" spans="1:23">
      <c r="A20" s="245" t="s">
        <v>275</v>
      </c>
      <c r="B20" s="511">
        <v>0</v>
      </c>
      <c r="C20" s="246">
        <v>0</v>
      </c>
      <c r="D20" s="511">
        <v>8.1681735329916236</v>
      </c>
      <c r="E20" s="246">
        <v>10.342326897000007</v>
      </c>
      <c r="F20" s="511">
        <v>1.8647799999999999</v>
      </c>
      <c r="G20" s="246">
        <v>2.2574989999999997</v>
      </c>
      <c r="H20" s="511">
        <v>0.32238011999999999</v>
      </c>
      <c r="I20" s="246">
        <v>0.39077807800000008</v>
      </c>
      <c r="J20" s="511">
        <v>0</v>
      </c>
      <c r="K20" s="246">
        <v>0</v>
      </c>
      <c r="L20" s="537">
        <f t="shared" si="10"/>
        <v>10.355333652991623</v>
      </c>
      <c r="M20" s="542">
        <f t="shared" si="11"/>
        <v>12.990603975000006</v>
      </c>
      <c r="N20" s="941"/>
    </row>
    <row r="21" spans="1:23">
      <c r="A21" s="245" t="s">
        <v>276</v>
      </c>
      <c r="B21" s="511">
        <v>0</v>
      </c>
      <c r="C21" s="246">
        <v>0</v>
      </c>
      <c r="D21" s="511">
        <v>4.4658573116163165</v>
      </c>
      <c r="E21" s="246">
        <v>5.8862933930283088</v>
      </c>
      <c r="F21" s="511">
        <v>2.1035315016770006</v>
      </c>
      <c r="G21" s="246">
        <v>2.3224679999999998</v>
      </c>
      <c r="H21" s="511">
        <v>0.46638509797516381</v>
      </c>
      <c r="I21" s="246">
        <v>0.43305814911036555</v>
      </c>
      <c r="J21" s="511">
        <v>0</v>
      </c>
      <c r="K21" s="246">
        <v>0</v>
      </c>
      <c r="L21" s="537">
        <f t="shared" si="10"/>
        <v>7.035773911268481</v>
      </c>
      <c r="M21" s="542">
        <f t="shared" si="11"/>
        <v>8.6418195421386734</v>
      </c>
      <c r="N21" s="941"/>
    </row>
    <row r="22" spans="1:23">
      <c r="A22" s="519" t="s">
        <v>277</v>
      </c>
      <c r="B22" s="520"/>
      <c r="C22" s="521"/>
      <c r="D22" s="520"/>
      <c r="E22" s="521"/>
      <c r="F22" s="520"/>
      <c r="G22" s="521"/>
      <c r="H22" s="520">
        <v>0</v>
      </c>
      <c r="I22" s="521">
        <v>0</v>
      </c>
      <c r="J22" s="520"/>
      <c r="K22" s="521"/>
      <c r="L22" s="548">
        <f t="shared" si="10"/>
        <v>0</v>
      </c>
      <c r="M22" s="549">
        <f t="shared" si="11"/>
        <v>0</v>
      </c>
      <c r="N22" s="941"/>
    </row>
    <row r="23" spans="1:23" s="242" customFormat="1" ht="15.75">
      <c r="A23" s="516" t="s">
        <v>278</v>
      </c>
      <c r="B23" s="517">
        <v>0</v>
      </c>
      <c r="C23" s="518">
        <v>76.754999999999995</v>
      </c>
      <c r="D23" s="517">
        <v>291.75</v>
      </c>
      <c r="E23" s="518">
        <v>285.34440000000001</v>
      </c>
      <c r="F23" s="517">
        <v>49.493000000000002</v>
      </c>
      <c r="G23" s="518">
        <v>41.141056980580018</v>
      </c>
      <c r="H23" s="517"/>
      <c r="I23" s="518"/>
      <c r="J23" s="517">
        <v>33.628044949999996</v>
      </c>
      <c r="K23" s="518">
        <v>30.706056839999992</v>
      </c>
      <c r="L23" s="538"/>
      <c r="M23" s="547"/>
      <c r="N23" s="941"/>
      <c r="O23"/>
      <c r="P23"/>
      <c r="Q23"/>
      <c r="R23"/>
      <c r="S23"/>
      <c r="T23"/>
      <c r="U23"/>
      <c r="V23"/>
      <c r="W23"/>
    </row>
    <row r="24" spans="1:23" s="242" customFormat="1" ht="15.75">
      <c r="A24" s="525" t="s">
        <v>279</v>
      </c>
      <c r="B24" s="526">
        <v>0</v>
      </c>
      <c r="C24" s="527">
        <v>1.75265455019217E-2</v>
      </c>
      <c r="D24" s="526">
        <v>5.967935541766508E-2</v>
      </c>
      <c r="E24" s="527">
        <v>7.0770552684991841E-2</v>
      </c>
      <c r="F24" s="526">
        <v>0.2220051320388742</v>
      </c>
      <c r="G24" s="527">
        <v>0.26316946609103276</v>
      </c>
      <c r="H24" s="526"/>
      <c r="I24" s="527"/>
      <c r="J24" s="526">
        <v>5.2566243521688892E-3</v>
      </c>
      <c r="K24" s="527">
        <v>6.7771645537017793E-3</v>
      </c>
      <c r="L24" s="539"/>
      <c r="M24" s="546"/>
      <c r="N24" s="941"/>
      <c r="O24"/>
      <c r="P24"/>
      <c r="Q24"/>
      <c r="R24"/>
      <c r="S24"/>
      <c r="T24"/>
      <c r="U24"/>
      <c r="V24"/>
      <c r="W24"/>
    </row>
    <row r="25" spans="1:23" ht="15.75">
      <c r="A25" s="679"/>
      <c r="B25" s="239"/>
      <c r="C25" s="239"/>
      <c r="F25" s="678"/>
      <c r="G25" s="678"/>
      <c r="H25" s="678"/>
      <c r="I25" s="678"/>
      <c r="J25" s="239"/>
      <c r="K25" s="239"/>
      <c r="L25" s="239"/>
      <c r="M25" s="239"/>
      <c r="N25" s="941"/>
    </row>
    <row r="26" spans="1:23" ht="15.75">
      <c r="A26" s="239"/>
      <c r="B26" s="239"/>
      <c r="C26" s="239"/>
      <c r="L26" s="513"/>
      <c r="M26" s="512"/>
      <c r="N26" s="941"/>
    </row>
    <row r="27" spans="1:23" ht="31.5" customHeight="1">
      <c r="A27" s="873" t="s">
        <v>16</v>
      </c>
      <c r="B27" s="872" t="s">
        <v>118</v>
      </c>
      <c r="C27" s="872"/>
      <c r="D27" s="872" t="s">
        <v>125</v>
      </c>
      <c r="E27" s="872"/>
      <c r="F27" s="872" t="s">
        <v>126</v>
      </c>
      <c r="G27" s="872"/>
      <c r="H27" s="872" t="s">
        <v>127</v>
      </c>
      <c r="I27" s="872"/>
      <c r="J27" s="872" t="s">
        <v>462</v>
      </c>
      <c r="K27" s="872"/>
      <c r="L27" s="875" t="s">
        <v>259</v>
      </c>
      <c r="M27" s="876"/>
      <c r="N27" s="941"/>
    </row>
    <row r="28" spans="1:23" ht="15.75">
      <c r="A28" s="874"/>
      <c r="B28" s="937" t="s">
        <v>463</v>
      </c>
      <c r="C28" s="938" t="s">
        <v>464</v>
      </c>
      <c r="D28" s="937" t="s">
        <v>463</v>
      </c>
      <c r="E28" s="938" t="s">
        <v>464</v>
      </c>
      <c r="F28" s="937" t="s">
        <v>463</v>
      </c>
      <c r="G28" s="938" t="s">
        <v>464</v>
      </c>
      <c r="H28" s="937" t="s">
        <v>463</v>
      </c>
      <c r="I28" s="938" t="s">
        <v>464</v>
      </c>
      <c r="J28" s="937" t="s">
        <v>463</v>
      </c>
      <c r="K28" s="938" t="s">
        <v>464</v>
      </c>
      <c r="L28" s="681" t="str">
        <f>'Dx physical data'!$C$35</f>
        <v>Q2 2026</v>
      </c>
      <c r="M28" s="681" t="str">
        <f>'Dx physical data'!$D$35</f>
        <v>Q2 2025</v>
      </c>
      <c r="N28" s="942"/>
    </row>
    <row r="29" spans="1:23" ht="15.75">
      <c r="A29" s="514" t="s">
        <v>260</v>
      </c>
      <c r="B29" s="515"/>
      <c r="C29" s="515"/>
      <c r="D29" s="515"/>
      <c r="E29" s="515"/>
      <c r="F29" s="515"/>
      <c r="G29" s="515"/>
      <c r="H29" s="515"/>
      <c r="I29" s="515"/>
      <c r="J29" s="515"/>
      <c r="K29" s="515"/>
      <c r="L29" s="515"/>
      <c r="M29" s="515"/>
      <c r="N29" s="941"/>
    </row>
    <row r="30" spans="1:23" ht="15.75">
      <c r="A30" s="516" t="s">
        <v>261</v>
      </c>
      <c r="B30" s="517">
        <v>0</v>
      </c>
      <c r="C30" s="518">
        <v>0.82526999999999984</v>
      </c>
      <c r="D30" s="517">
        <v>5.5971091109020152</v>
      </c>
      <c r="E30" s="518">
        <v>5.3609051339237492</v>
      </c>
      <c r="F30" s="517">
        <v>4.5577585487900008</v>
      </c>
      <c r="G30" s="518">
        <v>4.1790669315400004</v>
      </c>
      <c r="H30" s="517">
        <v>0.64717468143998447</v>
      </c>
      <c r="I30" s="518">
        <v>0.51747711646152739</v>
      </c>
      <c r="J30" s="517">
        <v>8.6681200210000003E-2</v>
      </c>
      <c r="K30" s="518">
        <v>5.7904180268000018E-2</v>
      </c>
      <c r="L30" s="534">
        <f t="shared" ref="L30:L34" si="12">B30+D30+F30+H30+J30</f>
        <v>10.888723541342001</v>
      </c>
      <c r="M30" s="540">
        <f t="shared" ref="M30:M34" si="13">C30+E30+G30+I30+K30</f>
        <v>10.940623362193278</v>
      </c>
      <c r="N30" s="941"/>
    </row>
    <row r="31" spans="1:23">
      <c r="A31" s="245" t="s">
        <v>262</v>
      </c>
      <c r="B31" s="511">
        <v>0</v>
      </c>
      <c r="C31" s="246">
        <v>0.82526999999999984</v>
      </c>
      <c r="D31" s="511">
        <v>1.2516176856315728</v>
      </c>
      <c r="E31" s="246">
        <v>1.1814602159237493</v>
      </c>
      <c r="F31" s="511">
        <v>3.7694389070600001</v>
      </c>
      <c r="G31" s="246">
        <v>3.8200430932099998</v>
      </c>
      <c r="H31" s="511">
        <v>0.59322478943998447</v>
      </c>
      <c r="I31" s="246">
        <v>0.46820355536152741</v>
      </c>
      <c r="J31" s="511">
        <v>0</v>
      </c>
      <c r="K31" s="246">
        <v>0</v>
      </c>
      <c r="L31" s="536">
        <f t="shared" si="12"/>
        <v>5.6142813821315576</v>
      </c>
      <c r="M31" s="541">
        <f t="shared" si="13"/>
        <v>6.2949768644952764</v>
      </c>
      <c r="N31" s="941"/>
    </row>
    <row r="32" spans="1:23">
      <c r="A32" s="245" t="s">
        <v>263</v>
      </c>
      <c r="B32" s="511">
        <v>0</v>
      </c>
      <c r="C32" s="246">
        <v>0</v>
      </c>
      <c r="D32" s="511">
        <v>0</v>
      </c>
      <c r="E32" s="246">
        <v>0</v>
      </c>
      <c r="F32" s="511">
        <v>0.18714138942000003</v>
      </c>
      <c r="G32" s="246">
        <v>1.3497434089999984E-2</v>
      </c>
      <c r="H32" s="511">
        <v>0</v>
      </c>
      <c r="I32" s="246">
        <v>0</v>
      </c>
      <c r="J32" s="511">
        <v>8.6681200210000003E-2</v>
      </c>
      <c r="K32" s="246">
        <v>5.7904180268000018E-2</v>
      </c>
      <c r="L32" s="537">
        <f t="shared" si="12"/>
        <v>0.27382258963000006</v>
      </c>
      <c r="M32" s="542">
        <f t="shared" si="13"/>
        <v>7.1401614358000007E-2</v>
      </c>
      <c r="N32" s="941"/>
    </row>
    <row r="33" spans="1:14">
      <c r="A33" s="245" t="s">
        <v>264</v>
      </c>
      <c r="B33" s="511">
        <v>0</v>
      </c>
      <c r="C33" s="246">
        <v>0</v>
      </c>
      <c r="D33" s="511">
        <v>3.7111929900920555</v>
      </c>
      <c r="E33" s="246">
        <v>3.5477625980000003</v>
      </c>
      <c r="F33" s="511">
        <v>0</v>
      </c>
      <c r="G33" s="246">
        <v>0</v>
      </c>
      <c r="H33" s="511">
        <v>0</v>
      </c>
      <c r="I33" s="246">
        <v>0</v>
      </c>
      <c r="J33" s="511">
        <v>0</v>
      </c>
      <c r="K33" s="246">
        <v>0</v>
      </c>
      <c r="L33" s="537">
        <f t="shared" si="12"/>
        <v>3.7111929900920555</v>
      </c>
      <c r="M33" s="542">
        <f t="shared" si="13"/>
        <v>3.5477625980000003</v>
      </c>
      <c r="N33" s="941"/>
    </row>
    <row r="34" spans="1:14">
      <c r="A34" s="519" t="s">
        <v>265</v>
      </c>
      <c r="B34" s="520">
        <v>0</v>
      </c>
      <c r="C34" s="521">
        <v>0</v>
      </c>
      <c r="D34" s="520">
        <v>0.63429843517838747</v>
      </c>
      <c r="E34" s="521">
        <v>0.63168231999999991</v>
      </c>
      <c r="F34" s="520">
        <v>0.60117825230999988</v>
      </c>
      <c r="G34" s="521">
        <v>0.34552640424000008</v>
      </c>
      <c r="H34" s="520">
        <v>5.3949892000000006E-2</v>
      </c>
      <c r="I34" s="521">
        <v>4.9273561099999995E-2</v>
      </c>
      <c r="J34" s="520">
        <v>0</v>
      </c>
      <c r="K34" s="521">
        <v>0</v>
      </c>
      <c r="L34" s="535">
        <f t="shared" si="12"/>
        <v>1.2894265794883875</v>
      </c>
      <c r="M34" s="543">
        <f t="shared" si="13"/>
        <v>1.02648228534</v>
      </c>
      <c r="N34" s="941"/>
    </row>
    <row r="35" spans="1:14" ht="15.75">
      <c r="A35" s="522" t="s">
        <v>266</v>
      </c>
      <c r="B35" s="523">
        <v>0</v>
      </c>
      <c r="C35" s="524">
        <v>4.4999999999999999E-4</v>
      </c>
      <c r="D35" s="523">
        <v>3.4869656039467198</v>
      </c>
      <c r="E35" s="524">
        <v>5.1326263584758163</v>
      </c>
      <c r="F35" s="523">
        <v>1.2082875463499998</v>
      </c>
      <c r="G35" s="524">
        <v>1.3741912973579997</v>
      </c>
      <c r="H35" s="523">
        <v>0.15578387973999999</v>
      </c>
      <c r="I35" s="524">
        <v>0.27797218887589714</v>
      </c>
      <c r="J35" s="523">
        <v>2.8077613802524582E-3</v>
      </c>
      <c r="K35" s="524">
        <v>4.2741143133526678E-2</v>
      </c>
      <c r="L35" s="532">
        <f t="shared" ref="J35:M35" si="14">SUM(L37:L39)</f>
        <v>4.8538447914169716</v>
      </c>
      <c r="M35" s="544">
        <f t="shared" si="14"/>
        <v>6.8279809878432394</v>
      </c>
      <c r="N35" s="941"/>
    </row>
    <row r="36" spans="1:14" ht="15.75">
      <c r="A36" s="525" t="s">
        <v>267</v>
      </c>
      <c r="B36" s="517">
        <v>0</v>
      </c>
      <c r="C36" s="518">
        <v>4.4999999999999999E-4</v>
      </c>
      <c r="D36" s="517">
        <v>3.4869656039467198</v>
      </c>
      <c r="E36" s="518">
        <v>5.1326263584758163</v>
      </c>
      <c r="F36" s="517">
        <v>1.2082875463499998</v>
      </c>
      <c r="G36" s="518">
        <v>1.3741912973579997</v>
      </c>
      <c r="H36" s="517">
        <v>0.15578387973999999</v>
      </c>
      <c r="I36" s="518">
        <v>0.27797218887589714</v>
      </c>
      <c r="J36" s="517">
        <v>2.8077613802524582E-3</v>
      </c>
      <c r="K36" s="518">
        <v>4.2741143133526678E-2</v>
      </c>
      <c r="L36" s="533">
        <f t="shared" ref="J36:M36" si="15">SUM(L38:L39)</f>
        <v>4.8538447914169716</v>
      </c>
      <c r="M36" s="545">
        <f t="shared" si="15"/>
        <v>6.8279809878432394</v>
      </c>
      <c r="N36" s="941"/>
    </row>
    <row r="37" spans="1:14">
      <c r="A37" s="245" t="s">
        <v>268</v>
      </c>
      <c r="B37" s="511"/>
      <c r="C37" s="246"/>
      <c r="D37" s="511"/>
      <c r="E37" s="246"/>
      <c r="F37" s="511"/>
      <c r="G37" s="246"/>
      <c r="H37" s="511">
        <v>0</v>
      </c>
      <c r="I37" s="246">
        <v>0</v>
      </c>
      <c r="J37" s="511"/>
      <c r="K37" s="246"/>
      <c r="L37" s="536">
        <f t="shared" ref="L37:L40" si="16">B37+D37+F37+H37+J37</f>
        <v>0</v>
      </c>
      <c r="M37" s="541">
        <f t="shared" ref="M37:M40" si="17">C37+E37+G37+I37+K37</f>
        <v>0</v>
      </c>
      <c r="N37" s="941"/>
    </row>
    <row r="38" spans="1:14">
      <c r="A38" s="245" t="s">
        <v>269</v>
      </c>
      <c r="B38" s="511">
        <v>0</v>
      </c>
      <c r="C38" s="246">
        <v>0</v>
      </c>
      <c r="D38" s="511">
        <v>1.6276578239999999</v>
      </c>
      <c r="E38" s="246">
        <v>1.8205300019999999</v>
      </c>
      <c r="F38" s="511">
        <v>0.52864272065999995</v>
      </c>
      <c r="G38" s="246">
        <v>0.58603780204799993</v>
      </c>
      <c r="H38" s="511">
        <v>3.4228000000000008E-2</v>
      </c>
      <c r="I38" s="246">
        <v>1.594344E-2</v>
      </c>
      <c r="J38" s="511">
        <v>0</v>
      </c>
      <c r="K38" s="246">
        <v>0</v>
      </c>
      <c r="L38" s="537">
        <f t="shared" si="16"/>
        <v>2.1905285446599998</v>
      </c>
      <c r="M38" s="542">
        <f t="shared" si="17"/>
        <v>2.4225112440479997</v>
      </c>
      <c r="N38" s="941"/>
    </row>
    <row r="39" spans="1:14">
      <c r="A39" s="519" t="s">
        <v>270</v>
      </c>
      <c r="B39" s="520">
        <v>0</v>
      </c>
      <c r="C39" s="521">
        <v>4.4999999999999999E-4</v>
      </c>
      <c r="D39" s="520">
        <v>1.8593077799467201</v>
      </c>
      <c r="E39" s="521">
        <v>3.3120963564758159</v>
      </c>
      <c r="F39" s="520">
        <v>0.67964482568999995</v>
      </c>
      <c r="G39" s="521">
        <v>0.7881534953099999</v>
      </c>
      <c r="H39" s="520">
        <v>0.12155587973999998</v>
      </c>
      <c r="I39" s="521">
        <v>0.26202874887589717</v>
      </c>
      <c r="J39" s="520">
        <v>2.8077613802524582E-3</v>
      </c>
      <c r="K39" s="521">
        <v>4.2741143133526678E-2</v>
      </c>
      <c r="L39" s="939">
        <f t="shared" si="16"/>
        <v>2.6633162467569722</v>
      </c>
      <c r="M39" s="940">
        <f t="shared" si="17"/>
        <v>4.4054697437952397</v>
      </c>
      <c r="N39" s="941"/>
    </row>
    <row r="40" spans="1:14" ht="15.75">
      <c r="A40" s="528" t="s">
        <v>271</v>
      </c>
      <c r="B40" s="531"/>
      <c r="C40" s="528"/>
      <c r="D40" s="531"/>
      <c r="E40" s="528"/>
      <c r="F40" s="531"/>
      <c r="G40" s="528"/>
      <c r="H40" s="531">
        <v>0</v>
      </c>
      <c r="I40" s="528">
        <v>0</v>
      </c>
      <c r="J40" s="531"/>
      <c r="K40" s="528"/>
      <c r="L40" s="774">
        <f t="shared" si="16"/>
        <v>0</v>
      </c>
      <c r="M40" s="545">
        <f t="shared" si="17"/>
        <v>0</v>
      </c>
      <c r="N40" s="941"/>
    </row>
    <row r="41" spans="1:14" ht="15.75">
      <c r="A41" s="528" t="s">
        <v>272</v>
      </c>
      <c r="B41" s="529">
        <v>0</v>
      </c>
      <c r="C41" s="530">
        <v>0.82567999999999997</v>
      </c>
      <c r="D41" s="529">
        <v>9.0835768130548544</v>
      </c>
      <c r="E41" s="530">
        <v>10.493531492399566</v>
      </c>
      <c r="F41" s="529">
        <v>5.7660495794370004</v>
      </c>
      <c r="G41" s="530">
        <v>5.5532953931130002</v>
      </c>
      <c r="H41" s="529">
        <v>0.80295856118063513</v>
      </c>
      <c r="I41" s="530">
        <v>0.79544930533742475</v>
      </c>
      <c r="J41" s="529">
        <v>8.9488961590252464E-2</v>
      </c>
      <c r="K41" s="530">
        <v>0.1006453234015267</v>
      </c>
      <c r="L41" s="774">
        <f t="shared" ref="J41:M41" si="18">SUM(L43:L46)</f>
        <v>15.742073915262742</v>
      </c>
      <c r="M41" s="545">
        <f t="shared" si="18"/>
        <v>17.768601514251515</v>
      </c>
      <c r="N41" s="941"/>
    </row>
    <row r="42" spans="1:14" ht="15.75">
      <c r="A42" s="528" t="s">
        <v>273</v>
      </c>
      <c r="B42" s="529">
        <v>0</v>
      </c>
      <c r="C42" s="530">
        <v>0.82567999999999997</v>
      </c>
      <c r="D42" s="529">
        <v>9.0835768130548544</v>
      </c>
      <c r="E42" s="530">
        <v>10.493531492399566</v>
      </c>
      <c r="F42" s="529">
        <v>5.7660495794370004</v>
      </c>
      <c r="G42" s="530">
        <v>5.5532953931130002</v>
      </c>
      <c r="H42" s="529">
        <v>0.80295856118063513</v>
      </c>
      <c r="I42" s="530">
        <v>0.79544930533742475</v>
      </c>
      <c r="J42" s="529">
        <v>8.9488961590252464E-2</v>
      </c>
      <c r="K42" s="530">
        <v>0.1006453234015267</v>
      </c>
      <c r="L42" s="774">
        <f t="shared" ref="J42:M42" si="19">SUM(L43:L45)</f>
        <v>15.742073915262742</v>
      </c>
      <c r="M42" s="545">
        <f t="shared" si="19"/>
        <v>17.768601514251515</v>
      </c>
      <c r="N42" s="941"/>
    </row>
    <row r="43" spans="1:14">
      <c r="A43" s="245" t="s">
        <v>274</v>
      </c>
      <c r="B43" s="511">
        <v>0</v>
      </c>
      <c r="C43" s="246">
        <v>0.82567999999999997</v>
      </c>
      <c r="D43" s="511">
        <v>2.6589237324398041</v>
      </c>
      <c r="E43" s="246">
        <v>2.1475774706910342</v>
      </c>
      <c r="F43" s="511">
        <v>3.7440780777599998</v>
      </c>
      <c r="G43" s="246">
        <v>3.2206339399100008</v>
      </c>
      <c r="H43" s="511">
        <v>0.45315020228381797</v>
      </c>
      <c r="I43" s="246">
        <v>0.4307066433615272</v>
      </c>
      <c r="J43" s="511">
        <v>8.9488961590252464E-2</v>
      </c>
      <c r="K43" s="246">
        <v>0.1006453234015267</v>
      </c>
      <c r="L43" s="775">
        <f t="shared" ref="L43:L46" si="20">B43+D43+F43+H43+J43</f>
        <v>6.945640974073874</v>
      </c>
      <c r="M43" s="776">
        <f t="shared" ref="M43:M46" si="21">C43+E43+G43+I43+K43</f>
        <v>6.7252433773640892</v>
      </c>
      <c r="N43" s="941"/>
    </row>
    <row r="44" spans="1:14">
      <c r="A44" s="245" t="s">
        <v>275</v>
      </c>
      <c r="B44" s="511">
        <v>0</v>
      </c>
      <c r="C44" s="246">
        <v>0</v>
      </c>
      <c r="D44" s="511">
        <v>4.1302688054316157</v>
      </c>
      <c r="E44" s="246">
        <v>5.3873941870000071</v>
      </c>
      <c r="F44" s="511">
        <v>0.93476000000000004</v>
      </c>
      <c r="G44" s="246">
        <v>1.1134051046529996</v>
      </c>
      <c r="H44" s="511">
        <v>0.169707</v>
      </c>
      <c r="I44" s="246">
        <v>0.19489236600000004</v>
      </c>
      <c r="J44" s="511">
        <v>0</v>
      </c>
      <c r="K44" s="246">
        <v>0</v>
      </c>
      <c r="L44" s="537">
        <f t="shared" si="20"/>
        <v>5.2347358054316153</v>
      </c>
      <c r="M44" s="542">
        <f t="shared" si="21"/>
        <v>6.6956916576530068</v>
      </c>
      <c r="N44" s="941"/>
    </row>
    <row r="45" spans="1:14">
      <c r="A45" s="245" t="s">
        <v>276</v>
      </c>
      <c r="B45" s="511">
        <v>0</v>
      </c>
      <c r="C45" s="246">
        <v>0</v>
      </c>
      <c r="D45" s="511">
        <v>2.2943842751834338</v>
      </c>
      <c r="E45" s="246">
        <v>2.9585598347085238</v>
      </c>
      <c r="F45" s="511">
        <v>1.0872115016770003</v>
      </c>
      <c r="G45" s="246">
        <v>1.2192563485500001</v>
      </c>
      <c r="H45" s="511">
        <v>0.18010135889681728</v>
      </c>
      <c r="I45" s="246">
        <v>0.16985029597589751</v>
      </c>
      <c r="J45" s="511">
        <v>0</v>
      </c>
      <c r="K45" s="246">
        <v>0</v>
      </c>
      <c r="L45" s="537">
        <f t="shared" si="20"/>
        <v>3.5616971357572513</v>
      </c>
      <c r="M45" s="542">
        <f t="shared" si="21"/>
        <v>4.3476664792344213</v>
      </c>
      <c r="N45" s="941"/>
    </row>
    <row r="46" spans="1:14">
      <c r="A46" s="519" t="s">
        <v>277</v>
      </c>
      <c r="B46" s="520"/>
      <c r="C46" s="521"/>
      <c r="D46" s="520"/>
      <c r="E46" s="521"/>
      <c r="F46" s="520"/>
      <c r="G46" s="521"/>
      <c r="H46" s="520">
        <v>0</v>
      </c>
      <c r="I46" s="521">
        <v>0</v>
      </c>
      <c r="J46" s="520"/>
      <c r="K46" s="521"/>
      <c r="L46" s="548">
        <f t="shared" si="20"/>
        <v>0</v>
      </c>
      <c r="M46" s="549">
        <f t="shared" si="21"/>
        <v>0</v>
      </c>
      <c r="N46" s="941"/>
    </row>
    <row r="47" spans="1:14" ht="15.75">
      <c r="A47" s="516" t="s">
        <v>278</v>
      </c>
      <c r="B47" s="517">
        <v>0</v>
      </c>
      <c r="C47" s="518">
        <v>35.765999999999998</v>
      </c>
      <c r="D47" s="517">
        <v>147.078</v>
      </c>
      <c r="E47" s="518">
        <v>142.85490000000001</v>
      </c>
      <c r="F47" s="517">
        <v>28.2818</v>
      </c>
      <c r="G47" s="518">
        <v>20.839963871500014</v>
      </c>
      <c r="H47" s="517"/>
      <c r="I47" s="518"/>
      <c r="J47" s="517">
        <v>17.575388959999987</v>
      </c>
      <c r="K47" s="518">
        <v>15.264028949999997</v>
      </c>
      <c r="L47" s="538"/>
      <c r="M47" s="547"/>
      <c r="N47" s="941"/>
    </row>
    <row r="48" spans="1:14" ht="15.75">
      <c r="A48" s="525" t="s">
        <v>279</v>
      </c>
      <c r="B48" s="526">
        <v>0</v>
      </c>
      <c r="C48" s="527">
        <v>2.3085612033775092E-2</v>
      </c>
      <c r="D48" s="526">
        <v>6.1760268789722822E-2</v>
      </c>
      <c r="E48" s="527">
        <v>7.3455873704014088E-2</v>
      </c>
      <c r="F48" s="526">
        <v>0.20387845113949607</v>
      </c>
      <c r="G48" s="527">
        <v>0.26647336950077377</v>
      </c>
      <c r="H48" s="526"/>
      <c r="I48" s="527"/>
      <c r="J48" s="526">
        <v>5.0917201203297029E-3</v>
      </c>
      <c r="K48" s="527">
        <v>6.5936276543505064E-3</v>
      </c>
      <c r="L48" s="539"/>
      <c r="M48" s="546"/>
      <c r="N48" s="941"/>
    </row>
  </sheetData>
  <mergeCells count="14">
    <mergeCell ref="F3:G3"/>
    <mergeCell ref="L3:M3"/>
    <mergeCell ref="J3:K3"/>
    <mergeCell ref="H3:I3"/>
    <mergeCell ref="A3:A4"/>
    <mergeCell ref="B3:C3"/>
    <mergeCell ref="D3:E3"/>
    <mergeCell ref="A27:A28"/>
    <mergeCell ref="B27:C27"/>
    <mergeCell ref="D27:E27"/>
    <mergeCell ref="F27:G27"/>
    <mergeCell ref="J27:K27"/>
    <mergeCell ref="L27:M27"/>
    <mergeCell ref="H27:I27"/>
  </mergeCells>
  <pageMargins left="0.7" right="0.7" top="0.75" bottom="0.75" header="0.3" footer="0.3"/>
  <pageSetup paperSize="9" orientation="portrait" r:id="rId1"/>
  <headerFooter>
    <oddHeader>&amp;C&amp;"Arial"&amp;8&amp;K000000INTERNAL&amp;1#</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D0F98C-E179-4B84-B272-B3AEBDE46BF1}">
  <dimension ref="A1:X53"/>
  <sheetViews>
    <sheetView showGridLines="0" topLeftCell="A32" workbookViewId="0">
      <selection activeCell="C13" sqref="C13"/>
    </sheetView>
  </sheetViews>
  <sheetFormatPr baseColWidth="10" defaultColWidth="11.42578125" defaultRowHeight="14.25"/>
  <cols>
    <col min="1" max="1" width="4.7109375" style="260" customWidth="1"/>
    <col min="2" max="2" width="30.85546875" style="260" customWidth="1"/>
    <col min="3" max="3" width="19" style="260" customWidth="1"/>
    <col min="4" max="4" width="18.28515625" style="260" customWidth="1"/>
    <col min="5" max="5" width="18.85546875" style="260" customWidth="1"/>
    <col min="6" max="6" width="18.42578125" style="260" customWidth="1"/>
    <col min="7" max="7" width="19.28515625" style="260" customWidth="1"/>
    <col min="8" max="8" width="17.140625" style="260" customWidth="1"/>
    <col min="9" max="9" width="18.85546875" style="260" customWidth="1"/>
    <col min="10" max="10" width="18.140625" style="260" customWidth="1"/>
    <col min="11" max="11" width="18.7109375" style="260" customWidth="1"/>
    <col min="12" max="12" width="18.85546875" style="260" customWidth="1"/>
    <col min="13" max="13" width="19.7109375" style="260" customWidth="1"/>
    <col min="14" max="14" width="18.28515625" style="260" customWidth="1"/>
    <col min="15" max="15" width="20.42578125" style="260" customWidth="1"/>
    <col min="16" max="16" width="19.28515625" style="260" customWidth="1"/>
    <col min="17" max="17" width="20" customWidth="1"/>
    <col min="18" max="18" width="19.42578125" customWidth="1"/>
    <col min="24" max="16384" width="11.42578125" style="260"/>
  </cols>
  <sheetData>
    <row r="1" spans="1:23">
      <c r="A1" s="657"/>
      <c r="B1" s="578"/>
      <c r="C1" s="579"/>
      <c r="D1" s="579"/>
      <c r="E1" s="579"/>
      <c r="F1" s="579"/>
      <c r="H1" s="579"/>
      <c r="I1" s="579"/>
      <c r="J1" s="579"/>
      <c r="K1" s="579"/>
      <c r="L1" s="579"/>
      <c r="M1" s="579"/>
      <c r="N1" s="579"/>
    </row>
    <row r="2" spans="1:23" ht="15">
      <c r="A2" s="580"/>
      <c r="B2" s="749" t="s">
        <v>248</v>
      </c>
      <c r="C2" s="791" t="s">
        <v>249</v>
      </c>
      <c r="D2" s="792"/>
      <c r="E2" s="792"/>
      <c r="F2" s="793"/>
      <c r="G2" s="787" t="s">
        <v>20</v>
      </c>
      <c r="H2" s="788"/>
      <c r="I2" s="787" t="s">
        <v>129</v>
      </c>
      <c r="J2" s="788"/>
      <c r="K2" s="794" t="s">
        <v>250</v>
      </c>
      <c r="L2" s="795"/>
      <c r="M2" s="794" t="s">
        <v>251</v>
      </c>
      <c r="N2" s="795"/>
    </row>
    <row r="3" spans="1:23" ht="15">
      <c r="A3" s="580"/>
      <c r="B3" s="750"/>
      <c r="C3" s="745" t="s">
        <v>11</v>
      </c>
      <c r="D3" s="746"/>
      <c r="E3" s="747" t="s">
        <v>12</v>
      </c>
      <c r="F3" s="748"/>
      <c r="G3" s="789"/>
      <c r="H3" s="790"/>
      <c r="I3" s="789"/>
      <c r="J3" s="790"/>
      <c r="K3" s="796"/>
      <c r="L3" s="797"/>
      <c r="M3" s="796"/>
      <c r="N3" s="797"/>
    </row>
    <row r="4" spans="1:23" ht="15">
      <c r="A4" s="580"/>
      <c r="B4" s="751"/>
      <c r="C4" s="626" t="s">
        <v>470</v>
      </c>
      <c r="D4" s="575" t="s">
        <v>471</v>
      </c>
      <c r="E4" s="626" t="s">
        <v>3</v>
      </c>
      <c r="F4" s="627" t="s">
        <v>4</v>
      </c>
      <c r="G4" s="626" t="s">
        <v>470</v>
      </c>
      <c r="H4" s="575" t="s">
        <v>471</v>
      </c>
      <c r="I4" s="626" t="s">
        <v>470</v>
      </c>
      <c r="J4" s="575" t="s">
        <v>471</v>
      </c>
      <c r="K4" s="626" t="s">
        <v>470</v>
      </c>
      <c r="L4" s="575" t="s">
        <v>471</v>
      </c>
      <c r="M4" s="626" t="s">
        <v>470</v>
      </c>
      <c r="N4" s="627" t="s">
        <v>471</v>
      </c>
    </row>
    <row r="5" spans="1:23" ht="15">
      <c r="A5" s="580"/>
      <c r="B5" s="637" t="s">
        <v>132</v>
      </c>
      <c r="C5" s="582">
        <v>8.915302134249</v>
      </c>
      <c r="D5" s="662">
        <v>8.7746044640259999</v>
      </c>
      <c r="E5" s="582">
        <v>4.3724293536419987</v>
      </c>
      <c r="F5" s="663">
        <v>4.2504383455490009</v>
      </c>
      <c r="G5" s="582">
        <v>2.7413649999999996</v>
      </c>
      <c r="H5" s="656">
        <v>2.746626</v>
      </c>
      <c r="I5" s="586">
        <v>0.182453</v>
      </c>
      <c r="J5" s="630">
        <v>0.17929999999999999</v>
      </c>
      <c r="K5" s="582">
        <v>0</v>
      </c>
      <c r="L5" s="628">
        <v>0</v>
      </c>
      <c r="M5" s="582">
        <v>0</v>
      </c>
      <c r="N5" s="635">
        <v>0</v>
      </c>
    </row>
    <row r="6" spans="1:23" ht="15">
      <c r="A6" s="580"/>
      <c r="B6" s="638" t="s">
        <v>252</v>
      </c>
      <c r="C6" s="583">
        <v>6.1192621513799965</v>
      </c>
      <c r="D6" s="662">
        <v>6.1906122094499958</v>
      </c>
      <c r="E6" s="583">
        <v>2.0917847897604469</v>
      </c>
      <c r="F6" s="663">
        <v>2.2382417870212654</v>
      </c>
      <c r="G6" s="583">
        <v>3.1297779999999999</v>
      </c>
      <c r="H6" s="656">
        <v>3.1425839999999998</v>
      </c>
      <c r="I6" s="587">
        <v>0.244741866850021</v>
      </c>
      <c r="J6" s="630">
        <v>0.23339472014482601</v>
      </c>
      <c r="K6" s="583">
        <v>21.527482126961118</v>
      </c>
      <c r="L6" s="628">
        <v>22.169229816666665</v>
      </c>
      <c r="M6" s="583">
        <v>0</v>
      </c>
      <c r="N6" s="635">
        <v>0</v>
      </c>
    </row>
    <row r="7" spans="1:23" ht="15">
      <c r="A7" s="580"/>
      <c r="B7" s="638" t="s">
        <v>239</v>
      </c>
      <c r="C7" s="583">
        <v>22.692517742052999</v>
      </c>
      <c r="D7" s="662">
        <v>22.701923096277</v>
      </c>
      <c r="E7" s="583">
        <v>3.0395518178747971</v>
      </c>
      <c r="F7" s="663">
        <v>3.2313459539321601</v>
      </c>
      <c r="G7" s="583">
        <v>8.827026</v>
      </c>
      <c r="H7" s="656">
        <v>8.6384940000000014</v>
      </c>
      <c r="I7" s="587">
        <v>0.115665778184551</v>
      </c>
      <c r="J7" s="630">
        <v>0.10376873155590401</v>
      </c>
      <c r="K7" s="583">
        <v>50.8380434633333</v>
      </c>
      <c r="L7" s="628">
        <v>50.094696730166639</v>
      </c>
      <c r="M7" s="583">
        <v>517.76971094999965</v>
      </c>
      <c r="N7" s="635">
        <v>577.12429535999991</v>
      </c>
    </row>
    <row r="8" spans="1:23" ht="15">
      <c r="A8" s="580"/>
      <c r="B8" s="638" t="s">
        <v>253</v>
      </c>
      <c r="C8" s="583">
        <v>6.9724535927599973</v>
      </c>
      <c r="D8" s="662">
        <v>6.8575284081499976</v>
      </c>
      <c r="E8" s="583">
        <v>10.846967090408597</v>
      </c>
      <c r="F8" s="663">
        <v>10.949082768957279</v>
      </c>
      <c r="G8" s="583">
        <v>4.375254</v>
      </c>
      <c r="H8" s="656">
        <v>4.2951999999999995</v>
      </c>
      <c r="I8" s="587">
        <v>0.179708959393208</v>
      </c>
      <c r="J8" s="630">
        <v>0.17175878211972101</v>
      </c>
      <c r="K8" s="583">
        <v>0</v>
      </c>
      <c r="L8" s="628">
        <v>0</v>
      </c>
      <c r="M8" s="583">
        <v>46174</v>
      </c>
      <c r="N8" s="635">
        <v>45809</v>
      </c>
    </row>
    <row r="9" spans="1:23" ht="15">
      <c r="A9" s="580"/>
      <c r="B9" s="638" t="s">
        <v>254</v>
      </c>
      <c r="C9" s="583">
        <v>7.83170284500273</v>
      </c>
      <c r="D9" s="662">
        <v>7.6152870000000004</v>
      </c>
      <c r="E9" s="583">
        <v>3.98070284500273</v>
      </c>
      <c r="F9" s="663">
        <v>3.8454420000000002</v>
      </c>
      <c r="G9" s="583">
        <v>4.1061580000000006</v>
      </c>
      <c r="H9" s="656">
        <v>4.0099160000000005</v>
      </c>
      <c r="I9" s="587">
        <v>7.6300000000000007E-2</v>
      </c>
      <c r="J9" s="630">
        <v>7.5393000000000002E-2</v>
      </c>
      <c r="K9" s="583">
        <v>18.578804205166662</v>
      </c>
      <c r="L9" s="628">
        <v>12.132350000000001</v>
      </c>
      <c r="M9" s="583">
        <v>197.14138942000002</v>
      </c>
      <c r="N9" s="635">
        <v>147</v>
      </c>
    </row>
    <row r="10" spans="1:23" ht="15">
      <c r="A10" s="580"/>
      <c r="B10" s="639"/>
      <c r="C10" s="584"/>
      <c r="D10" s="664"/>
      <c r="E10" s="584"/>
      <c r="F10" s="665"/>
      <c r="G10" s="584"/>
      <c r="H10" s="633"/>
      <c r="I10" s="629"/>
      <c r="J10" s="631"/>
      <c r="K10" s="584"/>
      <c r="L10" s="633"/>
      <c r="M10" s="584"/>
      <c r="N10" s="633"/>
    </row>
    <row r="11" spans="1:23" ht="15">
      <c r="A11" s="580"/>
      <c r="B11" s="640" t="s">
        <v>47</v>
      </c>
      <c r="C11" s="585">
        <f>SUM(C5:C9)</f>
        <v>52.531238465444723</v>
      </c>
      <c r="D11" s="666">
        <f t="shared" ref="D11" si="0">SUM(D5:D9)</f>
        <v>52.139955177902991</v>
      </c>
      <c r="E11" s="585">
        <f>SUM(E5:E9)</f>
        <v>24.331435896688568</v>
      </c>
      <c r="F11" s="667">
        <f>SUM(F5:F9)</f>
        <v>24.514550855459703</v>
      </c>
      <c r="G11" s="585">
        <f t="shared" ref="G11:H11" si="1">SUM(G5:G9)</f>
        <v>23.179580999999999</v>
      </c>
      <c r="H11" s="666">
        <f t="shared" si="1"/>
        <v>22.832820000000002</v>
      </c>
      <c r="I11" s="588">
        <v>0.14466786840024565</v>
      </c>
      <c r="J11" s="632">
        <v>0.13666817672440429</v>
      </c>
      <c r="K11" s="589">
        <f t="shared" ref="K11" si="2">(SUMPRODUCT(G5:G9,K5:K9)/SUM(G5:G9))</f>
        <v>25.557514474217975</v>
      </c>
      <c r="L11" s="634">
        <f t="shared" ref="L11" si="3">(SUMPRODUCT(H5:H9,L5:L9)/SUM(H5:H9))</f>
        <v>24.134605731230035</v>
      </c>
      <c r="M11" s="590">
        <f>(SUMPRODUCT(G5:G9,M5:M9)/SUM(G5:G9))</f>
        <v>8947.6526167520533</v>
      </c>
      <c r="N11" s="636">
        <f>(SUMPRODUCT(H5:H9,N5:N9)/SUM(H5:H9))</f>
        <v>8861.5317431102048</v>
      </c>
    </row>
    <row r="12" spans="1:23" customFormat="1" ht="12.75"/>
    <row r="13" spans="1:23">
      <c r="L13" s="673"/>
    </row>
    <row r="14" spans="1:23">
      <c r="O14"/>
      <c r="P14"/>
    </row>
    <row r="15" spans="1:23">
      <c r="B15" s="579"/>
      <c r="C15" s="579"/>
      <c r="D15" s="581"/>
      <c r="E15" s="579"/>
      <c r="F15" s="579"/>
      <c r="G15" s="579"/>
      <c r="H15" s="579"/>
      <c r="I15" s="579"/>
      <c r="J15" s="579"/>
      <c r="K15" s="579"/>
      <c r="L15" s="579"/>
      <c r="M15" s="579"/>
      <c r="N15" s="579"/>
      <c r="O15"/>
      <c r="P15"/>
    </row>
    <row r="16" spans="1:23" ht="15">
      <c r="A16" s="580"/>
      <c r="B16" s="781" t="s">
        <v>255</v>
      </c>
      <c r="C16" s="782"/>
      <c r="D16" s="782"/>
      <c r="E16" s="782"/>
      <c r="F16" s="782"/>
      <c r="G16" s="782"/>
      <c r="H16" s="782"/>
      <c r="I16" s="782"/>
      <c r="J16" s="782"/>
      <c r="K16" s="782"/>
      <c r="L16" s="782"/>
      <c r="M16" s="782"/>
      <c r="N16" s="782"/>
      <c r="O16"/>
      <c r="P16"/>
      <c r="V16" s="260"/>
      <c r="W16" s="260"/>
    </row>
    <row r="17" spans="1:24" ht="15.75" customHeight="1">
      <c r="A17" s="580"/>
      <c r="B17" s="743" t="s">
        <v>256</v>
      </c>
      <c r="C17" s="791" t="s">
        <v>5</v>
      </c>
      <c r="D17" s="793"/>
      <c r="E17" s="791" t="s">
        <v>6</v>
      </c>
      <c r="F17" s="792"/>
      <c r="G17" s="792"/>
      <c r="H17" s="792"/>
      <c r="I17" s="792"/>
      <c r="J17" s="793"/>
      <c r="K17" s="791" t="s">
        <v>7</v>
      </c>
      <c r="L17" s="793"/>
      <c r="M17" s="783" t="s">
        <v>257</v>
      </c>
      <c r="N17" s="784"/>
      <c r="O17"/>
      <c r="P17"/>
      <c r="V17" s="260"/>
      <c r="W17" s="260"/>
    </row>
    <row r="18" spans="1:24" ht="23.25" customHeight="1">
      <c r="A18" s="580"/>
      <c r="B18" s="743"/>
      <c r="C18" s="791" t="s">
        <v>132</v>
      </c>
      <c r="D18" s="793"/>
      <c r="E18" s="791" t="s">
        <v>252</v>
      </c>
      <c r="F18" s="793"/>
      <c r="G18" s="791" t="s">
        <v>239</v>
      </c>
      <c r="H18" s="793"/>
      <c r="I18" s="791" t="s">
        <v>253</v>
      </c>
      <c r="J18" s="793"/>
      <c r="K18" s="791" t="s">
        <v>254</v>
      </c>
      <c r="L18" s="793"/>
      <c r="M18" s="785"/>
      <c r="N18" s="786"/>
      <c r="O18"/>
      <c r="P18"/>
      <c r="V18" s="260"/>
      <c r="W18" s="260"/>
    </row>
    <row r="19" spans="1:24" ht="15">
      <c r="A19" s="580"/>
      <c r="B19" s="744"/>
      <c r="C19" s="641" t="s">
        <v>470</v>
      </c>
      <c r="D19" s="575" t="s">
        <v>471</v>
      </c>
      <c r="E19" s="595" t="s">
        <v>470</v>
      </c>
      <c r="F19" s="575" t="s">
        <v>471</v>
      </c>
      <c r="G19" s="595" t="s">
        <v>470</v>
      </c>
      <c r="H19" s="575" t="s">
        <v>471</v>
      </c>
      <c r="I19" s="595" t="s">
        <v>470</v>
      </c>
      <c r="J19" s="575" t="s">
        <v>471</v>
      </c>
      <c r="K19" s="595" t="s">
        <v>470</v>
      </c>
      <c r="L19" s="575" t="s">
        <v>471</v>
      </c>
      <c r="M19" s="595" t="s">
        <v>470</v>
      </c>
      <c r="N19" s="693" t="s">
        <v>471</v>
      </c>
      <c r="O19"/>
      <c r="P19"/>
      <c r="V19" s="260"/>
      <c r="W19" s="260"/>
    </row>
    <row r="20" spans="1:24">
      <c r="A20" s="580"/>
      <c r="B20" s="637" t="s">
        <v>54</v>
      </c>
      <c r="C20" s="591">
        <v>3.6402555908899998</v>
      </c>
      <c r="D20" s="602">
        <v>3.5969590697160001</v>
      </c>
      <c r="E20" s="591">
        <v>2.6694441294899987</v>
      </c>
      <c r="F20" s="602">
        <v>2.7356884156000003</v>
      </c>
      <c r="G20" s="591">
        <v>9.153209481173997</v>
      </c>
      <c r="H20" s="602">
        <v>9.1655931408759983</v>
      </c>
      <c r="I20" s="591">
        <v>3.050282607799998</v>
      </c>
      <c r="J20" s="602">
        <v>3.0056818038099982</v>
      </c>
      <c r="K20" s="591">
        <v>2.8092453444111092</v>
      </c>
      <c r="L20" s="602">
        <v>2.6789452563009601</v>
      </c>
      <c r="M20" s="591">
        <f t="shared" ref="M20:N24" si="4">(C20+E20+G20+I20+K20)</f>
        <v>21.322437153765101</v>
      </c>
      <c r="N20" s="647">
        <f t="shared" si="4"/>
        <v>21.182867686302956</v>
      </c>
      <c r="O20"/>
      <c r="P20"/>
      <c r="V20" s="260"/>
      <c r="W20" s="260"/>
    </row>
    <row r="21" spans="1:24">
      <c r="A21" s="580"/>
      <c r="B21" s="638" t="s">
        <v>55</v>
      </c>
      <c r="C21" s="592">
        <v>1.5302382100549998</v>
      </c>
      <c r="D21" s="600">
        <v>1.4931577243769998</v>
      </c>
      <c r="E21" s="592">
        <v>0.53385031568999974</v>
      </c>
      <c r="F21" s="600">
        <v>0.58813415489999987</v>
      </c>
      <c r="G21" s="592">
        <v>3.7092499557940002</v>
      </c>
      <c r="H21" s="600">
        <v>3.7952829452079992</v>
      </c>
      <c r="I21" s="592">
        <v>0.51776971094999968</v>
      </c>
      <c r="J21" s="600">
        <v>0.57712429535999987</v>
      </c>
      <c r="K21" s="592">
        <v>1.2198938804454518</v>
      </c>
      <c r="L21" s="600">
        <v>1.2012488078611701</v>
      </c>
      <c r="M21" s="592">
        <f t="shared" si="4"/>
        <v>7.5110020729344509</v>
      </c>
      <c r="N21" s="648">
        <f t="shared" si="4"/>
        <v>7.6549479277061696</v>
      </c>
      <c r="O21"/>
      <c r="P21"/>
      <c r="V21" s="260"/>
      <c r="W21" s="260"/>
    </row>
    <row r="22" spans="1:24">
      <c r="A22" s="580"/>
      <c r="B22" s="638" t="s">
        <v>56</v>
      </c>
      <c r="C22" s="592">
        <v>1.519519576795</v>
      </c>
      <c r="D22" s="600">
        <v>1.5306429058540001</v>
      </c>
      <c r="E22" s="592">
        <v>3.4034450769999981E-2</v>
      </c>
      <c r="F22" s="600">
        <v>4.8223127939999992E-2</v>
      </c>
      <c r="G22" s="592">
        <v>0.49718386871899994</v>
      </c>
      <c r="H22" s="600">
        <v>0.59647744155200011</v>
      </c>
      <c r="I22" s="592">
        <v>0.11037486980999989</v>
      </c>
      <c r="J22" s="600">
        <v>0.12613936035999979</v>
      </c>
      <c r="K22" s="592">
        <v>0.5297876900593208</v>
      </c>
      <c r="L22" s="600">
        <v>0.530861128930468</v>
      </c>
      <c r="M22" s="592">
        <f t="shared" si="4"/>
        <v>2.6909004561533205</v>
      </c>
      <c r="N22" s="648">
        <f t="shared" si="4"/>
        <v>2.8323439646364679</v>
      </c>
      <c r="O22"/>
      <c r="P22"/>
      <c r="V22" s="260"/>
      <c r="W22" s="260"/>
    </row>
    <row r="23" spans="1:24">
      <c r="A23" s="580"/>
      <c r="B23" s="639" t="s">
        <v>57</v>
      </c>
      <c r="C23" s="593">
        <v>2.2252887565090003</v>
      </c>
      <c r="D23" s="601">
        <v>2.1538447640789999</v>
      </c>
      <c r="E23" s="593">
        <v>2.8819332554299977</v>
      </c>
      <c r="F23" s="601">
        <v>2.8185665110099967</v>
      </c>
      <c r="G23" s="593">
        <v>9.3328744363659997</v>
      </c>
      <c r="H23" s="601">
        <v>9.1445695686409998</v>
      </c>
      <c r="I23" s="593">
        <v>3.2940264041999998</v>
      </c>
      <c r="J23" s="601">
        <v>3.1485829486199997</v>
      </c>
      <c r="K23" s="593">
        <v>3.272773085084117</v>
      </c>
      <c r="L23" s="601">
        <v>3.2042348069074023</v>
      </c>
      <c r="M23" s="593">
        <f t="shared" si="4"/>
        <v>21.006895937589114</v>
      </c>
      <c r="N23" s="649">
        <f t="shared" si="4"/>
        <v>20.469798599257395</v>
      </c>
      <c r="O23"/>
      <c r="P23"/>
      <c r="V23" s="260"/>
      <c r="W23" s="260"/>
    </row>
    <row r="24" spans="1:24" s="261" customFormat="1" ht="15">
      <c r="A24" s="643"/>
      <c r="B24" s="640" t="s">
        <v>47</v>
      </c>
      <c r="C24" s="594">
        <v>8.915302134249</v>
      </c>
      <c r="D24" s="603">
        <v>8.7746044640259999</v>
      </c>
      <c r="E24" s="594">
        <v>6.1192621513799965</v>
      </c>
      <c r="F24" s="603">
        <v>6.1906122094499958</v>
      </c>
      <c r="G24" s="594">
        <v>22.692517742052999</v>
      </c>
      <c r="H24" s="603">
        <v>22.701923096277</v>
      </c>
      <c r="I24" s="594">
        <v>6.9724535927599973</v>
      </c>
      <c r="J24" s="603">
        <v>6.8575284081499976</v>
      </c>
      <c r="K24" s="594">
        <v>7.83170284500273</v>
      </c>
      <c r="L24" s="603">
        <v>7.6152870000000004</v>
      </c>
      <c r="M24" s="594">
        <f t="shared" si="4"/>
        <v>52.531238465444723</v>
      </c>
      <c r="N24" s="650">
        <f t="shared" si="4"/>
        <v>52.139955177902991</v>
      </c>
      <c r="O24"/>
      <c r="P24"/>
      <c r="Q24"/>
      <c r="R24"/>
      <c r="S24"/>
      <c r="T24"/>
      <c r="U24"/>
      <c r="V24" s="260"/>
      <c r="W24" s="260"/>
      <c r="X24" s="260"/>
    </row>
    <row r="25" spans="1:24" ht="15">
      <c r="A25" s="580"/>
      <c r="B25" s="642"/>
      <c r="C25" s="576"/>
      <c r="D25" s="577"/>
      <c r="E25" s="576"/>
      <c r="F25" s="577"/>
      <c r="G25" s="576"/>
      <c r="H25" s="577"/>
      <c r="I25" s="576"/>
      <c r="J25" s="577"/>
      <c r="K25" s="576"/>
      <c r="L25" s="577"/>
      <c r="M25" s="576"/>
      <c r="N25" s="651"/>
      <c r="O25"/>
      <c r="P25"/>
      <c r="V25" s="260"/>
      <c r="W25" s="260"/>
    </row>
    <row r="26" spans="1:24">
      <c r="A26" s="580"/>
      <c r="B26" s="637" t="s">
        <v>54</v>
      </c>
      <c r="C26" s="596">
        <f t="shared" ref="C26:L26" si="5">C20/C$24</f>
        <v>0.40831544866052311</v>
      </c>
      <c r="D26" s="604">
        <f t="shared" si="5"/>
        <v>0.40992834314786064</v>
      </c>
      <c r="E26" s="596">
        <f t="shared" si="5"/>
        <v>0.4362362754614123</v>
      </c>
      <c r="F26" s="604">
        <f t="shared" si="5"/>
        <v>0.44190918814523067</v>
      </c>
      <c r="G26" s="596">
        <f t="shared" si="5"/>
        <v>0.4033580400914078</v>
      </c>
      <c r="H26" s="604">
        <f t="shared" si="5"/>
        <v>0.40373641924542986</v>
      </c>
      <c r="I26" s="596">
        <f t="shared" si="5"/>
        <v>0.43747621511132423</v>
      </c>
      <c r="J26" s="604">
        <f t="shared" si="5"/>
        <v>0.43830395222830165</v>
      </c>
      <c r="K26" s="596">
        <f t="shared" si="5"/>
        <v>0.35870172809271467</v>
      </c>
      <c r="L26" s="604">
        <f t="shared" si="5"/>
        <v>0.35178519946798592</v>
      </c>
      <c r="M26" s="596">
        <f t="shared" ref="M26:N30" si="6">M20/M$24</f>
        <v>0.40590014202294306</v>
      </c>
      <c r="N26" s="652">
        <f t="shared" si="6"/>
        <v>0.40626938811179292</v>
      </c>
      <c r="O26"/>
      <c r="P26"/>
      <c r="V26" s="260"/>
      <c r="W26" s="260"/>
    </row>
    <row r="27" spans="1:24">
      <c r="A27" s="580"/>
      <c r="B27" s="638" t="s">
        <v>56</v>
      </c>
      <c r="C27" s="597">
        <f t="shared" ref="C27:L27" si="7">C21/C$24</f>
        <v>0.1716417668198188</v>
      </c>
      <c r="D27" s="605">
        <f t="shared" si="7"/>
        <v>0.17016809481254988</v>
      </c>
      <c r="E27" s="597">
        <f t="shared" si="7"/>
        <v>8.7240961815895982E-2</v>
      </c>
      <c r="F27" s="605">
        <f t="shared" si="7"/>
        <v>9.5004199100407319E-2</v>
      </c>
      <c r="G27" s="597">
        <f t="shared" si="7"/>
        <v>0.16345695960039483</v>
      </c>
      <c r="H27" s="605">
        <f t="shared" si="7"/>
        <v>0.16717891824020875</v>
      </c>
      <c r="I27" s="597">
        <f t="shared" si="7"/>
        <v>7.4259326944482992E-2</v>
      </c>
      <c r="J27" s="605">
        <f t="shared" si="7"/>
        <v>8.4159227787390919E-2</v>
      </c>
      <c r="K27" s="597">
        <f t="shared" si="7"/>
        <v>0.15576355546020804</v>
      </c>
      <c r="L27" s="605">
        <f t="shared" si="7"/>
        <v>0.15774176440903279</v>
      </c>
      <c r="M27" s="597">
        <f t="shared" si="6"/>
        <v>0.14298162945225859</v>
      </c>
      <c r="N27" s="653">
        <f t="shared" si="6"/>
        <v>0.14681539141311634</v>
      </c>
      <c r="O27"/>
      <c r="P27"/>
      <c r="V27" s="260"/>
      <c r="W27" s="260"/>
    </row>
    <row r="28" spans="1:24">
      <c r="A28" s="580"/>
      <c r="B28" s="638" t="s">
        <v>55</v>
      </c>
      <c r="C28" s="597">
        <f t="shared" ref="C28:L28" si="8">C22/C$24</f>
        <v>0.17043949312246165</v>
      </c>
      <c r="D28" s="605">
        <f t="shared" si="8"/>
        <v>0.17444010292763718</v>
      </c>
      <c r="E28" s="597">
        <f t="shared" si="8"/>
        <v>5.5618553230841142E-3</v>
      </c>
      <c r="F28" s="605">
        <f t="shared" si="8"/>
        <v>7.7897187399958894E-3</v>
      </c>
      <c r="G28" s="597">
        <f t="shared" si="8"/>
        <v>2.1909594799947463E-2</v>
      </c>
      <c r="H28" s="605">
        <f t="shared" si="8"/>
        <v>2.6274313370827133E-2</v>
      </c>
      <c r="I28" s="597">
        <f t="shared" si="8"/>
        <v>1.5830133301225568E-2</v>
      </c>
      <c r="J28" s="605">
        <f t="shared" si="8"/>
        <v>1.8394289145063747E-2</v>
      </c>
      <c r="K28" s="597">
        <f t="shared" si="8"/>
        <v>6.7646551528365115E-2</v>
      </c>
      <c r="L28" s="605">
        <f t="shared" si="8"/>
        <v>6.9709930686849747E-2</v>
      </c>
      <c r="M28" s="597">
        <f t="shared" si="6"/>
        <v>5.1224767105451104E-2</v>
      </c>
      <c r="N28" s="653">
        <f t="shared" si="6"/>
        <v>5.4321948589568798E-2</v>
      </c>
      <c r="O28"/>
      <c r="P28"/>
      <c r="V28" s="260"/>
      <c r="W28" s="260"/>
    </row>
    <row r="29" spans="1:24">
      <c r="A29" s="580"/>
      <c r="B29" s="639" t="s">
        <v>57</v>
      </c>
      <c r="C29" s="598">
        <f t="shared" ref="C29:L29" si="9">C23/C$24</f>
        <v>0.24960329139719642</v>
      </c>
      <c r="D29" s="606">
        <f t="shared" si="9"/>
        <v>0.24546345911195228</v>
      </c>
      <c r="E29" s="598">
        <f t="shared" si="9"/>
        <v>0.47096090739960755</v>
      </c>
      <c r="F29" s="606">
        <f t="shared" si="9"/>
        <v>0.45529689401436629</v>
      </c>
      <c r="G29" s="598">
        <f t="shared" si="9"/>
        <v>0.41127540550824976</v>
      </c>
      <c r="H29" s="606">
        <f t="shared" si="9"/>
        <v>0.40281034914353414</v>
      </c>
      <c r="I29" s="598">
        <f t="shared" si="9"/>
        <v>0.47243432464296725</v>
      </c>
      <c r="J29" s="606">
        <f t="shared" si="9"/>
        <v>0.45914253083924367</v>
      </c>
      <c r="K29" s="598">
        <f t="shared" si="9"/>
        <v>0.41788780165126099</v>
      </c>
      <c r="L29" s="606">
        <f t="shared" si="9"/>
        <v>0.42076349938057517</v>
      </c>
      <c r="M29" s="598">
        <f t="shared" si="6"/>
        <v>0.39989340726104416</v>
      </c>
      <c r="N29" s="654">
        <f t="shared" si="6"/>
        <v>0.3925933294229707</v>
      </c>
      <c r="O29"/>
      <c r="P29"/>
      <c r="V29" s="260"/>
      <c r="W29" s="260"/>
    </row>
    <row r="30" spans="1:24" s="262" customFormat="1" ht="15">
      <c r="A30" s="644"/>
      <c r="B30" s="640" t="s">
        <v>47</v>
      </c>
      <c r="C30" s="599">
        <f t="shared" ref="C30:L30" si="10">C24/C$24</f>
        <v>1</v>
      </c>
      <c r="D30" s="607">
        <f t="shared" si="10"/>
        <v>1</v>
      </c>
      <c r="E30" s="599">
        <f t="shared" si="10"/>
        <v>1</v>
      </c>
      <c r="F30" s="607">
        <f t="shared" si="10"/>
        <v>1</v>
      </c>
      <c r="G30" s="599">
        <f t="shared" si="10"/>
        <v>1</v>
      </c>
      <c r="H30" s="607">
        <f t="shared" si="10"/>
        <v>1</v>
      </c>
      <c r="I30" s="599">
        <f t="shared" si="10"/>
        <v>1</v>
      </c>
      <c r="J30" s="607">
        <f t="shared" si="10"/>
        <v>1</v>
      </c>
      <c r="K30" s="599">
        <f t="shared" si="10"/>
        <v>1</v>
      </c>
      <c r="L30" s="607">
        <f t="shared" si="10"/>
        <v>1</v>
      </c>
      <c r="M30" s="599">
        <f t="shared" si="6"/>
        <v>1</v>
      </c>
      <c r="N30" s="655">
        <f t="shared" si="6"/>
        <v>1</v>
      </c>
      <c r="O30"/>
      <c r="P30"/>
      <c r="Q30"/>
      <c r="R30"/>
      <c r="S30"/>
      <c r="T30"/>
      <c r="U30"/>
    </row>
    <row r="31" spans="1:24">
      <c r="B31" s="645"/>
      <c r="C31" s="646"/>
      <c r="D31" s="646"/>
      <c r="E31" s="646"/>
      <c r="F31" s="646"/>
      <c r="G31" s="646"/>
      <c r="H31" s="646"/>
      <c r="I31" s="646"/>
      <c r="J31" s="646"/>
      <c r="K31" s="646"/>
      <c r="L31" s="646"/>
      <c r="M31" s="646"/>
      <c r="N31" s="646"/>
      <c r="O31"/>
      <c r="P31"/>
      <c r="V31" s="260"/>
      <c r="W31" s="260"/>
    </row>
    <row r="32" spans="1:24" ht="15">
      <c r="A32" s="580"/>
      <c r="B32" s="752" t="s">
        <v>258</v>
      </c>
      <c r="C32" s="739"/>
      <c r="D32" s="739"/>
      <c r="E32" s="739"/>
      <c r="F32" s="739"/>
      <c r="G32" s="739"/>
      <c r="H32" s="739"/>
      <c r="I32" s="739"/>
      <c r="J32" s="739"/>
      <c r="K32" s="739"/>
      <c r="L32" s="739"/>
      <c r="M32" s="739"/>
      <c r="N32" s="739"/>
      <c r="O32"/>
      <c r="P32"/>
      <c r="V32" s="260"/>
      <c r="W32" s="260"/>
    </row>
    <row r="33" spans="1:23" ht="15">
      <c r="A33" s="580"/>
      <c r="B33" s="740" t="s">
        <v>256</v>
      </c>
      <c r="C33" s="791" t="s">
        <v>5</v>
      </c>
      <c r="D33" s="793"/>
      <c r="E33" s="791" t="s">
        <v>6</v>
      </c>
      <c r="F33" s="792"/>
      <c r="G33" s="792"/>
      <c r="H33" s="792"/>
      <c r="I33" s="792"/>
      <c r="J33" s="792"/>
      <c r="K33" s="791" t="s">
        <v>7</v>
      </c>
      <c r="L33" s="793"/>
      <c r="M33" s="783" t="s">
        <v>257</v>
      </c>
      <c r="N33" s="784"/>
      <c r="O33"/>
      <c r="P33"/>
      <c r="V33" s="260"/>
      <c r="W33" s="260"/>
    </row>
    <row r="34" spans="1:23" ht="23.25" customHeight="1">
      <c r="A34" s="580"/>
      <c r="B34" s="741"/>
      <c r="C34" s="791" t="s">
        <v>132</v>
      </c>
      <c r="D34" s="793"/>
      <c r="E34" s="791" t="s">
        <v>252</v>
      </c>
      <c r="F34" s="793"/>
      <c r="G34" s="791" t="s">
        <v>239</v>
      </c>
      <c r="H34" s="793"/>
      <c r="I34" s="791" t="s">
        <v>253</v>
      </c>
      <c r="J34" s="793"/>
      <c r="K34" s="791" t="s">
        <v>254</v>
      </c>
      <c r="L34" s="793"/>
      <c r="M34" s="785"/>
      <c r="N34" s="786"/>
      <c r="O34"/>
      <c r="P34"/>
      <c r="V34" s="260"/>
      <c r="W34" s="260"/>
    </row>
    <row r="35" spans="1:23" ht="15">
      <c r="A35" s="580"/>
      <c r="B35" s="742"/>
      <c r="C35" s="641" t="str">
        <f>'Reported EBITDA'!$F$5</f>
        <v>Q2 2026</v>
      </c>
      <c r="D35" s="575" t="str">
        <f>'Reported EBITDA'!$G$5</f>
        <v>Q2 2025</v>
      </c>
      <c r="E35" s="641" t="str">
        <f>'Reported EBITDA'!$F$5</f>
        <v>Q2 2026</v>
      </c>
      <c r="F35" s="575" t="str">
        <f>'Reported EBITDA'!$G$5</f>
        <v>Q2 2025</v>
      </c>
      <c r="G35" s="641" t="str">
        <f>'Reported EBITDA'!$F$5</f>
        <v>Q2 2026</v>
      </c>
      <c r="H35" s="575" t="str">
        <f>'Reported EBITDA'!$G$5</f>
        <v>Q2 2025</v>
      </c>
      <c r="I35" s="641" t="str">
        <f>'Reported EBITDA'!$F$5</f>
        <v>Q2 2026</v>
      </c>
      <c r="J35" s="575" t="str">
        <f>'Reported EBITDA'!$G$5</f>
        <v>Q2 2025</v>
      </c>
      <c r="K35" s="641" t="str">
        <f>'Reported EBITDA'!$F$5</f>
        <v>Q2 2026</v>
      </c>
      <c r="L35" s="575" t="str">
        <f>'Reported EBITDA'!$G$5</f>
        <v>Q2 2025</v>
      </c>
      <c r="M35" s="641" t="str">
        <f>'Reported EBITDA'!$F$5</f>
        <v>Q2 2026</v>
      </c>
      <c r="N35" s="693" t="str">
        <f>'Reported EBITDA'!$G$5</f>
        <v>Q2 2025</v>
      </c>
      <c r="O35"/>
      <c r="P35"/>
      <c r="V35" s="260"/>
      <c r="W35" s="260"/>
    </row>
    <row r="36" spans="1:23">
      <c r="A36" s="580"/>
      <c r="B36" s="637" t="s">
        <v>54</v>
      </c>
      <c r="C36" s="591">
        <v>1.7884326865719999</v>
      </c>
      <c r="D36" s="602">
        <v>1.6447000872980921</v>
      </c>
      <c r="E36" s="591">
        <v>1.438239499379999</v>
      </c>
      <c r="F36" s="602">
        <v>1.52307909848</v>
      </c>
      <c r="G36" s="591">
        <v>4.6388784307959998</v>
      </c>
      <c r="H36" s="602">
        <v>4.7994982988720007</v>
      </c>
      <c r="I36" s="591">
        <v>1.5460092321299992</v>
      </c>
      <c r="J36" s="602">
        <v>1.52727951226</v>
      </c>
      <c r="K36" s="591">
        <v>1.4252453444111093</v>
      </c>
      <c r="L36" s="602">
        <v>1.3544566663009601</v>
      </c>
      <c r="M36" s="591">
        <f t="shared" ref="M36:N40" si="11">(C36+E36+G36+I36+K36)</f>
        <v>10.836805193289107</v>
      </c>
      <c r="N36" s="647">
        <f t="shared" si="11"/>
        <v>10.849013663211053</v>
      </c>
      <c r="O36"/>
      <c r="P36"/>
      <c r="V36" s="260"/>
      <c r="W36" s="260"/>
    </row>
    <row r="37" spans="1:23">
      <c r="A37" s="580"/>
      <c r="B37" s="638" t="s">
        <v>55</v>
      </c>
      <c r="C37" s="592">
        <v>0.72457422808799987</v>
      </c>
      <c r="D37" s="600">
        <v>0.4307205995904535</v>
      </c>
      <c r="E37" s="592">
        <v>0.27735402052999991</v>
      </c>
      <c r="F37" s="600">
        <v>0.31818214687000002</v>
      </c>
      <c r="G37" s="592">
        <v>1.8838215097999995</v>
      </c>
      <c r="H37" s="600">
        <v>2.0111960994529996</v>
      </c>
      <c r="I37" s="592">
        <v>0.2593415826199999</v>
      </c>
      <c r="J37" s="600">
        <v>0.29878032177999997</v>
      </c>
      <c r="K37" s="592">
        <v>0.61889388044545168</v>
      </c>
      <c r="L37" s="600">
        <v>0.60793172786117</v>
      </c>
      <c r="M37" s="592">
        <f t="shared" si="11"/>
        <v>3.7639852214834506</v>
      </c>
      <c r="N37" s="648">
        <f t="shared" si="11"/>
        <v>3.6668108955546233</v>
      </c>
      <c r="O37"/>
      <c r="P37"/>
      <c r="V37" s="260"/>
      <c r="W37" s="260"/>
    </row>
    <row r="38" spans="1:23">
      <c r="A38" s="580"/>
      <c r="B38" s="638" t="s">
        <v>56</v>
      </c>
      <c r="C38" s="592">
        <v>0.71815833097800008</v>
      </c>
      <c r="D38" s="600">
        <v>1.2312285069026743</v>
      </c>
      <c r="E38" s="592">
        <v>1.5719840619999991E-2</v>
      </c>
      <c r="F38" s="600">
        <v>2.5846449919999986E-2</v>
      </c>
      <c r="G38" s="592">
        <v>0.242274284191</v>
      </c>
      <c r="H38" s="600">
        <v>0.31062277155599999</v>
      </c>
      <c r="I38" s="592">
        <v>5.4376452599999993E-2</v>
      </c>
      <c r="J38" s="600">
        <v>6.622204072E-2</v>
      </c>
      <c r="K38" s="592">
        <v>0.27678769005932075</v>
      </c>
      <c r="L38" s="600">
        <v>0.27507979893046797</v>
      </c>
      <c r="M38" s="592">
        <f t="shared" si="11"/>
        <v>1.3073165984483206</v>
      </c>
      <c r="N38" s="648">
        <f t="shared" si="11"/>
        <v>1.9089995680291421</v>
      </c>
      <c r="O38"/>
      <c r="P38"/>
      <c r="V38" s="260"/>
      <c r="W38" s="260"/>
    </row>
    <row r="39" spans="1:23">
      <c r="A39" s="580"/>
      <c r="B39" s="639" t="s">
        <v>57</v>
      </c>
      <c r="C39" s="593">
        <v>1.1412641080040002</v>
      </c>
      <c r="D39" s="601">
        <v>0.94378915175775369</v>
      </c>
      <c r="E39" s="593">
        <v>1.4318712518499987</v>
      </c>
      <c r="F39" s="601">
        <v>1.4078059557599987</v>
      </c>
      <c r="G39" s="593">
        <v>4.5655437497210007</v>
      </c>
      <c r="H39" s="601">
        <v>4.5288691657560003</v>
      </c>
      <c r="I39" s="593">
        <v>1.6236015581399994</v>
      </c>
      <c r="J39" s="601">
        <v>1.5383297065499999</v>
      </c>
      <c r="K39" s="593">
        <v>1.6597730850841173</v>
      </c>
      <c r="L39" s="601">
        <v>1.6079765534935724</v>
      </c>
      <c r="M39" s="593">
        <f t="shared" si="11"/>
        <v>10.422053752799116</v>
      </c>
      <c r="N39" s="649">
        <f t="shared" si="11"/>
        <v>10.026770533317325</v>
      </c>
      <c r="O39"/>
      <c r="P39"/>
      <c r="V39" s="260"/>
      <c r="W39" s="260"/>
    </row>
    <row r="40" spans="1:23" ht="15">
      <c r="A40" s="580"/>
      <c r="B40" s="640" t="s">
        <v>47</v>
      </c>
      <c r="C40" s="594">
        <v>4.3724293536419996</v>
      </c>
      <c r="D40" s="603">
        <v>4.2504383455489734</v>
      </c>
      <c r="E40" s="594">
        <v>3.1631846123799976</v>
      </c>
      <c r="F40" s="603">
        <v>3.2749136510299985</v>
      </c>
      <c r="G40" s="594">
        <v>11.330517974508</v>
      </c>
      <c r="H40" s="603">
        <v>11.650186335637001</v>
      </c>
      <c r="I40" s="594">
        <v>3.4833288254899979</v>
      </c>
      <c r="J40" s="603">
        <v>3.43061158131</v>
      </c>
      <c r="K40" s="594">
        <v>3.9806999999999988</v>
      </c>
      <c r="L40" s="603">
        <v>3.8454447465861703</v>
      </c>
      <c r="M40" s="594">
        <f t="shared" si="11"/>
        <v>26.330160766019993</v>
      </c>
      <c r="N40" s="650">
        <f t="shared" si="11"/>
        <v>26.451594660112143</v>
      </c>
      <c r="O40"/>
      <c r="P40"/>
      <c r="V40" s="260"/>
      <c r="W40" s="260"/>
    </row>
    <row r="41" spans="1:23" ht="15">
      <c r="A41" s="580"/>
      <c r="B41" s="642"/>
      <c r="C41" s="576"/>
      <c r="D41" s="577"/>
      <c r="E41" s="576"/>
      <c r="F41" s="577"/>
      <c r="G41" s="576"/>
      <c r="H41" s="577"/>
      <c r="I41" s="576"/>
      <c r="J41" s="577"/>
      <c r="K41" s="576"/>
      <c r="L41" s="577"/>
      <c r="M41" s="576"/>
      <c r="N41" s="651"/>
      <c r="O41"/>
      <c r="P41"/>
      <c r="V41" s="260"/>
      <c r="W41" s="260"/>
    </row>
    <row r="42" spans="1:23">
      <c r="A42" s="580"/>
      <c r="B42" s="637" t="s">
        <v>54</v>
      </c>
      <c r="C42" s="596">
        <f t="shared" ref="C42:L42" si="12">C36/C$40</f>
        <v>0.40902494744308021</v>
      </c>
      <c r="D42" s="604">
        <f t="shared" si="12"/>
        <v>0.38694834593246352</v>
      </c>
      <c r="E42" s="596">
        <f t="shared" si="12"/>
        <v>0.45468085983696654</v>
      </c>
      <c r="F42" s="604">
        <f t="shared" si="12"/>
        <v>0.46507458234844568</v>
      </c>
      <c r="G42" s="596">
        <f t="shared" si="12"/>
        <v>0.40941450701837234</v>
      </c>
      <c r="H42" s="604">
        <f t="shared" si="12"/>
        <v>0.41196751370325418</v>
      </c>
      <c r="I42" s="596">
        <f t="shared" si="12"/>
        <v>0.44383097593794435</v>
      </c>
      <c r="J42" s="604">
        <f t="shared" si="12"/>
        <v>0.44519161556517539</v>
      </c>
      <c r="K42" s="596">
        <f t="shared" si="12"/>
        <v>0.35803887366822662</v>
      </c>
      <c r="L42" s="604">
        <f t="shared" si="12"/>
        <v>0.35222367126803517</v>
      </c>
      <c r="M42" s="596">
        <f t="shared" ref="M42:N42" si="13">M36/M$24</f>
        <v>0.20629258913089599</v>
      </c>
      <c r="N42" s="652">
        <f t="shared" si="13"/>
        <v>0.20807485595631822</v>
      </c>
      <c r="O42"/>
      <c r="P42"/>
      <c r="V42" s="260"/>
      <c r="W42" s="260"/>
    </row>
    <row r="43" spans="1:23">
      <c r="A43" s="580"/>
      <c r="B43" s="638" t="s">
        <v>56</v>
      </c>
      <c r="C43" s="597">
        <f t="shared" ref="C43:L43" si="14">C37/C$40</f>
        <v>0.16571433623838161</v>
      </c>
      <c r="D43" s="605">
        <f t="shared" si="14"/>
        <v>0.10133557166909639</v>
      </c>
      <c r="E43" s="597">
        <f t="shared" si="14"/>
        <v>8.7681894836140223E-2</v>
      </c>
      <c r="F43" s="605">
        <f t="shared" si="14"/>
        <v>9.7157415668021663E-2</v>
      </c>
      <c r="G43" s="597">
        <f t="shared" si="14"/>
        <v>0.16626084650660464</v>
      </c>
      <c r="H43" s="605">
        <f t="shared" si="14"/>
        <v>0.17263209716233546</v>
      </c>
      <c r="I43" s="597">
        <f t="shared" si="14"/>
        <v>7.445222533176106E-2</v>
      </c>
      <c r="J43" s="605">
        <f t="shared" si="14"/>
        <v>8.709243663950697E-2</v>
      </c>
      <c r="K43" s="597">
        <f t="shared" si="14"/>
        <v>0.15547363037793652</v>
      </c>
      <c r="L43" s="605">
        <f t="shared" si="14"/>
        <v>0.15809139590443136</v>
      </c>
      <c r="M43" s="597">
        <f t="shared" ref="M43:N43" si="15">M37/M$24</f>
        <v>7.1652322150360423E-2</v>
      </c>
      <c r="N43" s="653">
        <f t="shared" si="15"/>
        <v>7.0326314685990071E-2</v>
      </c>
      <c r="O43"/>
      <c r="P43"/>
      <c r="V43" s="260"/>
      <c r="W43" s="260"/>
    </row>
    <row r="44" spans="1:23">
      <c r="A44" s="580"/>
      <c r="B44" s="638" t="s">
        <v>55</v>
      </c>
      <c r="C44" s="597">
        <f t="shared" ref="C44:L44" si="16">C38/C$40</f>
        <v>0.16424698328854934</v>
      </c>
      <c r="D44" s="605">
        <f t="shared" si="16"/>
        <v>0.28967094845452995</v>
      </c>
      <c r="E44" s="597">
        <f t="shared" si="16"/>
        <v>4.9696247757642876E-3</v>
      </c>
      <c r="F44" s="605">
        <f t="shared" si="16"/>
        <v>7.8922538650357931E-3</v>
      </c>
      <c r="G44" s="597">
        <f t="shared" si="16"/>
        <v>2.138245442406795E-2</v>
      </c>
      <c r="H44" s="605">
        <f t="shared" si="16"/>
        <v>2.6662472393753002E-2</v>
      </c>
      <c r="I44" s="597">
        <f t="shared" si="16"/>
        <v>1.5610485063049104E-2</v>
      </c>
      <c r="J44" s="605">
        <f t="shared" si="16"/>
        <v>1.9303275567767047E-2</v>
      </c>
      <c r="K44" s="597">
        <f t="shared" si="16"/>
        <v>6.9532416424076371E-2</v>
      </c>
      <c r="L44" s="605">
        <f t="shared" si="16"/>
        <v>7.1533936139551252E-2</v>
      </c>
      <c r="M44" s="597">
        <f t="shared" ref="M44:N44" si="17">M38/M$24</f>
        <v>2.4886460640144228E-2</v>
      </c>
      <c r="N44" s="653">
        <f t="shared" si="17"/>
        <v>3.6612988283468637E-2</v>
      </c>
      <c r="O44"/>
      <c r="P44"/>
      <c r="V44" s="260"/>
      <c r="W44" s="260"/>
    </row>
    <row r="45" spans="1:23">
      <c r="A45" s="580"/>
      <c r="B45" s="639" t="s">
        <v>57</v>
      </c>
      <c r="C45" s="598">
        <f t="shared" ref="C45:L45" si="18">C39/C$40</f>
        <v>0.26101373302998898</v>
      </c>
      <c r="D45" s="606">
        <f t="shared" si="18"/>
        <v>0.22204513394391015</v>
      </c>
      <c r="E45" s="598">
        <f t="shared" si="18"/>
        <v>0.45266762055112897</v>
      </c>
      <c r="F45" s="606">
        <f t="shared" si="18"/>
        <v>0.42987574811849688</v>
      </c>
      <c r="G45" s="598">
        <f t="shared" si="18"/>
        <v>0.40294219205095505</v>
      </c>
      <c r="H45" s="606">
        <f t="shared" si="18"/>
        <v>0.38873791674065733</v>
      </c>
      <c r="I45" s="598">
        <f t="shared" si="18"/>
        <v>0.46610631366724564</v>
      </c>
      <c r="J45" s="606">
        <f t="shared" si="18"/>
        <v>0.44841267222755055</v>
      </c>
      <c r="K45" s="598">
        <f t="shared" si="18"/>
        <v>0.41695507952976052</v>
      </c>
      <c r="L45" s="606">
        <f t="shared" si="18"/>
        <v>0.41815099668798222</v>
      </c>
      <c r="M45" s="598">
        <f t="shared" ref="M45:N45" si="19">M39/M$24</f>
        <v>0.19839725955927706</v>
      </c>
      <c r="N45" s="654">
        <f t="shared" si="19"/>
        <v>0.1923049319683092</v>
      </c>
      <c r="O45"/>
      <c r="P45"/>
      <c r="V45" s="260"/>
      <c r="W45" s="260"/>
    </row>
    <row r="46" spans="1:23" ht="15">
      <c r="A46" s="580"/>
      <c r="B46" s="640" t="s">
        <v>47</v>
      </c>
      <c r="C46" s="599">
        <f t="shared" ref="C46:L46" si="20">C40/C$40</f>
        <v>1</v>
      </c>
      <c r="D46" s="607">
        <f t="shared" si="20"/>
        <v>1</v>
      </c>
      <c r="E46" s="599">
        <f t="shared" si="20"/>
        <v>1</v>
      </c>
      <c r="F46" s="607">
        <f t="shared" si="20"/>
        <v>1</v>
      </c>
      <c r="G46" s="599">
        <f t="shared" si="20"/>
        <v>1</v>
      </c>
      <c r="H46" s="607">
        <f t="shared" si="20"/>
        <v>1</v>
      </c>
      <c r="I46" s="599">
        <f t="shared" si="20"/>
        <v>1</v>
      </c>
      <c r="J46" s="607">
        <f t="shared" si="20"/>
        <v>1</v>
      </c>
      <c r="K46" s="599">
        <f t="shared" si="20"/>
        <v>1</v>
      </c>
      <c r="L46" s="607">
        <f t="shared" si="20"/>
        <v>1</v>
      </c>
      <c r="M46" s="599">
        <f t="shared" ref="M46:N46" si="21">M40/M$24</f>
        <v>0.50122863148067764</v>
      </c>
      <c r="N46" s="655">
        <f t="shared" si="21"/>
        <v>0.50731909089408611</v>
      </c>
      <c r="O46"/>
      <c r="P46"/>
      <c r="V46" s="260"/>
      <c r="W46" s="260"/>
    </row>
    <row r="47" spans="1:23">
      <c r="O47"/>
      <c r="P47"/>
      <c r="V47" s="260"/>
      <c r="W47" s="260"/>
    </row>
    <row r="48" spans="1:23">
      <c r="O48"/>
      <c r="P48"/>
      <c r="V48" s="260"/>
      <c r="W48" s="260"/>
    </row>
    <row r="49" spans="11:23">
      <c r="K49"/>
      <c r="L49"/>
      <c r="M49"/>
      <c r="N49"/>
      <c r="O49"/>
      <c r="P49"/>
      <c r="V49" s="260"/>
      <c r="W49" s="260"/>
    </row>
    <row r="50" spans="11:23">
      <c r="K50"/>
      <c r="L50"/>
      <c r="M50"/>
      <c r="N50"/>
      <c r="O50"/>
      <c r="P50"/>
      <c r="V50" s="260"/>
      <c r="W50" s="260"/>
    </row>
    <row r="51" spans="11:23">
      <c r="K51"/>
      <c r="L51"/>
      <c r="M51"/>
      <c r="N51"/>
      <c r="O51"/>
      <c r="P51"/>
      <c r="V51" s="260"/>
      <c r="W51" s="260"/>
    </row>
    <row r="52" spans="11:23">
      <c r="K52"/>
      <c r="L52"/>
      <c r="M52"/>
      <c r="N52"/>
      <c r="O52"/>
      <c r="P52"/>
      <c r="V52" s="260"/>
      <c r="W52" s="260"/>
    </row>
    <row r="53" spans="11:23">
      <c r="K53"/>
      <c r="L53"/>
      <c r="M53"/>
      <c r="N53"/>
      <c r="O53"/>
      <c r="P53"/>
      <c r="V53" s="260"/>
      <c r="W53" s="260"/>
    </row>
  </sheetData>
  <mergeCells count="24">
    <mergeCell ref="C33:D33"/>
    <mergeCell ref="K33:L33"/>
    <mergeCell ref="E17:J17"/>
    <mergeCell ref="E33:J33"/>
    <mergeCell ref="K34:L34"/>
    <mergeCell ref="I34:J34"/>
    <mergeCell ref="G34:H34"/>
    <mergeCell ref="E34:F34"/>
    <mergeCell ref="B16:N16"/>
    <mergeCell ref="M33:N34"/>
    <mergeCell ref="M17:N18"/>
    <mergeCell ref="G2:H3"/>
    <mergeCell ref="C2:F2"/>
    <mergeCell ref="C17:D17"/>
    <mergeCell ref="C18:D18"/>
    <mergeCell ref="E18:F18"/>
    <mergeCell ref="G18:H18"/>
    <mergeCell ref="K17:L17"/>
    <mergeCell ref="K18:L18"/>
    <mergeCell ref="I2:J3"/>
    <mergeCell ref="K2:L3"/>
    <mergeCell ref="M2:N3"/>
    <mergeCell ref="I18:J18"/>
    <mergeCell ref="C34:D34"/>
  </mergeCells>
  <pageMargins left="0.7" right="0.7" top="0.75" bottom="0.75" header="0.3" footer="0.3"/>
  <pageSetup orientation="portrait" horizontalDpi="4294967293" r:id="rId1"/>
  <headerFooter>
    <oddHeader>&amp;C&amp;"Arial"&amp;8&amp;K000000INTERNAL&amp;1#</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D102"/>
  <sheetViews>
    <sheetView showGridLines="0" topLeftCell="A3" zoomScale="110" zoomScaleNormal="110" workbookViewId="0">
      <pane xSplit="1" ySplit="3" topLeftCell="B30" activePane="bottomRight" state="frozen"/>
      <selection activeCell="A3" sqref="A3"/>
      <selection pane="topRight" activeCell="C3" sqref="C3"/>
      <selection pane="bottomLeft" activeCell="A6" sqref="A6"/>
      <selection pane="bottomRight" activeCell="E57" sqref="E57"/>
    </sheetView>
  </sheetViews>
  <sheetFormatPr baseColWidth="10" defaultColWidth="11.42578125" defaultRowHeight="12.75"/>
  <cols>
    <col min="1" max="1" width="55.7109375" style="253" customWidth="1"/>
    <col min="2" max="2" width="12.5703125" style="253" customWidth="1"/>
    <col min="3" max="3" width="12" style="253" customWidth="1"/>
    <col min="4" max="4" width="14.7109375" style="253" customWidth="1"/>
    <col min="5" max="5" width="13" style="253" customWidth="1"/>
    <col min="6" max="6" width="13.42578125" style="253" customWidth="1"/>
    <col min="7" max="7" width="14.5703125" style="253" customWidth="1"/>
    <col min="8" max="8" width="17.140625" style="253" customWidth="1"/>
    <col min="9" max="10" width="14.140625" style="253" customWidth="1"/>
    <col min="11" max="12" width="14" style="253" customWidth="1"/>
    <col min="13" max="14" width="12.85546875" style="200" customWidth="1"/>
    <col min="15" max="24" width="11.42578125" style="200" customWidth="1"/>
    <col min="25" max="25" width="11.42578125" style="200"/>
    <col min="26" max="27" width="11.42578125" style="253"/>
    <col min="33" max="33" width="29.85546875" bestFit="1" customWidth="1"/>
    <col min="34" max="44" width="15.85546875" customWidth="1"/>
  </cols>
  <sheetData>
    <row r="1" spans="1:30">
      <c r="A1" s="251"/>
      <c r="B1" s="249"/>
      <c r="C1" s="249"/>
      <c r="D1" s="249"/>
      <c r="E1" s="249"/>
      <c r="F1" s="200"/>
      <c r="G1" s="236"/>
      <c r="H1" s="249"/>
      <c r="I1" s="249"/>
      <c r="J1" s="249"/>
      <c r="K1" s="249"/>
      <c r="L1" s="249"/>
      <c r="M1" s="249"/>
      <c r="N1" s="249"/>
      <c r="O1" s="249"/>
      <c r="P1" s="249"/>
      <c r="Q1" s="249"/>
      <c r="R1" s="249"/>
      <c r="S1" s="249"/>
      <c r="T1" s="249"/>
      <c r="U1" s="249"/>
      <c r="V1" s="249"/>
      <c r="W1" s="249"/>
      <c r="X1" s="249"/>
      <c r="Y1" s="249"/>
      <c r="Z1" s="250"/>
      <c r="AA1" s="250"/>
    </row>
    <row r="2" spans="1:30">
      <c r="A2" s="251"/>
      <c r="B2" s="249"/>
      <c r="C2" s="249"/>
      <c r="D2" s="249"/>
      <c r="E2" s="249"/>
      <c r="F2" s="236"/>
      <c r="G2" s="236"/>
      <c r="H2" s="249"/>
      <c r="I2" s="249"/>
      <c r="J2" s="249"/>
      <c r="K2" s="249"/>
      <c r="L2" s="249"/>
      <c r="M2" s="249"/>
      <c r="N2" s="249"/>
      <c r="O2" s="249"/>
      <c r="P2" s="249"/>
      <c r="Q2" s="249"/>
      <c r="R2" s="249"/>
      <c r="S2" s="249"/>
      <c r="T2" s="249"/>
      <c r="U2" s="249"/>
      <c r="V2" s="249"/>
      <c r="W2" s="249"/>
      <c r="X2" s="249"/>
      <c r="Y2" s="249"/>
      <c r="Z2" s="250"/>
      <c r="AA2" s="250"/>
    </row>
    <row r="3" spans="1:30" ht="25.5" customHeight="1">
      <c r="A3" s="252"/>
      <c r="B3" s="550" t="s">
        <v>169</v>
      </c>
      <c r="C3" s="551" t="s">
        <v>280</v>
      </c>
      <c r="D3" s="551" t="s">
        <v>171</v>
      </c>
      <c r="E3" s="551" t="s">
        <v>173</v>
      </c>
      <c r="F3" s="551" t="s">
        <v>174</v>
      </c>
      <c r="G3" s="551" t="s">
        <v>281</v>
      </c>
      <c r="H3" s="552" t="s">
        <v>178</v>
      </c>
      <c r="I3" s="877" t="s">
        <v>63</v>
      </c>
      <c r="J3" s="878"/>
      <c r="K3" s="877" t="s">
        <v>282</v>
      </c>
      <c r="L3" s="878"/>
      <c r="M3" s="877" t="s">
        <v>71</v>
      </c>
      <c r="N3" s="878"/>
      <c r="O3" s="877" t="s">
        <v>112</v>
      </c>
      <c r="P3" s="878"/>
      <c r="Q3" s="877" t="s">
        <v>283</v>
      </c>
      <c r="R3" s="878"/>
      <c r="S3" s="877" t="s">
        <v>284</v>
      </c>
      <c r="T3" s="878"/>
      <c r="U3" s="877" t="s">
        <v>285</v>
      </c>
      <c r="V3" s="878"/>
      <c r="W3" s="877" t="s">
        <v>86</v>
      </c>
      <c r="X3" s="878"/>
      <c r="Y3" s="877" t="s">
        <v>453</v>
      </c>
      <c r="Z3" s="878"/>
      <c r="AA3" s="877" t="s">
        <v>455</v>
      </c>
      <c r="AB3" s="878"/>
      <c r="AC3" s="877" t="s">
        <v>456</v>
      </c>
      <c r="AD3" s="878"/>
    </row>
    <row r="4" spans="1:30">
      <c r="A4" s="254"/>
      <c r="B4" s="553" t="s">
        <v>502</v>
      </c>
      <c r="C4" s="553" t="s">
        <v>502</v>
      </c>
      <c r="D4" s="553" t="s">
        <v>502</v>
      </c>
      <c r="E4" s="553" t="s">
        <v>502</v>
      </c>
      <c r="F4" s="553" t="s">
        <v>502</v>
      </c>
      <c r="G4" s="553" t="s">
        <v>502</v>
      </c>
      <c r="H4" s="553" t="s">
        <v>502</v>
      </c>
      <c r="I4" s="554" t="s">
        <v>463</v>
      </c>
      <c r="J4" s="554" t="s">
        <v>468</v>
      </c>
      <c r="K4" s="554" t="s">
        <v>463</v>
      </c>
      <c r="L4" s="554" t="s">
        <v>468</v>
      </c>
      <c r="M4" s="554" t="s">
        <v>463</v>
      </c>
      <c r="N4" s="554" t="s">
        <v>468</v>
      </c>
      <c r="O4" s="554" t="s">
        <v>463</v>
      </c>
      <c r="P4" s="554" t="s">
        <v>468</v>
      </c>
      <c r="Q4" s="554" t="s">
        <v>463</v>
      </c>
      <c r="R4" s="554" t="s">
        <v>468</v>
      </c>
      <c r="S4" s="554" t="s">
        <v>463</v>
      </c>
      <c r="T4" s="554" t="s">
        <v>468</v>
      </c>
      <c r="U4" s="554" t="s">
        <v>463</v>
      </c>
      <c r="V4" s="554" t="s">
        <v>468</v>
      </c>
      <c r="W4" s="554" t="s">
        <v>463</v>
      </c>
      <c r="X4" s="554" t="s">
        <v>468</v>
      </c>
      <c r="Y4" s="554" t="s">
        <v>463</v>
      </c>
      <c r="Z4" s="554" t="s">
        <v>468</v>
      </c>
      <c r="AA4" s="554" t="s">
        <v>463</v>
      </c>
      <c r="AB4" s="554" t="s">
        <v>468</v>
      </c>
      <c r="AC4" s="554" t="s">
        <v>463</v>
      </c>
      <c r="AD4" s="554" t="s">
        <v>468</v>
      </c>
    </row>
    <row r="5" spans="1:30">
      <c r="A5" s="254"/>
      <c r="B5" s="555" t="s">
        <v>220</v>
      </c>
      <c r="C5" s="555" t="s">
        <v>220</v>
      </c>
      <c r="D5" s="555" t="s">
        <v>220</v>
      </c>
      <c r="E5" s="555" t="s">
        <v>220</v>
      </c>
      <c r="F5" s="555" t="s">
        <v>220</v>
      </c>
      <c r="G5" s="555" t="s">
        <v>220</v>
      </c>
      <c r="H5" s="555" t="s">
        <v>220</v>
      </c>
      <c r="I5" s="555" t="s">
        <v>220</v>
      </c>
      <c r="J5" s="555" t="s">
        <v>220</v>
      </c>
      <c r="K5" s="555" t="s">
        <v>220</v>
      </c>
      <c r="L5" s="555" t="s">
        <v>220</v>
      </c>
      <c r="M5" s="555" t="s">
        <v>220</v>
      </c>
      <c r="N5" s="555" t="s">
        <v>220</v>
      </c>
      <c r="O5" s="555" t="s">
        <v>220</v>
      </c>
      <c r="P5" s="555" t="s">
        <v>220</v>
      </c>
      <c r="Q5" s="555" t="s">
        <v>220</v>
      </c>
      <c r="R5" s="555" t="s">
        <v>220</v>
      </c>
      <c r="S5" s="555" t="s">
        <v>220</v>
      </c>
      <c r="T5" s="555" t="s">
        <v>220</v>
      </c>
      <c r="U5" s="555" t="s">
        <v>220</v>
      </c>
      <c r="V5" s="555" t="s">
        <v>220</v>
      </c>
      <c r="W5" s="555" t="s">
        <v>220</v>
      </c>
      <c r="X5" s="555" t="s">
        <v>220</v>
      </c>
      <c r="Y5" s="555" t="s">
        <v>220</v>
      </c>
      <c r="Z5" s="555" t="s">
        <v>220</v>
      </c>
      <c r="AA5" s="555" t="s">
        <v>220</v>
      </c>
      <c r="AB5" s="555" t="s">
        <v>220</v>
      </c>
      <c r="AC5" s="555" t="s">
        <v>220</v>
      </c>
      <c r="AD5" s="555" t="s">
        <v>220</v>
      </c>
    </row>
    <row r="6" spans="1:30">
      <c r="A6" s="255"/>
      <c r="B6" s="256"/>
      <c r="C6" s="256"/>
      <c r="D6" s="256"/>
      <c r="E6" s="256"/>
      <c r="F6" s="256"/>
      <c r="G6" s="256"/>
      <c r="H6" s="256"/>
      <c r="I6" s="256"/>
      <c r="J6" s="256"/>
      <c r="K6" s="256"/>
      <c r="L6" s="256"/>
      <c r="M6" s="256"/>
      <c r="N6" s="256"/>
      <c r="O6" s="256"/>
      <c r="P6" s="256"/>
      <c r="Q6" s="256"/>
      <c r="R6" s="256"/>
      <c r="S6" s="256"/>
      <c r="T6" s="256"/>
      <c r="U6" s="256"/>
      <c r="V6" s="256"/>
      <c r="W6" s="256"/>
      <c r="X6" s="256"/>
      <c r="Y6" s="256"/>
      <c r="AA6" s="256"/>
      <c r="AB6" s="253"/>
      <c r="AC6" s="256"/>
      <c r="AD6" s="253"/>
    </row>
    <row r="7" spans="1:30">
      <c r="A7" s="197" t="s">
        <v>286</v>
      </c>
      <c r="B7" s="257">
        <v>24.356999999999999</v>
      </c>
      <c r="C7" s="257">
        <v>411.971</v>
      </c>
      <c r="D7" s="257">
        <v>436.32799999999997</v>
      </c>
      <c r="E7" s="257">
        <v>2.7570000000000001</v>
      </c>
      <c r="F7" s="257">
        <v>0</v>
      </c>
      <c r="G7" s="257">
        <v>433.57100000000003</v>
      </c>
      <c r="H7" s="257">
        <v>436.32799999999997</v>
      </c>
      <c r="I7" s="257">
        <v>0</v>
      </c>
      <c r="J7" s="257">
        <v>0</v>
      </c>
      <c r="K7" s="257">
        <v>0</v>
      </c>
      <c r="L7" s="257">
        <v>0</v>
      </c>
      <c r="M7" s="257">
        <v>0</v>
      </c>
      <c r="N7" s="257">
        <v>0</v>
      </c>
      <c r="O7" s="257">
        <v>-0.69299999999999995</v>
      </c>
      <c r="P7" s="257">
        <v>-0.96799999999999997</v>
      </c>
      <c r="Q7" s="257">
        <v>-0.70399999999999996</v>
      </c>
      <c r="R7" s="257">
        <v>-0.99</v>
      </c>
      <c r="S7" s="257">
        <v>-0.63400000000000012</v>
      </c>
      <c r="T7" s="257">
        <v>-2.0640000000000001</v>
      </c>
      <c r="U7" s="257">
        <v>-1.3369999999999997</v>
      </c>
      <c r="V7" s="257">
        <v>-3.0539999999999998</v>
      </c>
      <c r="W7" s="257">
        <v>-0.38900000000000001</v>
      </c>
      <c r="X7" s="257">
        <v>-0.38900000000000001</v>
      </c>
      <c r="Y7" s="257">
        <v>-1.726</v>
      </c>
      <c r="Z7" s="257">
        <v>-3.4430000000000001</v>
      </c>
      <c r="AA7" s="257">
        <v>-26.763999999999999</v>
      </c>
      <c r="AB7" s="257">
        <v>-7.7549999999999999</v>
      </c>
      <c r="AC7" s="257">
        <v>-28.490000000000002</v>
      </c>
      <c r="AD7" s="257">
        <v>-11.198</v>
      </c>
    </row>
    <row r="8" spans="1:30">
      <c r="A8" s="103" t="s">
        <v>287</v>
      </c>
      <c r="B8" s="257">
        <v>37.953000000000003</v>
      </c>
      <c r="C8" s="257">
        <v>51.918999999999997</v>
      </c>
      <c r="D8" s="257">
        <v>89.872</v>
      </c>
      <c r="E8" s="257">
        <v>9.9169999999999998</v>
      </c>
      <c r="F8" s="257">
        <v>15.308999999999999</v>
      </c>
      <c r="G8" s="257">
        <v>64.646000000000001</v>
      </c>
      <c r="H8" s="257">
        <v>89.872</v>
      </c>
      <c r="I8" s="257">
        <v>-5.8000000000000052E-2</v>
      </c>
      <c r="J8" s="257">
        <v>1.101</v>
      </c>
      <c r="K8" s="257">
        <v>-8.0999999999999989E-2</v>
      </c>
      <c r="L8" s="257">
        <v>-0.245</v>
      </c>
      <c r="M8" s="257">
        <v>-0.13900000000000001</v>
      </c>
      <c r="N8" s="257">
        <v>0.85599999999999998</v>
      </c>
      <c r="O8" s="257">
        <v>-0.56900000000000006</v>
      </c>
      <c r="P8" s="257">
        <v>-1.276</v>
      </c>
      <c r="Q8" s="257">
        <v>-0.57300000000000006</v>
      </c>
      <c r="R8" s="257">
        <v>-1.286</v>
      </c>
      <c r="S8" s="257">
        <v>-4.3690000000000007</v>
      </c>
      <c r="T8" s="257">
        <v>-11.528</v>
      </c>
      <c r="U8" s="257">
        <v>-3.4169999999999998</v>
      </c>
      <c r="V8" s="257">
        <v>-11.288</v>
      </c>
      <c r="W8" s="257">
        <v>4.2089999999999996</v>
      </c>
      <c r="X8" s="257">
        <v>3.4159999999999999</v>
      </c>
      <c r="Y8" s="257">
        <v>0.79199999999999982</v>
      </c>
      <c r="Z8" s="257">
        <v>-7.8719999999999999</v>
      </c>
      <c r="AA8" s="257">
        <v>-4.4499999999999993</v>
      </c>
      <c r="AB8" s="257">
        <v>5.7850000000000001</v>
      </c>
      <c r="AC8" s="257">
        <v>-3.6580000000000004</v>
      </c>
      <c r="AD8" s="257">
        <v>-2.0870000000000002</v>
      </c>
    </row>
    <row r="9" spans="1:30">
      <c r="A9" s="103" t="s">
        <v>288</v>
      </c>
      <c r="B9" s="257">
        <v>421.83699999999999</v>
      </c>
      <c r="C9" s="257">
        <v>2921.556</v>
      </c>
      <c r="D9" s="257">
        <v>3343.393</v>
      </c>
      <c r="E9" s="257">
        <v>1114.845</v>
      </c>
      <c r="F9" s="257">
        <v>793.00099999999998</v>
      </c>
      <c r="G9" s="257">
        <v>1435.547</v>
      </c>
      <c r="H9" s="257">
        <v>3343.393</v>
      </c>
      <c r="I9" s="257">
        <v>449.89500000000004</v>
      </c>
      <c r="J9" s="257">
        <v>868.95</v>
      </c>
      <c r="K9" s="257">
        <v>-309.56100000000004</v>
      </c>
      <c r="L9" s="257">
        <v>-574.52300000000002</v>
      </c>
      <c r="M9" s="257">
        <v>140.33400000000003</v>
      </c>
      <c r="N9" s="257">
        <v>294.42700000000002</v>
      </c>
      <c r="O9" s="257">
        <v>48.33</v>
      </c>
      <c r="P9" s="257">
        <v>112.88800000000001</v>
      </c>
      <c r="Q9" s="257">
        <v>-15.222000000000001</v>
      </c>
      <c r="R9" s="257">
        <v>-17.725000000000001</v>
      </c>
      <c r="S9" s="257">
        <v>30.694000000000003</v>
      </c>
      <c r="T9" s="257">
        <v>75.376000000000005</v>
      </c>
      <c r="U9" s="257">
        <v>15.488</v>
      </c>
      <c r="V9" s="257">
        <v>57.787999999999997</v>
      </c>
      <c r="W9" s="257">
        <v>-2.4390000000000001</v>
      </c>
      <c r="X9" s="257">
        <v>-17.55</v>
      </c>
      <c r="Y9" s="257">
        <v>13.048999999999999</v>
      </c>
      <c r="Z9" s="257">
        <v>40.238</v>
      </c>
      <c r="AA9" s="257">
        <v>-85.495000000000005</v>
      </c>
      <c r="AB9" s="257">
        <v>-24.773</v>
      </c>
      <c r="AC9" s="257">
        <v>-72.445999999999998</v>
      </c>
      <c r="AD9" s="257">
        <v>15.465</v>
      </c>
    </row>
    <row r="10" spans="1:30">
      <c r="A10" s="103" t="s">
        <v>289</v>
      </c>
      <c r="B10" s="257">
        <v>36.107999999999997</v>
      </c>
      <c r="C10" s="257">
        <v>0.439</v>
      </c>
      <c r="D10" s="257">
        <v>36.546999999999997</v>
      </c>
      <c r="E10" s="257">
        <v>35.895000000000003</v>
      </c>
      <c r="F10" s="257">
        <v>7.6999999999999999E-2</v>
      </c>
      <c r="G10" s="257">
        <v>0.57499999999999996</v>
      </c>
      <c r="H10" s="257">
        <v>36.546999999999997</v>
      </c>
      <c r="I10" s="257">
        <v>2.5000000000000001E-2</v>
      </c>
      <c r="J10" s="257">
        <v>7.5999999999999998E-2</v>
      </c>
      <c r="K10" s="257">
        <v>-1E-3</v>
      </c>
      <c r="L10" s="257">
        <v>-1E-3</v>
      </c>
      <c r="M10" s="257">
        <v>2.4E-2</v>
      </c>
      <c r="N10" s="257">
        <v>7.4999999999999997E-2</v>
      </c>
      <c r="O10" s="257">
        <v>-0.187</v>
      </c>
      <c r="P10" s="257">
        <v>-0.215</v>
      </c>
      <c r="Q10" s="257">
        <v>-0.22099999999999997</v>
      </c>
      <c r="R10" s="257">
        <v>-0.28399999999999997</v>
      </c>
      <c r="S10" s="257">
        <v>0.10300000000000001</v>
      </c>
      <c r="T10" s="257">
        <v>-3.2000000000000001E-2</v>
      </c>
      <c r="U10" s="257">
        <v>-0.11899999999999999</v>
      </c>
      <c r="V10" s="257">
        <v>-0.316</v>
      </c>
      <c r="W10" s="257">
        <v>0</v>
      </c>
      <c r="X10" s="257">
        <v>0</v>
      </c>
      <c r="Y10" s="257">
        <v>-0.11899999999999999</v>
      </c>
      <c r="Z10" s="257">
        <v>-0.316</v>
      </c>
      <c r="AA10" s="257">
        <v>-2.7E-2</v>
      </c>
      <c r="AB10" s="257">
        <v>-8.0000000000000002E-3</v>
      </c>
      <c r="AC10" s="257">
        <v>-0.14600000000000002</v>
      </c>
      <c r="AD10" s="257">
        <v>-0.32400000000000001</v>
      </c>
    </row>
    <row r="11" spans="1:30">
      <c r="A11" s="103" t="s">
        <v>290</v>
      </c>
      <c r="B11" s="257">
        <v>195.13900000000001</v>
      </c>
      <c r="C11" s="257">
        <v>676.22699999999998</v>
      </c>
      <c r="D11" s="257">
        <v>871.36599999999999</v>
      </c>
      <c r="E11" s="257">
        <v>13.737</v>
      </c>
      <c r="F11" s="257">
        <v>15.308999999999999</v>
      </c>
      <c r="G11" s="257">
        <v>842.32</v>
      </c>
      <c r="H11" s="257">
        <v>871.36599999999999</v>
      </c>
      <c r="I11" s="257">
        <v>-5.8000000000000052E-2</v>
      </c>
      <c r="J11" s="257">
        <v>1.101</v>
      </c>
      <c r="K11" s="257">
        <v>-8.0999999999999989E-2</v>
      </c>
      <c r="L11" s="257">
        <v>-0.245</v>
      </c>
      <c r="M11" s="257">
        <v>-0.13900000000000001</v>
      </c>
      <c r="N11" s="257">
        <v>0.85599999999999998</v>
      </c>
      <c r="O11" s="257">
        <v>-1.468</v>
      </c>
      <c r="P11" s="257">
        <v>-2.4609999999999999</v>
      </c>
      <c r="Q11" s="257">
        <v>-1.4840000000000002</v>
      </c>
      <c r="R11" s="257">
        <v>-2.4940000000000002</v>
      </c>
      <c r="S11" s="257">
        <v>-7.5479999999999983</v>
      </c>
      <c r="T11" s="257">
        <v>-29.5</v>
      </c>
      <c r="U11" s="257">
        <v>-1.9350000000000005</v>
      </c>
      <c r="V11" s="257">
        <v>-13.268000000000001</v>
      </c>
      <c r="W11" s="257">
        <v>-0.14799999999999991</v>
      </c>
      <c r="X11" s="257">
        <v>-0.94099999999999995</v>
      </c>
      <c r="Y11" s="257">
        <v>-2.0830000000000002</v>
      </c>
      <c r="Z11" s="257">
        <v>-14.209</v>
      </c>
      <c r="AA11" s="257">
        <v>-52.433999999999997</v>
      </c>
      <c r="AB11" s="257">
        <v>-12.294</v>
      </c>
      <c r="AC11" s="257">
        <v>-54.516999999999996</v>
      </c>
      <c r="AD11" s="257">
        <v>-26.503</v>
      </c>
    </row>
    <row r="12" spans="1:30">
      <c r="A12" s="103" t="s">
        <v>291</v>
      </c>
      <c r="B12" s="257">
        <v>551.20799999999997</v>
      </c>
      <c r="C12" s="257">
        <v>5713.3919999999998</v>
      </c>
      <c r="D12" s="257">
        <v>6264.6</v>
      </c>
      <c r="E12" s="257">
        <v>920.89200000000005</v>
      </c>
      <c r="F12" s="257">
        <v>716.20399999999995</v>
      </c>
      <c r="G12" s="257">
        <v>4627.5039999999999</v>
      </c>
      <c r="H12" s="257">
        <v>6264.6</v>
      </c>
      <c r="I12" s="257">
        <v>241.53399999999993</v>
      </c>
      <c r="J12" s="257">
        <v>559.99199999999996</v>
      </c>
      <c r="K12" s="257">
        <v>-98.430999999999983</v>
      </c>
      <c r="L12" s="257">
        <v>-301.77699999999999</v>
      </c>
      <c r="M12" s="257">
        <v>143.10299999999998</v>
      </c>
      <c r="N12" s="257">
        <v>258.21499999999997</v>
      </c>
      <c r="O12" s="257">
        <v>126.167</v>
      </c>
      <c r="P12" s="257">
        <v>232.35300000000001</v>
      </c>
      <c r="Q12" s="257">
        <v>73.635999999999996</v>
      </c>
      <c r="R12" s="257">
        <v>127.815</v>
      </c>
      <c r="S12" s="257">
        <v>-20.315999999999999</v>
      </c>
      <c r="T12" s="257">
        <v>-29.026</v>
      </c>
      <c r="U12" s="257">
        <v>53.547999999999995</v>
      </c>
      <c r="V12" s="257">
        <v>99.016999999999996</v>
      </c>
      <c r="W12" s="257">
        <v>-9.9339999999999975</v>
      </c>
      <c r="X12" s="257">
        <v>-27.495999999999999</v>
      </c>
      <c r="Y12" s="257">
        <v>43.614000000000004</v>
      </c>
      <c r="Z12" s="257">
        <v>71.521000000000001</v>
      </c>
      <c r="AA12" s="257">
        <v>97.592999999999961</v>
      </c>
      <c r="AB12" s="257">
        <v>653.26199999999994</v>
      </c>
      <c r="AC12" s="257">
        <v>141.20699999999999</v>
      </c>
      <c r="AD12" s="257">
        <v>724.78300000000002</v>
      </c>
    </row>
    <row r="13" spans="1:30">
      <c r="A13" s="103" t="s">
        <v>213</v>
      </c>
      <c r="B13" s="257">
        <v>63.277000000000001</v>
      </c>
      <c r="C13" s="257">
        <v>77.084999999999994</v>
      </c>
      <c r="D13" s="257">
        <v>140.36199999999999</v>
      </c>
      <c r="E13" s="257">
        <v>31.622</v>
      </c>
      <c r="F13" s="257">
        <v>9.1509999999999998</v>
      </c>
      <c r="G13" s="257">
        <v>99.588999999999999</v>
      </c>
      <c r="H13" s="257">
        <v>140.36199999999999</v>
      </c>
      <c r="I13" s="257">
        <v>34.412000000000006</v>
      </c>
      <c r="J13" s="257">
        <v>101.367</v>
      </c>
      <c r="K13" s="257">
        <v>-12.185000000000002</v>
      </c>
      <c r="L13" s="257">
        <v>-35.993000000000002</v>
      </c>
      <c r="M13" s="257">
        <v>22.226999999999997</v>
      </c>
      <c r="N13" s="257">
        <v>65.373999999999995</v>
      </c>
      <c r="O13" s="257">
        <v>20.048000000000002</v>
      </c>
      <c r="P13" s="257">
        <v>62.82</v>
      </c>
      <c r="Q13" s="257">
        <v>17.188000000000002</v>
      </c>
      <c r="R13" s="257">
        <v>57.247</v>
      </c>
      <c r="S13" s="257">
        <v>0.23299999999999998</v>
      </c>
      <c r="T13" s="257">
        <v>0.76300000000000001</v>
      </c>
      <c r="U13" s="257">
        <v>17.423000000000002</v>
      </c>
      <c r="V13" s="257">
        <v>58.011000000000003</v>
      </c>
      <c r="W13" s="257">
        <v>-5.9619999999999997</v>
      </c>
      <c r="X13" s="257">
        <v>-19.798999999999999</v>
      </c>
      <c r="Y13" s="257">
        <v>11.461000000000002</v>
      </c>
      <c r="Z13" s="257">
        <v>38.212000000000003</v>
      </c>
      <c r="AA13" s="257">
        <v>-2.1930000000000001</v>
      </c>
      <c r="AB13" s="257">
        <v>2.5939999999999999</v>
      </c>
      <c r="AC13" s="257">
        <v>9.2679999999999971</v>
      </c>
      <c r="AD13" s="257">
        <v>40.805999999999997</v>
      </c>
    </row>
    <row r="14" spans="1:30">
      <c r="A14" s="103" t="s">
        <v>214</v>
      </c>
      <c r="B14" s="257">
        <v>30.66</v>
      </c>
      <c r="C14" s="257">
        <v>315.44400000000002</v>
      </c>
      <c r="D14" s="257">
        <v>346.10399999999998</v>
      </c>
      <c r="E14" s="257">
        <v>57.640999999999998</v>
      </c>
      <c r="F14" s="257">
        <v>104.839</v>
      </c>
      <c r="G14" s="257">
        <v>183.624</v>
      </c>
      <c r="H14" s="257">
        <v>346.10399999999998</v>
      </c>
      <c r="I14" s="257">
        <v>27.831000000000003</v>
      </c>
      <c r="J14" s="257">
        <v>51.411000000000001</v>
      </c>
      <c r="K14" s="257">
        <v>-7.9060000000000006</v>
      </c>
      <c r="L14" s="257">
        <v>-10.545</v>
      </c>
      <c r="M14" s="257">
        <v>19.925000000000001</v>
      </c>
      <c r="N14" s="257">
        <v>40.866</v>
      </c>
      <c r="O14" s="257">
        <v>18.902999999999999</v>
      </c>
      <c r="P14" s="257">
        <v>38.887</v>
      </c>
      <c r="Q14" s="257">
        <v>18.599999999999998</v>
      </c>
      <c r="R14" s="257">
        <v>38.524999999999999</v>
      </c>
      <c r="S14" s="257">
        <v>-2.5700000000000003</v>
      </c>
      <c r="T14" s="257">
        <v>-4.8230000000000004</v>
      </c>
      <c r="U14" s="257">
        <v>16.029999999999998</v>
      </c>
      <c r="V14" s="257">
        <v>33.701999999999998</v>
      </c>
      <c r="W14" s="257">
        <v>-5.4280000000000008</v>
      </c>
      <c r="X14" s="257">
        <v>-11.435</v>
      </c>
      <c r="Y14" s="257">
        <v>10.602</v>
      </c>
      <c r="Z14" s="257">
        <v>22.266999999999999</v>
      </c>
      <c r="AA14" s="257">
        <v>-0.50900000000000034</v>
      </c>
      <c r="AB14" s="257">
        <v>8.3810000000000002</v>
      </c>
      <c r="AC14" s="257">
        <v>10.093</v>
      </c>
      <c r="AD14" s="257">
        <v>30.648</v>
      </c>
    </row>
    <row r="15" spans="1:30">
      <c r="A15" s="103" t="s">
        <v>292</v>
      </c>
      <c r="B15" s="257">
        <v>58.844000000000001</v>
      </c>
      <c r="C15" s="257">
        <v>223.31899999999999</v>
      </c>
      <c r="D15" s="257">
        <v>282.16300000000001</v>
      </c>
      <c r="E15" s="257">
        <v>83.819000000000003</v>
      </c>
      <c r="F15" s="257">
        <v>0.30599999999999999</v>
      </c>
      <c r="G15" s="257">
        <v>198.03800000000001</v>
      </c>
      <c r="H15" s="257">
        <v>282.16300000000001</v>
      </c>
      <c r="I15" s="257">
        <v>2E-3</v>
      </c>
      <c r="J15" s="257">
        <v>2E-3</v>
      </c>
      <c r="K15" s="257">
        <v>0</v>
      </c>
      <c r="L15" s="257">
        <v>0</v>
      </c>
      <c r="M15" s="257">
        <v>2E-3</v>
      </c>
      <c r="N15" s="257">
        <v>2E-3</v>
      </c>
      <c r="O15" s="257">
        <v>-0.23299999999999998</v>
      </c>
      <c r="P15" s="257">
        <v>-0.28299999999999997</v>
      </c>
      <c r="Q15" s="257">
        <v>-0.23299999999999998</v>
      </c>
      <c r="R15" s="257">
        <v>-0.28299999999999997</v>
      </c>
      <c r="S15" s="257">
        <v>7.1040000000000001</v>
      </c>
      <c r="T15" s="257">
        <v>14.077</v>
      </c>
      <c r="U15" s="257">
        <v>6.8710000000000004</v>
      </c>
      <c r="V15" s="257">
        <v>13.794</v>
      </c>
      <c r="W15" s="257">
        <v>-2.3350000000000004</v>
      </c>
      <c r="X15" s="257">
        <v>-4.6740000000000004</v>
      </c>
      <c r="Y15" s="257">
        <v>4.5359999999999996</v>
      </c>
      <c r="Z15" s="257">
        <v>9.1199999999999992</v>
      </c>
      <c r="AA15" s="257">
        <v>1.322000000000001</v>
      </c>
      <c r="AB15" s="257">
        <v>10.361000000000001</v>
      </c>
      <c r="AC15" s="257">
        <v>5.8580000000000023</v>
      </c>
      <c r="AD15" s="257">
        <v>19.481000000000002</v>
      </c>
    </row>
    <row r="16" spans="1:30">
      <c r="A16" s="103" t="s">
        <v>293</v>
      </c>
      <c r="B16" s="257">
        <v>880.95</v>
      </c>
      <c r="C16" s="257">
        <v>2698.902</v>
      </c>
      <c r="D16" s="257">
        <v>3579.8519999999999</v>
      </c>
      <c r="E16" s="257">
        <v>1390.568</v>
      </c>
      <c r="F16" s="257">
        <v>1080.511</v>
      </c>
      <c r="G16" s="257">
        <v>1108.7729999999999</v>
      </c>
      <c r="H16" s="257">
        <v>3579.8519999999999</v>
      </c>
      <c r="I16" s="257">
        <v>473.36</v>
      </c>
      <c r="J16" s="257">
        <v>927.43600000000004</v>
      </c>
      <c r="K16" s="257">
        <v>-302.59099999999995</v>
      </c>
      <c r="L16" s="257">
        <v>-565.20899999999995</v>
      </c>
      <c r="M16" s="257">
        <v>170.76899999999998</v>
      </c>
      <c r="N16" s="257">
        <v>362.22699999999998</v>
      </c>
      <c r="O16" s="257">
        <v>111.834</v>
      </c>
      <c r="P16" s="257">
        <v>245.875</v>
      </c>
      <c r="Q16" s="257">
        <v>70.804999999999993</v>
      </c>
      <c r="R16" s="257">
        <v>165.78299999999999</v>
      </c>
      <c r="S16" s="257">
        <v>-68.516999999999996</v>
      </c>
      <c r="T16" s="257">
        <v>-121.444</v>
      </c>
      <c r="U16" s="257">
        <v>2.2879999999999967</v>
      </c>
      <c r="V16" s="257">
        <v>44.338999999999999</v>
      </c>
      <c r="W16" s="257">
        <v>-0.14199999999999946</v>
      </c>
      <c r="X16" s="257">
        <v>-14.148999999999999</v>
      </c>
      <c r="Y16" s="257">
        <v>2.1460000000000008</v>
      </c>
      <c r="Z16" s="257">
        <v>30.19</v>
      </c>
      <c r="AA16" s="257">
        <v>-0.72500000000000142</v>
      </c>
      <c r="AB16" s="257">
        <v>50.393000000000001</v>
      </c>
      <c r="AC16" s="257">
        <v>1.4209999999999923</v>
      </c>
      <c r="AD16" s="257">
        <v>80.582999999999998</v>
      </c>
    </row>
    <row r="17" spans="1:30">
      <c r="A17" s="103" t="s">
        <v>495</v>
      </c>
      <c r="B17" s="257">
        <v>305.13</v>
      </c>
      <c r="C17" s="257">
        <v>56.802</v>
      </c>
      <c r="D17" s="257">
        <v>361.93200000000002</v>
      </c>
      <c r="E17" s="257">
        <v>263.57600000000002</v>
      </c>
      <c r="F17" s="257">
        <v>81.070999999999998</v>
      </c>
      <c r="G17" s="257">
        <v>17.285</v>
      </c>
      <c r="H17" s="257">
        <v>361.93200000000002</v>
      </c>
      <c r="I17" s="257">
        <v>302.59700000000004</v>
      </c>
      <c r="J17" s="257">
        <v>680.55100000000004</v>
      </c>
      <c r="K17" s="257">
        <v>-278.33799999999997</v>
      </c>
      <c r="L17" s="257">
        <v>-690.53099999999995</v>
      </c>
      <c r="M17" s="257">
        <v>24.258999999999997</v>
      </c>
      <c r="N17" s="257">
        <v>-9.98</v>
      </c>
      <c r="O17" s="257">
        <v>22.070999999999998</v>
      </c>
      <c r="P17" s="257">
        <v>-14.353999999999999</v>
      </c>
      <c r="Q17" s="257">
        <v>21.634999999999998</v>
      </c>
      <c r="R17" s="257">
        <v>-14.676</v>
      </c>
      <c r="S17" s="257">
        <v>2.0310000000000001</v>
      </c>
      <c r="T17" s="257">
        <v>0.90800000000000003</v>
      </c>
      <c r="U17" s="257">
        <v>23.666999999999998</v>
      </c>
      <c r="V17" s="257">
        <v>-13.766999999999999</v>
      </c>
      <c r="W17" s="257">
        <v>-8.0519999999999996</v>
      </c>
      <c r="X17" s="257">
        <v>4.665</v>
      </c>
      <c r="Y17" s="257">
        <v>15.614999999999998</v>
      </c>
      <c r="Z17" s="257">
        <v>-9.1020000000000003</v>
      </c>
      <c r="AA17" s="257">
        <v>-3.6999999999999922E-2</v>
      </c>
      <c r="AB17" s="257">
        <v>-0.59099999999999997</v>
      </c>
      <c r="AC17" s="257">
        <v>15.578000000000001</v>
      </c>
      <c r="AD17" s="257">
        <v>-9.6929999999999996</v>
      </c>
    </row>
    <row r="18" spans="1:30">
      <c r="A18" s="103" t="s">
        <v>294</v>
      </c>
      <c r="B18" s="257">
        <v>972.69899999999996</v>
      </c>
      <c r="C18" s="257">
        <v>3392.848</v>
      </c>
      <c r="D18" s="257">
        <v>4365.5469999999996</v>
      </c>
      <c r="E18" s="257">
        <v>1413.6849999999999</v>
      </c>
      <c r="F18" s="257">
        <v>1015.494</v>
      </c>
      <c r="G18" s="257">
        <v>1936.3679999999999</v>
      </c>
      <c r="H18" s="257">
        <v>4365.5469999999996</v>
      </c>
      <c r="I18" s="257">
        <v>519.99099999999999</v>
      </c>
      <c r="J18" s="257">
        <v>1018.775</v>
      </c>
      <c r="K18" s="257">
        <v>-355.43299999999999</v>
      </c>
      <c r="L18" s="257">
        <v>-676.35500000000002</v>
      </c>
      <c r="M18" s="257">
        <v>164.55800000000002</v>
      </c>
      <c r="N18" s="257">
        <v>342.42</v>
      </c>
      <c r="O18" s="257">
        <v>106.505</v>
      </c>
      <c r="P18" s="257">
        <v>222.54599999999999</v>
      </c>
      <c r="Q18" s="257">
        <v>45.368000000000002</v>
      </c>
      <c r="R18" s="257">
        <v>108.295</v>
      </c>
      <c r="S18" s="257">
        <v>-67.716999999999999</v>
      </c>
      <c r="T18" s="257">
        <v>-103.857</v>
      </c>
      <c r="U18" s="257">
        <v>-22.35</v>
      </c>
      <c r="V18" s="257">
        <v>4.4379999999999997</v>
      </c>
      <c r="W18" s="257">
        <v>10.816000000000001</v>
      </c>
      <c r="X18" s="257">
        <v>4.8360000000000003</v>
      </c>
      <c r="Y18" s="257">
        <v>-11.534000000000001</v>
      </c>
      <c r="Z18" s="257">
        <v>9.2739999999999991</v>
      </c>
      <c r="AA18" s="257">
        <v>16.528000000000006</v>
      </c>
      <c r="AB18" s="257">
        <v>100.14100000000001</v>
      </c>
      <c r="AC18" s="257">
        <v>4.9939999999999998</v>
      </c>
      <c r="AD18" s="257">
        <v>109.41500000000001</v>
      </c>
    </row>
    <row r="19" spans="1:30">
      <c r="A19" s="103" t="s">
        <v>496</v>
      </c>
      <c r="B19" s="257">
        <v>77.591999999999999</v>
      </c>
      <c r="C19" s="257">
        <v>207.12200000000001</v>
      </c>
      <c r="D19" s="257">
        <v>284.714</v>
      </c>
      <c r="E19" s="257">
        <v>118.962</v>
      </c>
      <c r="F19" s="257">
        <v>7.7560000000000002</v>
      </c>
      <c r="G19" s="257">
        <v>157.99600000000001</v>
      </c>
      <c r="H19" s="257">
        <v>284.714</v>
      </c>
      <c r="I19" s="257">
        <v>16.058</v>
      </c>
      <c r="J19" s="257">
        <v>28.826000000000001</v>
      </c>
      <c r="K19" s="257">
        <v>-7.1730000000000009</v>
      </c>
      <c r="L19" s="257">
        <v>-13.951000000000001</v>
      </c>
      <c r="M19" s="257">
        <v>8.8849999999999998</v>
      </c>
      <c r="N19" s="257">
        <v>14.875</v>
      </c>
      <c r="O19" s="257">
        <v>3.2089999999999996</v>
      </c>
      <c r="P19" s="257">
        <v>5.5419999999999998</v>
      </c>
      <c r="Q19" s="257">
        <v>35.354999999999997</v>
      </c>
      <c r="R19" s="257">
        <v>35.451999999999998</v>
      </c>
      <c r="S19" s="257">
        <v>-4.125</v>
      </c>
      <c r="T19" s="257">
        <v>-2.6349999999999998</v>
      </c>
      <c r="U19" s="257">
        <v>31.23</v>
      </c>
      <c r="V19" s="257">
        <v>32.817</v>
      </c>
      <c r="W19" s="257">
        <v>-2.415</v>
      </c>
      <c r="X19" s="257">
        <v>-3.6110000000000002</v>
      </c>
      <c r="Y19" s="257">
        <v>28.814999999999998</v>
      </c>
      <c r="Z19" s="257">
        <v>29.206</v>
      </c>
      <c r="AA19" s="257">
        <v>0.96699999999999964</v>
      </c>
      <c r="AB19" s="257">
        <v>6.9009999999999998</v>
      </c>
      <c r="AC19" s="257">
        <v>29.782</v>
      </c>
      <c r="AD19" s="257">
        <v>36.106999999999999</v>
      </c>
    </row>
    <row r="20" spans="1:30">
      <c r="A20" s="103" t="s">
        <v>296</v>
      </c>
      <c r="B20" s="257">
        <v>2000.7909999999999</v>
      </c>
      <c r="C20" s="257">
        <v>5452.4669999999996</v>
      </c>
      <c r="D20" s="257">
        <v>7453.2579999999998</v>
      </c>
      <c r="E20" s="257">
        <v>2254.0529999999999</v>
      </c>
      <c r="F20" s="257">
        <v>3069.413</v>
      </c>
      <c r="G20" s="257">
        <v>2129.7919999999999</v>
      </c>
      <c r="H20" s="257">
        <v>7453.2579999999998</v>
      </c>
      <c r="I20" s="257">
        <v>1157.777</v>
      </c>
      <c r="J20" s="257">
        <v>2223.3110000000001</v>
      </c>
      <c r="K20" s="257">
        <v>-802.99400000000003</v>
      </c>
      <c r="L20" s="257">
        <v>-1518.914</v>
      </c>
      <c r="M20" s="257">
        <v>354.78300000000007</v>
      </c>
      <c r="N20" s="257">
        <v>704.39700000000005</v>
      </c>
      <c r="O20" s="257">
        <v>253.86199999999999</v>
      </c>
      <c r="P20" s="257">
        <v>492.767</v>
      </c>
      <c r="Q20" s="257">
        <v>156.16400000000002</v>
      </c>
      <c r="R20" s="257">
        <v>299.37900000000002</v>
      </c>
      <c r="S20" s="257">
        <v>-111.49999999999999</v>
      </c>
      <c r="T20" s="257">
        <v>-186.80099999999999</v>
      </c>
      <c r="U20" s="257">
        <v>44.662999999999997</v>
      </c>
      <c r="V20" s="257">
        <v>112.578</v>
      </c>
      <c r="W20" s="257">
        <v>-6.7370000000000019</v>
      </c>
      <c r="X20" s="257">
        <v>-29.957000000000001</v>
      </c>
      <c r="Y20" s="257">
        <v>37.925999999999995</v>
      </c>
      <c r="Z20" s="257">
        <v>82.620999999999995</v>
      </c>
      <c r="AA20" s="257">
        <v>34.695999999999998</v>
      </c>
      <c r="AB20" s="257">
        <v>130.12</v>
      </c>
      <c r="AC20" s="257">
        <v>72.622000000000014</v>
      </c>
      <c r="AD20" s="257">
        <v>212.74100000000001</v>
      </c>
    </row>
    <row r="21" spans="1:30">
      <c r="A21" s="103" t="s">
        <v>297</v>
      </c>
      <c r="B21" s="257">
        <v>4804.5020000000004</v>
      </c>
      <c r="C21" s="257">
        <v>18641.817999999999</v>
      </c>
      <c r="D21" s="257">
        <v>23446.32</v>
      </c>
      <c r="E21" s="257">
        <v>5289.2139999999999</v>
      </c>
      <c r="F21" s="257">
        <v>4995.4480000000003</v>
      </c>
      <c r="G21" s="257">
        <v>13161.657999999999</v>
      </c>
      <c r="H21" s="257">
        <v>23446.32</v>
      </c>
      <c r="I21" s="257">
        <v>2517.4749999999999</v>
      </c>
      <c r="J21" s="257">
        <v>4966</v>
      </c>
      <c r="K21" s="257">
        <v>-1627.6610000000003</v>
      </c>
      <c r="L21" s="257">
        <v>-3205.78</v>
      </c>
      <c r="M21" s="257">
        <v>889.81400000000008</v>
      </c>
      <c r="N21" s="257">
        <v>1760.22</v>
      </c>
      <c r="O21" s="257">
        <v>600.46799999999996</v>
      </c>
      <c r="P21" s="257">
        <v>1188.251</v>
      </c>
      <c r="Q21" s="257">
        <v>367.66300000000001</v>
      </c>
      <c r="R21" s="257">
        <v>703.37</v>
      </c>
      <c r="S21" s="257">
        <v>-219.41499999999996</v>
      </c>
      <c r="T21" s="257">
        <v>-323.81099999999998</v>
      </c>
      <c r="U21" s="257">
        <v>148.21800000000002</v>
      </c>
      <c r="V21" s="257">
        <v>379.53100000000001</v>
      </c>
      <c r="W21" s="257">
        <v>-39.891999999999996</v>
      </c>
      <c r="X21" s="257">
        <v>-126.309</v>
      </c>
      <c r="Y21" s="257">
        <v>108.32600000000002</v>
      </c>
      <c r="Z21" s="257">
        <v>253.22200000000001</v>
      </c>
      <c r="AA21" s="257">
        <v>117.54700000000003</v>
      </c>
      <c r="AB21" s="257">
        <v>719.375</v>
      </c>
      <c r="AC21" s="257">
        <v>225.87299999999993</v>
      </c>
      <c r="AD21" s="257">
        <v>972.59699999999998</v>
      </c>
    </row>
    <row r="22" spans="1:30">
      <c r="A22" s="103" t="s">
        <v>298</v>
      </c>
      <c r="B22" s="257">
        <v>1196.6030000000001</v>
      </c>
      <c r="C22" s="257">
        <v>7662.6679999999997</v>
      </c>
      <c r="D22" s="257">
        <v>8859.2710000000006</v>
      </c>
      <c r="E22" s="257">
        <v>2040.076</v>
      </c>
      <c r="F22" s="257">
        <v>3038.2330000000002</v>
      </c>
      <c r="G22" s="257">
        <v>3780.962</v>
      </c>
      <c r="H22" s="257">
        <v>8859.2710000000006</v>
      </c>
      <c r="I22" s="257">
        <v>1152.3050000000001</v>
      </c>
      <c r="J22" s="257">
        <v>2109.1120000000001</v>
      </c>
      <c r="K22" s="257">
        <v>-519.37599999999998</v>
      </c>
      <c r="L22" s="257">
        <v>-927.56500000000005</v>
      </c>
      <c r="M22" s="257">
        <v>632.92899999999997</v>
      </c>
      <c r="N22" s="257">
        <v>1181.547</v>
      </c>
      <c r="O22" s="257">
        <v>550.69100000000003</v>
      </c>
      <c r="P22" s="257">
        <v>1013.475</v>
      </c>
      <c r="Q22" s="257">
        <v>468.57900000000001</v>
      </c>
      <c r="R22" s="257">
        <v>859.04200000000003</v>
      </c>
      <c r="S22" s="257">
        <v>-86.271000000000015</v>
      </c>
      <c r="T22" s="257">
        <v>-155.90100000000001</v>
      </c>
      <c r="U22" s="257">
        <v>382.66900000000004</v>
      </c>
      <c r="V22" s="257">
        <v>703.44500000000005</v>
      </c>
      <c r="W22" s="257">
        <v>-131.83699999999999</v>
      </c>
      <c r="X22" s="257">
        <v>-245.53299999999999</v>
      </c>
      <c r="Y22" s="257">
        <v>250.83199999999997</v>
      </c>
      <c r="Z22" s="257">
        <v>457.91199999999998</v>
      </c>
      <c r="AA22" s="257">
        <v>123.6</v>
      </c>
      <c r="AB22" s="257">
        <v>255.15199999999999</v>
      </c>
      <c r="AC22" s="257">
        <v>374.43199999999996</v>
      </c>
      <c r="AD22" s="257">
        <v>713.06399999999996</v>
      </c>
    </row>
    <row r="23" spans="1:30">
      <c r="A23" s="103" t="s">
        <v>299</v>
      </c>
      <c r="B23" s="257">
        <v>7.7859999999999996</v>
      </c>
      <c r="C23" s="257">
        <v>2.5459999999999998</v>
      </c>
      <c r="D23" s="257">
        <v>10.332000000000001</v>
      </c>
      <c r="E23" s="257">
        <v>7.2549999999999999</v>
      </c>
      <c r="F23" s="257">
        <v>1.9E-2</v>
      </c>
      <c r="G23" s="257">
        <v>3.0579999999999998</v>
      </c>
      <c r="H23" s="257">
        <v>10.332000000000001</v>
      </c>
      <c r="I23" s="257">
        <v>9.5679999999999996</v>
      </c>
      <c r="J23" s="257">
        <v>18.366</v>
      </c>
      <c r="K23" s="257">
        <v>-9.7780000000000005</v>
      </c>
      <c r="L23" s="257">
        <v>-18.521000000000001</v>
      </c>
      <c r="M23" s="257">
        <v>-0.21</v>
      </c>
      <c r="N23" s="257">
        <v>-0.155</v>
      </c>
      <c r="O23" s="257">
        <v>-0.71600000000000008</v>
      </c>
      <c r="P23" s="257">
        <v>-1.0900000000000001</v>
      </c>
      <c r="Q23" s="257">
        <v>-0.79799999999999982</v>
      </c>
      <c r="R23" s="257">
        <v>-1.2629999999999999</v>
      </c>
      <c r="S23" s="257">
        <v>-6.6000000000000003E-2</v>
      </c>
      <c r="T23" s="257">
        <v>-0.11700000000000001</v>
      </c>
      <c r="U23" s="257">
        <v>-0.86199999999999988</v>
      </c>
      <c r="V23" s="257">
        <v>-1.3779999999999999</v>
      </c>
      <c r="W23" s="257">
        <v>0.19400000000000001</v>
      </c>
      <c r="X23" s="257">
        <v>0.38500000000000001</v>
      </c>
      <c r="Y23" s="257">
        <v>-0.66799999999999993</v>
      </c>
      <c r="Z23" s="257">
        <v>-0.99299999999999999</v>
      </c>
      <c r="AA23" s="257">
        <v>0.18099999999999999</v>
      </c>
      <c r="AB23" s="257">
        <v>0.3</v>
      </c>
      <c r="AC23" s="257">
        <v>-0.48699999999999999</v>
      </c>
      <c r="AD23" s="257">
        <v>-0.69299999999999995</v>
      </c>
    </row>
    <row r="24" spans="1:30">
      <c r="A24" s="103" t="s">
        <v>497</v>
      </c>
      <c r="B24" s="257">
        <v>51.866999999999997</v>
      </c>
      <c r="C24" s="257">
        <v>172.98</v>
      </c>
      <c r="D24" s="257">
        <v>224.84700000000001</v>
      </c>
      <c r="E24" s="257">
        <v>9.6590000000000007</v>
      </c>
      <c r="F24" s="257">
        <v>0.64900000000000002</v>
      </c>
      <c r="G24" s="257">
        <v>214.53899999999999</v>
      </c>
      <c r="H24" s="257">
        <v>224.84700000000001</v>
      </c>
      <c r="I24" s="257">
        <v>1.0420000000000003</v>
      </c>
      <c r="J24" s="257">
        <v>2.0390000000000001</v>
      </c>
      <c r="K24" s="257">
        <v>0</v>
      </c>
      <c r="L24" s="257">
        <v>0</v>
      </c>
      <c r="M24" s="257">
        <v>1.0420000000000003</v>
      </c>
      <c r="N24" s="257">
        <v>2.0390000000000001</v>
      </c>
      <c r="O24" s="257">
        <v>0.19500000000000001</v>
      </c>
      <c r="P24" s="257">
        <v>0.39100000000000001</v>
      </c>
      <c r="Q24" s="257">
        <v>8.7999999999999995E-2</v>
      </c>
      <c r="R24" s="257">
        <v>0.217</v>
      </c>
      <c r="S24" s="257">
        <v>0.19700000000000001</v>
      </c>
      <c r="T24" s="257">
        <v>0.307</v>
      </c>
      <c r="U24" s="257">
        <v>0.28500000000000003</v>
      </c>
      <c r="V24" s="257">
        <v>0.52400000000000002</v>
      </c>
      <c r="W24" s="257">
        <v>-5.2999999999999992E-2</v>
      </c>
      <c r="X24" s="257">
        <v>-0.224</v>
      </c>
      <c r="Y24" s="257">
        <v>0.23199999999999998</v>
      </c>
      <c r="Z24" s="257">
        <v>0.3</v>
      </c>
      <c r="AA24" s="257">
        <v>0</v>
      </c>
      <c r="AB24" s="257">
        <v>0</v>
      </c>
      <c r="AC24" s="257">
        <v>0.23199999999999998</v>
      </c>
      <c r="AD24" s="257">
        <v>0.3</v>
      </c>
    </row>
    <row r="25" spans="1:30">
      <c r="A25" s="103" t="s">
        <v>301</v>
      </c>
      <c r="B25" s="257">
        <v>9.56</v>
      </c>
      <c r="C25" s="257">
        <v>64.575000000000003</v>
      </c>
      <c r="D25" s="257">
        <v>74.135000000000005</v>
      </c>
      <c r="E25" s="257">
        <v>93.22</v>
      </c>
      <c r="F25" s="257">
        <v>12.6</v>
      </c>
      <c r="G25" s="257">
        <v>-31.684999999999999</v>
      </c>
      <c r="H25" s="257">
        <v>74.135000000000005</v>
      </c>
      <c r="I25" s="257">
        <v>2.6670000000000003</v>
      </c>
      <c r="J25" s="257">
        <v>5.3040000000000003</v>
      </c>
      <c r="K25" s="257">
        <v>0</v>
      </c>
      <c r="L25" s="257">
        <v>-1.9E-2</v>
      </c>
      <c r="M25" s="257">
        <v>2.6670000000000003</v>
      </c>
      <c r="N25" s="257">
        <v>5.2850000000000001</v>
      </c>
      <c r="O25" s="257">
        <v>1.5110000000000001</v>
      </c>
      <c r="P25" s="257">
        <v>3.14</v>
      </c>
      <c r="Q25" s="257">
        <v>5.2000000000000018E-2</v>
      </c>
      <c r="R25" s="257">
        <v>0.224</v>
      </c>
      <c r="S25" s="257">
        <v>-0.60699999999999998</v>
      </c>
      <c r="T25" s="257">
        <v>1.127</v>
      </c>
      <c r="U25" s="257">
        <v>-0.55499999999999994</v>
      </c>
      <c r="V25" s="257">
        <v>1.351</v>
      </c>
      <c r="W25" s="257">
        <v>0</v>
      </c>
      <c r="X25" s="257">
        <v>0</v>
      </c>
      <c r="Y25" s="257">
        <v>-0.55499999999999994</v>
      </c>
      <c r="Z25" s="257">
        <v>1.351</v>
      </c>
      <c r="AA25" s="257">
        <v>0</v>
      </c>
      <c r="AB25" s="257">
        <v>0</v>
      </c>
      <c r="AC25" s="257">
        <v>-0.55499999999999994</v>
      </c>
      <c r="AD25" s="257">
        <v>1.351</v>
      </c>
    </row>
    <row r="26" spans="1:30">
      <c r="A26" s="197" t="s">
        <v>498</v>
      </c>
      <c r="B26" s="257">
        <v>11.656000000000001</v>
      </c>
      <c r="C26" s="257">
        <v>5.0279999999999996</v>
      </c>
      <c r="D26" s="257">
        <v>16.684000000000001</v>
      </c>
      <c r="E26" s="257">
        <v>11.211</v>
      </c>
      <c r="F26" s="257">
        <v>2.0840000000000001</v>
      </c>
      <c r="G26" s="257">
        <v>3.3889999999999998</v>
      </c>
      <c r="H26" s="257">
        <v>16.684000000000001</v>
      </c>
      <c r="I26" s="257">
        <v>15.942</v>
      </c>
      <c r="J26" s="257">
        <v>27.875</v>
      </c>
      <c r="K26" s="257">
        <v>-13.647000000000002</v>
      </c>
      <c r="L26" s="257">
        <v>-24.062000000000001</v>
      </c>
      <c r="M26" s="257">
        <v>2.2949999999999999</v>
      </c>
      <c r="N26" s="257">
        <v>3.8130000000000002</v>
      </c>
      <c r="O26" s="257">
        <v>0.38300000000000001</v>
      </c>
      <c r="P26" s="257">
        <v>0.30599999999999999</v>
      </c>
      <c r="Q26" s="257">
        <v>9.9999999999999978E-2</v>
      </c>
      <c r="R26" s="257">
        <v>-0.77900000000000003</v>
      </c>
      <c r="S26" s="257">
        <v>-7.0000000000000007E-2</v>
      </c>
      <c r="T26" s="257">
        <v>-0.14000000000000001</v>
      </c>
      <c r="U26" s="257">
        <v>2.9999999999999916E-2</v>
      </c>
      <c r="V26" s="257">
        <v>-0.91400000000000003</v>
      </c>
      <c r="W26" s="257">
        <v>0</v>
      </c>
      <c r="X26" s="257">
        <v>-2E-3</v>
      </c>
      <c r="Y26" s="257">
        <v>2.9999999999999916E-2</v>
      </c>
      <c r="Z26" s="257">
        <v>-0.91600000000000004</v>
      </c>
      <c r="AA26" s="257">
        <v>0</v>
      </c>
      <c r="AB26" s="257">
        <v>0</v>
      </c>
      <c r="AC26" s="257">
        <v>2.9999999999999916E-2</v>
      </c>
      <c r="AD26" s="257">
        <v>-0.91600000000000004</v>
      </c>
    </row>
    <row r="27" spans="1:30">
      <c r="A27" s="197" t="s">
        <v>303</v>
      </c>
      <c r="B27" s="257">
        <v>72.716999999999999</v>
      </c>
      <c r="C27" s="257">
        <v>54.564999999999998</v>
      </c>
      <c r="D27" s="257">
        <v>127.282</v>
      </c>
      <c r="E27" s="257">
        <v>43.825000000000003</v>
      </c>
      <c r="F27" s="257">
        <v>12.260999999999999</v>
      </c>
      <c r="G27" s="257">
        <v>71.195999999999998</v>
      </c>
      <c r="H27" s="257">
        <v>127.282</v>
      </c>
      <c r="I27" s="257">
        <v>6.2249999999999996</v>
      </c>
      <c r="J27" s="257">
        <v>10.006</v>
      </c>
      <c r="K27" s="257">
        <v>-0.57199999999999995</v>
      </c>
      <c r="L27" s="257">
        <v>-1.121</v>
      </c>
      <c r="M27" s="257">
        <v>5.6529999999999996</v>
      </c>
      <c r="N27" s="257">
        <v>8.8849999999999998</v>
      </c>
      <c r="O27" s="257">
        <v>4.3190000000000008</v>
      </c>
      <c r="P27" s="257">
        <v>6.8840000000000003</v>
      </c>
      <c r="Q27" s="257">
        <v>3.6909999999999998</v>
      </c>
      <c r="R27" s="257">
        <v>5.6479999999999997</v>
      </c>
      <c r="S27" s="257">
        <v>0.13300000000000001</v>
      </c>
      <c r="T27" s="257">
        <v>0.376</v>
      </c>
      <c r="U27" s="257">
        <v>3.8230000000000004</v>
      </c>
      <c r="V27" s="257">
        <v>6.03</v>
      </c>
      <c r="W27" s="257">
        <v>-0.43599999999999994</v>
      </c>
      <c r="X27" s="257">
        <v>-0.70399999999999996</v>
      </c>
      <c r="Y27" s="257">
        <v>3.3869999999999996</v>
      </c>
      <c r="Z27" s="257">
        <v>5.3259999999999996</v>
      </c>
      <c r="AA27" s="257">
        <v>0</v>
      </c>
      <c r="AB27" s="257">
        <v>0</v>
      </c>
      <c r="AC27" s="257">
        <v>3.3869999999999996</v>
      </c>
      <c r="AD27" s="257">
        <v>5.3259999999999996</v>
      </c>
    </row>
    <row r="28" spans="1:30">
      <c r="A28" s="197" t="s">
        <v>304</v>
      </c>
      <c r="B28" s="257">
        <v>0</v>
      </c>
      <c r="C28" s="257">
        <v>0</v>
      </c>
      <c r="D28" s="257">
        <v>0</v>
      </c>
      <c r="E28" s="257">
        <v>0</v>
      </c>
      <c r="F28" s="257">
        <v>0</v>
      </c>
      <c r="G28" s="257">
        <v>0</v>
      </c>
      <c r="H28" s="257">
        <v>0</v>
      </c>
      <c r="I28" s="257">
        <v>0</v>
      </c>
      <c r="J28" s="257">
        <v>0</v>
      </c>
      <c r="K28" s="257">
        <v>0</v>
      </c>
      <c r="L28" s="257">
        <v>0</v>
      </c>
      <c r="M28" s="257">
        <v>0</v>
      </c>
      <c r="N28" s="257">
        <v>0</v>
      </c>
      <c r="O28" s="257">
        <v>0</v>
      </c>
      <c r="P28" s="257">
        <v>0</v>
      </c>
      <c r="Q28" s="257">
        <v>0</v>
      </c>
      <c r="R28" s="257">
        <v>0</v>
      </c>
      <c r="S28" s="257">
        <v>0</v>
      </c>
      <c r="T28" s="257">
        <v>0</v>
      </c>
      <c r="U28" s="257">
        <v>0</v>
      </c>
      <c r="V28" s="257">
        <v>0</v>
      </c>
      <c r="W28" s="257">
        <v>0</v>
      </c>
      <c r="X28" s="257">
        <v>0</v>
      </c>
      <c r="Y28" s="257">
        <v>0</v>
      </c>
      <c r="Z28" s="257">
        <v>0</v>
      </c>
      <c r="AA28" s="257">
        <v>0</v>
      </c>
      <c r="AB28" s="257">
        <v>0</v>
      </c>
      <c r="AC28" s="257">
        <v>0</v>
      </c>
      <c r="AD28" s="257">
        <v>0</v>
      </c>
    </row>
    <row r="29" spans="1:30">
      <c r="A29" s="197" t="s">
        <v>305</v>
      </c>
      <c r="B29" s="257">
        <v>50.204999999999998</v>
      </c>
      <c r="C29" s="257">
        <v>273.90800000000002</v>
      </c>
      <c r="D29" s="257">
        <v>324.113</v>
      </c>
      <c r="E29" s="257">
        <v>2.423</v>
      </c>
      <c r="F29" s="257">
        <v>0</v>
      </c>
      <c r="G29" s="257">
        <v>321.69</v>
      </c>
      <c r="H29" s="257">
        <v>324.113</v>
      </c>
      <c r="I29" s="257">
        <v>7.4809999999999999</v>
      </c>
      <c r="J29" s="257">
        <v>15.224</v>
      </c>
      <c r="K29" s="257">
        <v>-3.6179999999999999</v>
      </c>
      <c r="L29" s="257">
        <v>-4.2439999999999998</v>
      </c>
      <c r="M29" s="257">
        <v>3.8630000000000004</v>
      </c>
      <c r="N29" s="257">
        <v>10.98</v>
      </c>
      <c r="O29" s="257">
        <v>1.5899999999999999</v>
      </c>
      <c r="P29" s="257">
        <v>7.5220000000000002</v>
      </c>
      <c r="Q29" s="257">
        <v>-0.77499999999999991</v>
      </c>
      <c r="R29" s="257">
        <v>2.8029999999999999</v>
      </c>
      <c r="S29" s="257">
        <v>1.1000000000000001E-2</v>
      </c>
      <c r="T29" s="257">
        <v>0.02</v>
      </c>
      <c r="U29" s="257">
        <v>-0.76400000000000023</v>
      </c>
      <c r="V29" s="257">
        <v>2.8239999999999998</v>
      </c>
      <c r="W29" s="257">
        <v>-0.52500000000000002</v>
      </c>
      <c r="X29" s="257">
        <v>-1.0680000000000001</v>
      </c>
      <c r="Y29" s="257">
        <v>-1.2889999999999999</v>
      </c>
      <c r="Z29" s="257">
        <v>1.756</v>
      </c>
      <c r="AA29" s="257">
        <v>0</v>
      </c>
      <c r="AB29" s="257">
        <v>0</v>
      </c>
      <c r="AC29" s="257">
        <v>-1.2889999999999999</v>
      </c>
      <c r="AD29" s="257">
        <v>1.756</v>
      </c>
    </row>
    <row r="30" spans="1:30">
      <c r="A30" s="197" t="s">
        <v>499</v>
      </c>
      <c r="B30" s="257">
        <v>122.515</v>
      </c>
      <c r="C30" s="257">
        <v>198.46899999999999</v>
      </c>
      <c r="D30" s="257">
        <v>320.98399999999998</v>
      </c>
      <c r="E30" s="257">
        <v>42.823</v>
      </c>
      <c r="F30" s="257">
        <v>6.4000000000000001E-2</v>
      </c>
      <c r="G30" s="257">
        <v>278.09699999999998</v>
      </c>
      <c r="H30" s="257">
        <v>320.98399999999998</v>
      </c>
      <c r="I30" s="257">
        <v>1.3590000000000002</v>
      </c>
      <c r="J30" s="257">
        <v>2.72</v>
      </c>
      <c r="K30" s="257">
        <v>0</v>
      </c>
      <c r="L30" s="257">
        <v>0</v>
      </c>
      <c r="M30" s="257">
        <v>1.3590000000000002</v>
      </c>
      <c r="N30" s="257">
        <v>2.72</v>
      </c>
      <c r="O30" s="257">
        <v>0.35799999999999998</v>
      </c>
      <c r="P30" s="257">
        <v>0.75800000000000001</v>
      </c>
      <c r="Q30" s="257">
        <v>-0.14800000000000002</v>
      </c>
      <c r="R30" s="257">
        <v>-0.26800000000000002</v>
      </c>
      <c r="S30" s="257">
        <v>0.73</v>
      </c>
      <c r="T30" s="257">
        <v>1.4419999999999999</v>
      </c>
      <c r="U30" s="257">
        <v>0.58299999999999841</v>
      </c>
      <c r="V30" s="257">
        <v>38.000999999999998</v>
      </c>
      <c r="W30" s="257">
        <v>-0.14500000000000002</v>
      </c>
      <c r="X30" s="257">
        <v>-3.919</v>
      </c>
      <c r="Y30" s="257">
        <v>0.43800000000000239</v>
      </c>
      <c r="Z30" s="257">
        <v>34.082000000000001</v>
      </c>
      <c r="AA30" s="257">
        <v>0</v>
      </c>
      <c r="AB30" s="257">
        <v>0</v>
      </c>
      <c r="AC30" s="257">
        <v>0.43800000000000239</v>
      </c>
      <c r="AD30" s="257">
        <v>34.082000000000001</v>
      </c>
    </row>
    <row r="31" spans="1:30">
      <c r="A31" s="197" t="s">
        <v>500</v>
      </c>
      <c r="B31" s="257">
        <v>9.0239999999999991</v>
      </c>
      <c r="C31" s="257">
        <v>133.864</v>
      </c>
      <c r="D31" s="257">
        <v>142.88800000000001</v>
      </c>
      <c r="E31" s="257">
        <v>86.028999999999996</v>
      </c>
      <c r="F31" s="257">
        <v>10.459</v>
      </c>
      <c r="G31" s="257">
        <v>46.4</v>
      </c>
      <c r="H31" s="257">
        <v>142.88800000000001</v>
      </c>
      <c r="I31" s="257">
        <v>5.3370000000000006</v>
      </c>
      <c r="J31" s="257">
        <v>11.182</v>
      </c>
      <c r="K31" s="257">
        <v>-0.35699999999999998</v>
      </c>
      <c r="L31" s="257">
        <v>-0.89500000000000002</v>
      </c>
      <c r="M31" s="257">
        <v>4.9800000000000004</v>
      </c>
      <c r="N31" s="257">
        <v>10.287000000000001</v>
      </c>
      <c r="O31" s="257">
        <v>3.8739999999999997</v>
      </c>
      <c r="P31" s="257">
        <v>8.5069999999999997</v>
      </c>
      <c r="Q31" s="257">
        <v>2.0590000000000006</v>
      </c>
      <c r="R31" s="257">
        <v>4.8710000000000004</v>
      </c>
      <c r="S31" s="257">
        <v>-1.2700000000000002</v>
      </c>
      <c r="T31" s="257">
        <v>-2.5270000000000001</v>
      </c>
      <c r="U31" s="257">
        <v>0.78899999999999992</v>
      </c>
      <c r="V31" s="257">
        <v>2.3439999999999999</v>
      </c>
      <c r="W31" s="257">
        <v>-0.26700000000000007</v>
      </c>
      <c r="X31" s="257">
        <v>-0.67500000000000004</v>
      </c>
      <c r="Y31" s="257">
        <v>0.52200000000000002</v>
      </c>
      <c r="Z31" s="257">
        <v>1.669</v>
      </c>
      <c r="AA31" s="257">
        <v>0</v>
      </c>
      <c r="AB31" s="257">
        <v>0</v>
      </c>
      <c r="AC31" s="257">
        <v>0.52200000000000002</v>
      </c>
      <c r="AD31" s="257">
        <v>1.669</v>
      </c>
    </row>
    <row r="32" spans="1:30">
      <c r="A32" s="197" t="s">
        <v>308</v>
      </c>
      <c r="B32" s="257">
        <v>199.839</v>
      </c>
      <c r="C32" s="257">
        <v>438.47800000000001</v>
      </c>
      <c r="D32" s="257">
        <v>638.31700000000001</v>
      </c>
      <c r="E32" s="257">
        <v>122.895</v>
      </c>
      <c r="F32" s="257">
        <v>60.92</v>
      </c>
      <c r="G32" s="257">
        <v>454.50200000000001</v>
      </c>
      <c r="H32" s="257">
        <v>638.31700000000001</v>
      </c>
      <c r="I32" s="257">
        <v>53.182000000000009</v>
      </c>
      <c r="J32" s="257">
        <v>109.80800000000001</v>
      </c>
      <c r="K32" s="257">
        <v>-12.83</v>
      </c>
      <c r="L32" s="257">
        <v>-27.117000000000001</v>
      </c>
      <c r="M32" s="257">
        <v>40.352000000000004</v>
      </c>
      <c r="N32" s="257">
        <v>82.691000000000003</v>
      </c>
      <c r="O32" s="257">
        <v>36.807000000000002</v>
      </c>
      <c r="P32" s="257">
        <v>75.775000000000006</v>
      </c>
      <c r="Q32" s="257">
        <v>29.472999999999999</v>
      </c>
      <c r="R32" s="257">
        <v>63.22</v>
      </c>
      <c r="S32" s="257">
        <v>0.51800000000000002</v>
      </c>
      <c r="T32" s="257">
        <v>0.79800000000000004</v>
      </c>
      <c r="U32" s="257">
        <v>29.991</v>
      </c>
      <c r="V32" s="257">
        <v>64.018000000000001</v>
      </c>
      <c r="W32" s="257">
        <v>-9.541999999999998</v>
      </c>
      <c r="X32" s="257">
        <v>-20.553999999999998</v>
      </c>
      <c r="Y32" s="257">
        <v>20.448999999999998</v>
      </c>
      <c r="Z32" s="257">
        <v>43.463999999999999</v>
      </c>
      <c r="AA32" s="257">
        <v>0</v>
      </c>
      <c r="AB32" s="257">
        <v>0</v>
      </c>
      <c r="AC32" s="257">
        <v>20.448999999999998</v>
      </c>
      <c r="AD32" s="257">
        <v>43.463999999999999</v>
      </c>
    </row>
    <row r="33" spans="1:30">
      <c r="A33" s="197" t="s">
        <v>309</v>
      </c>
      <c r="B33" s="257">
        <v>1446.2760000000001</v>
      </c>
      <c r="C33" s="257">
        <v>7983.6689999999999</v>
      </c>
      <c r="D33" s="257">
        <v>9429.9449999999997</v>
      </c>
      <c r="E33" s="257">
        <v>2169.4989999999998</v>
      </c>
      <c r="F33" s="257">
        <v>3140.68</v>
      </c>
      <c r="G33" s="257">
        <v>4119.7659999999996</v>
      </c>
      <c r="H33" s="257">
        <v>9429.9449999999997</v>
      </c>
      <c r="I33" s="257">
        <v>1239.079</v>
      </c>
      <c r="J33" s="257">
        <v>2277.567</v>
      </c>
      <c r="K33" s="257">
        <v>-546.71900000000005</v>
      </c>
      <c r="L33" s="257">
        <v>-973.66</v>
      </c>
      <c r="M33" s="257">
        <v>692.3599999999999</v>
      </c>
      <c r="N33" s="257">
        <v>1303.9069999999999</v>
      </c>
      <c r="O33" s="257">
        <v>600.02100000000007</v>
      </c>
      <c r="P33" s="257">
        <v>1117.412</v>
      </c>
      <c r="Q33" s="257">
        <v>502.67599999999999</v>
      </c>
      <c r="R33" s="257">
        <v>934.00599999999997</v>
      </c>
      <c r="S33" s="257">
        <v>-86.498999999999995</v>
      </c>
      <c r="T33" s="257">
        <v>-154.27799999999999</v>
      </c>
      <c r="U33" s="257">
        <v>416.54000000000008</v>
      </c>
      <c r="V33" s="257">
        <v>780.04600000000005</v>
      </c>
      <c r="W33" s="257">
        <v>-142.77199999999999</v>
      </c>
      <c r="X33" s="257">
        <v>-272.47399999999999</v>
      </c>
      <c r="Y33" s="257">
        <v>273.76800000000003</v>
      </c>
      <c r="Z33" s="257">
        <v>507.572</v>
      </c>
      <c r="AA33" s="257">
        <v>82.415000000000006</v>
      </c>
      <c r="AB33" s="257">
        <v>195.71700000000001</v>
      </c>
      <c r="AC33" s="257">
        <v>356.18299999999999</v>
      </c>
      <c r="AD33" s="257">
        <v>703.28899999999999</v>
      </c>
    </row>
    <row r="34" spans="1:30">
      <c r="A34" s="197" t="s">
        <v>310</v>
      </c>
      <c r="B34" s="257">
        <v>40.127000000000002</v>
      </c>
      <c r="C34" s="257">
        <v>61.87</v>
      </c>
      <c r="D34" s="257">
        <v>101.997</v>
      </c>
      <c r="E34" s="257">
        <v>14.542999999999999</v>
      </c>
      <c r="F34" s="257">
        <v>0</v>
      </c>
      <c r="G34" s="257">
        <v>87.453999999999994</v>
      </c>
      <c r="H34" s="257">
        <v>101.997</v>
      </c>
      <c r="I34" s="257">
        <v>0</v>
      </c>
      <c r="J34" s="257">
        <v>0</v>
      </c>
      <c r="K34" s="257">
        <v>0</v>
      </c>
      <c r="L34" s="257">
        <v>0</v>
      </c>
      <c r="M34" s="257">
        <v>0</v>
      </c>
      <c r="N34" s="257">
        <v>0</v>
      </c>
      <c r="O34" s="257">
        <v>-5.6999999999999995E-2</v>
      </c>
      <c r="P34" s="257">
        <v>-0.221</v>
      </c>
      <c r="Q34" s="257">
        <v>-5.6999999999999995E-2</v>
      </c>
      <c r="R34" s="257">
        <v>-0.221</v>
      </c>
      <c r="S34" s="257">
        <v>-0.53900000000000015</v>
      </c>
      <c r="T34" s="257">
        <v>1.887</v>
      </c>
      <c r="U34" s="257">
        <v>2.9259999999999997</v>
      </c>
      <c r="V34" s="257">
        <v>5.1879999999999997</v>
      </c>
      <c r="W34" s="257">
        <v>0.17600000000000005</v>
      </c>
      <c r="X34" s="257">
        <v>-0.49099999999999999</v>
      </c>
      <c r="Y34" s="257">
        <v>3.1020000000000003</v>
      </c>
      <c r="Z34" s="257">
        <v>4.6970000000000001</v>
      </c>
      <c r="AA34" s="257">
        <v>1.0170000000000003</v>
      </c>
      <c r="AB34" s="257">
        <v>-3.8769999999999998</v>
      </c>
      <c r="AC34" s="257">
        <v>4.1189999999999998</v>
      </c>
      <c r="AD34" s="257">
        <v>0.82</v>
      </c>
    </row>
    <row r="35" spans="1:30">
      <c r="A35" s="197" t="s">
        <v>215</v>
      </c>
      <c r="B35" s="257">
        <v>52.956000000000003</v>
      </c>
      <c r="C35" s="257">
        <v>148.59</v>
      </c>
      <c r="D35" s="257">
        <v>201.54599999999999</v>
      </c>
      <c r="E35" s="257">
        <v>85.42</v>
      </c>
      <c r="F35" s="257">
        <v>31.532</v>
      </c>
      <c r="G35" s="257">
        <v>84.593999999999994</v>
      </c>
      <c r="H35" s="257">
        <v>201.54599999999999</v>
      </c>
      <c r="I35" s="257">
        <v>22.426000000000002</v>
      </c>
      <c r="J35" s="257">
        <v>38.728000000000002</v>
      </c>
      <c r="K35" s="257">
        <v>-9.254999999999999</v>
      </c>
      <c r="L35" s="257">
        <v>-15.972</v>
      </c>
      <c r="M35" s="257">
        <v>13.170999999999999</v>
      </c>
      <c r="N35" s="257">
        <v>22.756</v>
      </c>
      <c r="O35" s="257">
        <v>10.438999999999998</v>
      </c>
      <c r="P35" s="257">
        <v>18.297999999999998</v>
      </c>
      <c r="Q35" s="257">
        <v>7.9630000000000001</v>
      </c>
      <c r="R35" s="257">
        <v>13.307</v>
      </c>
      <c r="S35" s="257">
        <v>1.0000000000001119E-3</v>
      </c>
      <c r="T35" s="257">
        <v>-1.9279999999999999</v>
      </c>
      <c r="U35" s="257">
        <v>7.9639999999999995</v>
      </c>
      <c r="V35" s="257">
        <v>11.379</v>
      </c>
      <c r="W35" s="257">
        <v>-2.226</v>
      </c>
      <c r="X35" s="257">
        <v>-3.2250000000000001</v>
      </c>
      <c r="Y35" s="257">
        <v>5.7379999999999995</v>
      </c>
      <c r="Z35" s="257">
        <v>8.1539999999999999</v>
      </c>
      <c r="AA35" s="257">
        <v>1.5489999999999999</v>
      </c>
      <c r="AB35" s="257">
        <v>-1.4830000000000001</v>
      </c>
      <c r="AC35" s="257">
        <v>7.2869999999999999</v>
      </c>
      <c r="AD35" s="257">
        <v>6.6710000000000003</v>
      </c>
    </row>
    <row r="36" spans="1:30">
      <c r="A36" s="197" t="s">
        <v>501</v>
      </c>
      <c r="B36" s="257">
        <v>93.082999999999998</v>
      </c>
      <c r="C36" s="257">
        <v>154.839</v>
      </c>
      <c r="D36" s="257">
        <v>247.922</v>
      </c>
      <c r="E36" s="257">
        <v>99.962000000000003</v>
      </c>
      <c r="F36" s="257">
        <v>31.532</v>
      </c>
      <c r="G36" s="257">
        <v>116.428</v>
      </c>
      <c r="H36" s="257">
        <v>247.922</v>
      </c>
      <c r="I36" s="257">
        <v>22.426000000000002</v>
      </c>
      <c r="J36" s="257">
        <v>38.728000000000002</v>
      </c>
      <c r="K36" s="257">
        <v>-9.254999999999999</v>
      </c>
      <c r="L36" s="257">
        <v>-15.972</v>
      </c>
      <c r="M36" s="257">
        <v>13.170999999999999</v>
      </c>
      <c r="N36" s="257">
        <v>22.756</v>
      </c>
      <c r="O36" s="257">
        <v>10.382000000000001</v>
      </c>
      <c r="P36" s="257">
        <v>18.077000000000002</v>
      </c>
      <c r="Q36" s="257">
        <v>7.9060000000000006</v>
      </c>
      <c r="R36" s="257">
        <v>13.086</v>
      </c>
      <c r="S36" s="257">
        <v>-0.53900000000000003</v>
      </c>
      <c r="T36" s="257">
        <v>-4.2000000000000003E-2</v>
      </c>
      <c r="U36" s="257">
        <v>7.3660000000000005</v>
      </c>
      <c r="V36" s="257">
        <v>13.044</v>
      </c>
      <c r="W36" s="257">
        <v>-2.0500000000000003</v>
      </c>
      <c r="X36" s="257">
        <v>-3.7160000000000002</v>
      </c>
      <c r="Y36" s="257">
        <v>5.3159999999999998</v>
      </c>
      <c r="Z36" s="257">
        <v>9.3279999999999994</v>
      </c>
      <c r="AA36" s="257">
        <v>1.4370000000000003</v>
      </c>
      <c r="AB36" s="257">
        <v>-4.423</v>
      </c>
      <c r="AC36" s="257">
        <v>6.7530000000000001</v>
      </c>
      <c r="AD36" s="257">
        <v>4.9050000000000002</v>
      </c>
    </row>
    <row r="37" spans="1:30">
      <c r="A37" s="197"/>
      <c r="B37" s="257"/>
      <c r="C37" s="257"/>
      <c r="D37" s="257"/>
      <c r="E37" s="257"/>
      <c r="F37" s="257"/>
      <c r="G37" s="257"/>
      <c r="H37" s="257"/>
      <c r="I37" s="257"/>
      <c r="J37" s="257"/>
      <c r="K37" s="257"/>
      <c r="L37" s="257"/>
      <c r="M37" s="257"/>
      <c r="N37" s="257"/>
      <c r="O37" s="257"/>
      <c r="P37" s="257"/>
      <c r="Q37" s="257"/>
      <c r="R37" s="257"/>
      <c r="S37" s="257"/>
      <c r="T37" s="257"/>
      <c r="U37" s="257"/>
      <c r="V37" s="257"/>
      <c r="W37" s="257"/>
      <c r="X37" s="257"/>
      <c r="Y37" s="257"/>
      <c r="Z37" s="257"/>
      <c r="AA37" s="257"/>
      <c r="AB37" s="257"/>
      <c r="AC37" s="257"/>
      <c r="AD37" s="257"/>
    </row>
    <row r="38" spans="1:30">
      <c r="A38" s="197"/>
      <c r="B38" s="257"/>
      <c r="C38" s="257"/>
      <c r="D38" s="257"/>
      <c r="E38" s="257"/>
      <c r="F38" s="257"/>
      <c r="G38" s="257"/>
      <c r="H38" s="257"/>
      <c r="I38" s="257"/>
      <c r="J38" s="257"/>
      <c r="K38" s="257"/>
      <c r="L38" s="257"/>
      <c r="M38" s="257"/>
      <c r="N38" s="257"/>
      <c r="O38" s="257"/>
      <c r="P38" s="257"/>
      <c r="Q38" s="257"/>
      <c r="R38" s="257"/>
      <c r="S38" s="257"/>
      <c r="T38" s="257"/>
      <c r="U38" s="257"/>
      <c r="V38" s="257"/>
      <c r="W38" s="257"/>
      <c r="X38" s="257"/>
      <c r="Y38" s="257"/>
      <c r="Z38" s="257"/>
      <c r="AA38" s="257"/>
      <c r="AB38" s="257"/>
      <c r="AC38" s="257"/>
      <c r="AD38" s="257"/>
    </row>
    <row r="39" spans="1:30">
      <c r="A39" s="197"/>
      <c r="B39" s="257"/>
      <c r="C39" s="257"/>
      <c r="D39" s="257"/>
      <c r="E39" s="257"/>
      <c r="F39" s="257"/>
      <c r="G39" s="257"/>
      <c r="H39" s="257"/>
      <c r="I39" s="257"/>
      <c r="J39" s="257"/>
      <c r="K39" s="257"/>
      <c r="L39" s="257"/>
      <c r="M39" s="257"/>
      <c r="N39" s="257"/>
      <c r="O39" s="257"/>
      <c r="P39" s="257"/>
      <c r="Q39" s="257"/>
      <c r="R39" s="257"/>
      <c r="S39" s="257"/>
      <c r="T39" s="257"/>
      <c r="U39" s="257"/>
      <c r="V39" s="257"/>
      <c r="W39" s="257"/>
      <c r="X39" s="257"/>
      <c r="Y39" s="257"/>
      <c r="Z39" s="257"/>
      <c r="AA39" s="257"/>
      <c r="AB39" s="257"/>
      <c r="AC39" s="257"/>
      <c r="AD39" s="257"/>
    </row>
    <row r="40" spans="1:30">
      <c r="A40" s="197"/>
      <c r="B40" s="257"/>
      <c r="C40" s="257"/>
      <c r="D40" s="257"/>
      <c r="E40" s="257"/>
      <c r="F40" s="257"/>
      <c r="G40" s="257"/>
      <c r="H40" s="257"/>
      <c r="I40" s="257"/>
      <c r="J40" s="257"/>
      <c r="K40" s="257"/>
      <c r="L40" s="257"/>
      <c r="M40" s="257"/>
      <c r="N40" s="257"/>
      <c r="O40" s="257"/>
      <c r="P40" s="257"/>
      <c r="Q40" s="257"/>
      <c r="R40" s="257"/>
      <c r="S40" s="257"/>
      <c r="T40" s="257"/>
      <c r="U40" s="257"/>
      <c r="V40" s="257"/>
      <c r="W40" s="257"/>
      <c r="X40" s="257"/>
      <c r="Y40" s="257"/>
      <c r="Z40" s="257"/>
      <c r="AA40" s="257"/>
      <c r="AB40" s="257"/>
      <c r="AC40" s="257"/>
      <c r="AD40" s="257"/>
    </row>
    <row r="41" spans="1:30">
      <c r="A41" s="197"/>
      <c r="B41" s="257"/>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row>
    <row r="42" spans="1:30">
      <c r="A42" s="228"/>
      <c r="B42" s="228"/>
      <c r="C42" s="228"/>
      <c r="D42" s="228"/>
      <c r="E42" s="228"/>
      <c r="F42" s="228"/>
      <c r="G42" s="228"/>
      <c r="H42" s="228"/>
      <c r="I42" s="228"/>
      <c r="J42" s="228"/>
      <c r="K42" s="228"/>
      <c r="L42" s="228"/>
      <c r="M42" s="228"/>
      <c r="N42" s="228"/>
      <c r="O42" s="228"/>
      <c r="P42" s="228"/>
      <c r="Q42" s="228"/>
      <c r="R42" s="228"/>
      <c r="S42" s="228"/>
      <c r="T42" s="228"/>
      <c r="U42" s="228"/>
      <c r="V42" s="228"/>
      <c r="W42" s="228"/>
      <c r="X42" s="228"/>
      <c r="Y42" s="228"/>
      <c r="Z42" s="228"/>
      <c r="AA42" s="228"/>
    </row>
    <row r="43" spans="1:30">
      <c r="A43" s="228"/>
      <c r="B43" s="258"/>
      <c r="C43" s="258"/>
      <c r="D43" s="258"/>
      <c r="E43" s="258"/>
      <c r="F43" s="258"/>
      <c r="G43" s="258"/>
      <c r="H43" s="258"/>
      <c r="I43" s="258"/>
      <c r="J43" s="258"/>
      <c r="K43" s="258"/>
      <c r="L43" s="258"/>
      <c r="M43" s="258"/>
      <c r="N43" s="258"/>
      <c r="O43" s="258"/>
      <c r="P43" s="258"/>
      <c r="Q43" s="258"/>
      <c r="R43" s="258"/>
      <c r="S43" s="258"/>
      <c r="T43" s="258"/>
      <c r="U43" s="258"/>
      <c r="V43" s="258"/>
      <c r="W43" s="258"/>
      <c r="X43" s="258"/>
      <c r="Y43" s="258"/>
    </row>
    <row r="44" spans="1:30">
      <c r="F44" s="200"/>
      <c r="H44" s="236"/>
      <c r="U44" s="258"/>
      <c r="V44" s="258"/>
    </row>
    <row r="45" spans="1:30">
      <c r="A45" s="250"/>
      <c r="B45" s="250"/>
      <c r="C45" s="250"/>
      <c r="D45" s="250"/>
      <c r="E45" s="250"/>
      <c r="F45" s="236"/>
      <c r="G45" s="250"/>
      <c r="H45" s="236"/>
      <c r="K45" s="259"/>
      <c r="L45" s="259"/>
      <c r="M45" s="236"/>
      <c r="N45" s="236"/>
      <c r="O45" s="236"/>
      <c r="P45" s="236"/>
      <c r="Q45" s="236"/>
      <c r="R45" s="236"/>
      <c r="S45" s="236"/>
      <c r="T45" s="236"/>
      <c r="U45" s="236"/>
      <c r="V45" s="236"/>
      <c r="W45" s="236"/>
      <c r="X45" s="236"/>
      <c r="Y45" s="236"/>
      <c r="Z45" s="250"/>
      <c r="AA45" s="250"/>
    </row>
    <row r="46" spans="1:30" ht="25.5">
      <c r="B46" s="550" t="s">
        <v>169</v>
      </c>
      <c r="C46" s="551" t="s">
        <v>280</v>
      </c>
      <c r="D46" s="551" t="s">
        <v>171</v>
      </c>
      <c r="E46" s="551" t="s">
        <v>173</v>
      </c>
      <c r="F46" s="551" t="s">
        <v>174</v>
      </c>
      <c r="G46" s="551" t="s">
        <v>281</v>
      </c>
      <c r="H46" s="552" t="s">
        <v>178</v>
      </c>
      <c r="I46" s="877" t="s">
        <v>63</v>
      </c>
      <c r="J46" s="878"/>
      <c r="K46" s="877" t="s">
        <v>282</v>
      </c>
      <c r="L46" s="878"/>
      <c r="M46" s="877" t="s">
        <v>71</v>
      </c>
      <c r="N46" s="878"/>
      <c r="O46" s="877" t="s">
        <v>112</v>
      </c>
      <c r="P46" s="878"/>
      <c r="Q46" s="877" t="s">
        <v>283</v>
      </c>
      <c r="R46" s="878"/>
      <c r="S46" s="877" t="s">
        <v>284</v>
      </c>
      <c r="T46" s="878"/>
      <c r="U46" s="877" t="s">
        <v>285</v>
      </c>
      <c r="V46" s="878"/>
      <c r="W46" s="877" t="s">
        <v>86</v>
      </c>
      <c r="X46" s="878"/>
      <c r="Y46" s="877" t="s">
        <v>453</v>
      </c>
      <c r="Z46" s="878"/>
      <c r="AA46" s="877" t="s">
        <v>455</v>
      </c>
      <c r="AB46" s="878">
        <v>0</v>
      </c>
      <c r="AC46" s="877" t="s">
        <v>456</v>
      </c>
      <c r="AD46" s="878">
        <v>0</v>
      </c>
    </row>
    <row r="47" spans="1:30" ht="25.5">
      <c r="B47" s="553" t="s">
        <v>490</v>
      </c>
      <c r="C47" s="553" t="s">
        <v>490</v>
      </c>
      <c r="D47" s="553" t="s">
        <v>490</v>
      </c>
      <c r="E47" s="553" t="s">
        <v>490</v>
      </c>
      <c r="F47" s="553" t="s">
        <v>490</v>
      </c>
      <c r="G47" s="553" t="s">
        <v>490</v>
      </c>
      <c r="H47" s="553" t="s">
        <v>490</v>
      </c>
      <c r="I47" s="554" t="s">
        <v>464</v>
      </c>
      <c r="J47" s="554" t="s">
        <v>469</v>
      </c>
      <c r="K47" s="554" t="s">
        <v>464</v>
      </c>
      <c r="L47" s="554" t="s">
        <v>469</v>
      </c>
      <c r="M47" s="554" t="s">
        <v>464</v>
      </c>
      <c r="N47" s="554" t="s">
        <v>469</v>
      </c>
      <c r="O47" s="554" t="s">
        <v>464</v>
      </c>
      <c r="P47" s="554" t="s">
        <v>469</v>
      </c>
      <c r="Q47" s="554" t="s">
        <v>464</v>
      </c>
      <c r="R47" s="554" t="s">
        <v>469</v>
      </c>
      <c r="S47" s="554" t="s">
        <v>464</v>
      </c>
      <c r="T47" s="554" t="s">
        <v>469</v>
      </c>
      <c r="U47" s="554" t="s">
        <v>464</v>
      </c>
      <c r="V47" s="554" t="s">
        <v>469</v>
      </c>
      <c r="W47" s="554" t="s">
        <v>464</v>
      </c>
      <c r="X47" s="554" t="s">
        <v>469</v>
      </c>
      <c r="Y47" s="554" t="s">
        <v>464</v>
      </c>
      <c r="Z47" s="554" t="s">
        <v>469</v>
      </c>
      <c r="AA47" s="554" t="s">
        <v>464</v>
      </c>
      <c r="AB47" s="554" t="s">
        <v>469</v>
      </c>
      <c r="AC47" s="554" t="s">
        <v>464</v>
      </c>
      <c r="AD47" s="554" t="s">
        <v>469</v>
      </c>
    </row>
    <row r="48" spans="1:30">
      <c r="B48" s="555" t="s">
        <v>220</v>
      </c>
      <c r="C48" s="555" t="s">
        <v>220</v>
      </c>
      <c r="D48" s="555" t="s">
        <v>220</v>
      </c>
      <c r="E48" s="555" t="s">
        <v>220</v>
      </c>
      <c r="F48" s="555" t="s">
        <v>220</v>
      </c>
      <c r="G48" s="555" t="s">
        <v>220</v>
      </c>
      <c r="H48" s="555" t="s">
        <v>220</v>
      </c>
      <c r="I48" s="555" t="s">
        <v>220</v>
      </c>
      <c r="J48" s="555" t="s">
        <v>220</v>
      </c>
      <c r="K48" s="555" t="s">
        <v>220</v>
      </c>
      <c r="L48" s="555" t="s">
        <v>220</v>
      </c>
      <c r="M48" s="555" t="s">
        <v>220</v>
      </c>
      <c r="N48" s="555" t="s">
        <v>220</v>
      </c>
      <c r="O48" s="555" t="s">
        <v>220</v>
      </c>
      <c r="P48" s="555" t="s">
        <v>220</v>
      </c>
      <c r="Q48" s="555" t="s">
        <v>220</v>
      </c>
      <c r="R48" s="555" t="s">
        <v>220</v>
      </c>
      <c r="S48" s="555" t="s">
        <v>220</v>
      </c>
      <c r="T48" s="555" t="s">
        <v>220</v>
      </c>
      <c r="U48" s="555" t="s">
        <v>220</v>
      </c>
      <c r="V48" s="555" t="s">
        <v>220</v>
      </c>
      <c r="W48" s="555" t="s">
        <v>220</v>
      </c>
      <c r="X48" s="555" t="s">
        <v>220</v>
      </c>
      <c r="Y48" s="555" t="s">
        <v>220</v>
      </c>
      <c r="Z48" s="555" t="s">
        <v>220</v>
      </c>
      <c r="AA48" s="555" t="s">
        <v>220</v>
      </c>
      <c r="AB48" s="555" t="s">
        <v>220</v>
      </c>
      <c r="AC48" s="555" t="s">
        <v>220</v>
      </c>
      <c r="AD48" s="555" t="s">
        <v>220</v>
      </c>
    </row>
    <row r="49" spans="1:30">
      <c r="AA49"/>
    </row>
    <row r="50" spans="1:30">
      <c r="A50" s="197" t="s">
        <v>286</v>
      </c>
      <c r="B50" s="257">
        <v>25.972000000000001</v>
      </c>
      <c r="C50" s="257">
        <v>359.11</v>
      </c>
      <c r="D50" s="257">
        <v>385.08199999999999</v>
      </c>
      <c r="E50" s="257">
        <v>4.2919999999999998</v>
      </c>
      <c r="F50" s="257">
        <v>0</v>
      </c>
      <c r="G50" s="257">
        <v>380.79</v>
      </c>
      <c r="H50" s="257">
        <v>385.08199999999999</v>
      </c>
      <c r="I50" s="257">
        <v>0</v>
      </c>
      <c r="J50" s="257">
        <v>0</v>
      </c>
      <c r="K50" s="257">
        <v>0</v>
      </c>
      <c r="L50" s="257">
        <v>0</v>
      </c>
      <c r="M50" s="257">
        <v>0</v>
      </c>
      <c r="N50" s="257">
        <v>0</v>
      </c>
      <c r="O50" s="257">
        <v>-0.28899999999999998</v>
      </c>
      <c r="P50" s="257">
        <v>-0.63100000000000001</v>
      </c>
      <c r="Q50" s="257">
        <v>-0.30900000000000005</v>
      </c>
      <c r="R50" s="257">
        <v>-0.67100000000000004</v>
      </c>
      <c r="S50" s="257">
        <v>0.42599999999999999</v>
      </c>
      <c r="T50" s="257">
        <v>8.0000000000000002E-3</v>
      </c>
      <c r="U50" s="257">
        <v>0.11699999999999999</v>
      </c>
      <c r="V50" s="257">
        <v>-0.66400000000000003</v>
      </c>
      <c r="W50" s="257">
        <v>-1.03</v>
      </c>
      <c r="X50" s="257">
        <v>-1.03</v>
      </c>
      <c r="Y50" s="257">
        <v>-0.91299999999999992</v>
      </c>
      <c r="Z50" s="257">
        <v>-1.694</v>
      </c>
      <c r="AA50" s="257">
        <v>-38.655999999999992</v>
      </c>
      <c r="AB50" s="257">
        <v>-54.668999999999997</v>
      </c>
      <c r="AC50" s="257">
        <v>-39.569000000000003</v>
      </c>
      <c r="AD50" s="257">
        <v>-56.363</v>
      </c>
    </row>
    <row r="51" spans="1:30">
      <c r="A51" s="103" t="s">
        <v>287</v>
      </c>
      <c r="B51" s="257">
        <v>41.137</v>
      </c>
      <c r="C51" s="257">
        <v>57.165999999999997</v>
      </c>
      <c r="D51" s="257">
        <v>98.302999999999997</v>
      </c>
      <c r="E51" s="257">
        <v>18.954999999999998</v>
      </c>
      <c r="F51" s="257">
        <v>18.065999999999999</v>
      </c>
      <c r="G51" s="257">
        <v>61.281999999999996</v>
      </c>
      <c r="H51" s="257">
        <v>98.302999999999997</v>
      </c>
      <c r="I51" s="257">
        <v>12.784999999999998</v>
      </c>
      <c r="J51" s="257">
        <v>25.350999999999999</v>
      </c>
      <c r="K51" s="257">
        <v>-1.353</v>
      </c>
      <c r="L51" s="257">
        <v>-2.6</v>
      </c>
      <c r="M51" s="257">
        <v>11.432</v>
      </c>
      <c r="N51" s="257">
        <v>22.751000000000001</v>
      </c>
      <c r="O51" s="257">
        <v>8.4369999999999976</v>
      </c>
      <c r="P51" s="257">
        <v>17.111999999999998</v>
      </c>
      <c r="Q51" s="257">
        <v>8.27</v>
      </c>
      <c r="R51" s="257">
        <v>16.908999999999999</v>
      </c>
      <c r="S51" s="257">
        <v>-1.5739999999999998</v>
      </c>
      <c r="T51" s="257">
        <v>-4.68</v>
      </c>
      <c r="U51" s="257">
        <v>6.6959999999999988</v>
      </c>
      <c r="V51" s="257">
        <v>12.228999999999999</v>
      </c>
      <c r="W51" s="257">
        <v>-5.6260000000000012</v>
      </c>
      <c r="X51" s="257">
        <v>-8.2390000000000008</v>
      </c>
      <c r="Y51" s="257">
        <v>1.0700000000000003</v>
      </c>
      <c r="Z51" s="257">
        <v>3.99</v>
      </c>
      <c r="AA51" s="257">
        <v>-3.1550000000000002</v>
      </c>
      <c r="AB51" s="257">
        <v>-6.907</v>
      </c>
      <c r="AC51" s="257">
        <v>-2.085</v>
      </c>
      <c r="AD51" s="257">
        <v>-2.9169999999999998</v>
      </c>
    </row>
    <row r="52" spans="1:30">
      <c r="A52" s="103" t="s">
        <v>288</v>
      </c>
      <c r="B52" s="257">
        <v>369.15499999999997</v>
      </c>
      <c r="C52" s="257">
        <v>2531.1660000000002</v>
      </c>
      <c r="D52" s="257">
        <v>2900.3209999999999</v>
      </c>
      <c r="E52" s="257">
        <v>906.53</v>
      </c>
      <c r="F52" s="257">
        <v>777.36599999999999</v>
      </c>
      <c r="G52" s="257">
        <v>1216.425</v>
      </c>
      <c r="H52" s="257">
        <v>2900.3209999999999</v>
      </c>
      <c r="I52" s="257">
        <v>448.69200000000006</v>
      </c>
      <c r="J52" s="257">
        <v>858.58900000000006</v>
      </c>
      <c r="K52" s="257">
        <v>-233.92499999999995</v>
      </c>
      <c r="L52" s="257">
        <v>-509.64499999999998</v>
      </c>
      <c r="M52" s="257">
        <v>214.76700000000002</v>
      </c>
      <c r="N52" s="257">
        <v>348.94400000000002</v>
      </c>
      <c r="O52" s="257">
        <v>129.09299999999999</v>
      </c>
      <c r="P52" s="257">
        <v>151.55799999999999</v>
      </c>
      <c r="Q52" s="257">
        <v>73.085000000000008</v>
      </c>
      <c r="R52" s="257">
        <v>37.57</v>
      </c>
      <c r="S52" s="257">
        <v>40.623999999999995</v>
      </c>
      <c r="T52" s="257">
        <v>28.597999999999999</v>
      </c>
      <c r="U52" s="257">
        <v>113.655</v>
      </c>
      <c r="V52" s="257">
        <v>66.113</v>
      </c>
      <c r="W52" s="257">
        <v>-43.365000000000002</v>
      </c>
      <c r="X52" s="257">
        <v>-13.911</v>
      </c>
      <c r="Y52" s="257">
        <v>70.289999999999992</v>
      </c>
      <c r="Z52" s="257">
        <v>52.201999999999998</v>
      </c>
      <c r="AA52" s="257">
        <v>-121.32299999999998</v>
      </c>
      <c r="AB52" s="257">
        <v>-171.58099999999999</v>
      </c>
      <c r="AC52" s="257">
        <v>-51.033000000000001</v>
      </c>
      <c r="AD52" s="257">
        <v>-119.379</v>
      </c>
    </row>
    <row r="53" spans="1:30">
      <c r="A53" s="103" t="s">
        <v>289</v>
      </c>
      <c r="B53" s="257">
        <v>36.898000000000003</v>
      </c>
      <c r="C53" s="257">
        <v>0.497</v>
      </c>
      <c r="D53" s="257">
        <v>37.395000000000003</v>
      </c>
      <c r="E53" s="257">
        <v>36.929000000000002</v>
      </c>
      <c r="F53" s="257">
        <v>7.8E-2</v>
      </c>
      <c r="G53" s="257">
        <v>0.38800000000000001</v>
      </c>
      <c r="H53" s="257">
        <v>37.395000000000003</v>
      </c>
      <c r="I53" s="257">
        <v>3.1E-2</v>
      </c>
      <c r="J53" s="257">
        <v>6.5000000000000002E-2</v>
      </c>
      <c r="K53" s="257">
        <v>0</v>
      </c>
      <c r="L53" s="257">
        <v>0</v>
      </c>
      <c r="M53" s="257">
        <v>3.1E-2</v>
      </c>
      <c r="N53" s="257">
        <v>6.5000000000000002E-2</v>
      </c>
      <c r="O53" s="257">
        <v>-0.15600000000000003</v>
      </c>
      <c r="P53" s="257">
        <v>-0.26400000000000001</v>
      </c>
      <c r="Q53" s="257">
        <v>-0.17599999999999999</v>
      </c>
      <c r="R53" s="257">
        <v>-0.35399999999999998</v>
      </c>
      <c r="S53" s="257">
        <v>5.6999999999999995E-2</v>
      </c>
      <c r="T53" s="257">
        <v>4.3999999999999997E-2</v>
      </c>
      <c r="U53" s="257">
        <v>-0.11899999999999999</v>
      </c>
      <c r="V53" s="257">
        <v>-0.31</v>
      </c>
      <c r="W53" s="257">
        <v>0</v>
      </c>
      <c r="X53" s="257">
        <v>0</v>
      </c>
      <c r="Y53" s="257">
        <v>-0.11899999999999999</v>
      </c>
      <c r="Z53" s="257">
        <v>-0.31</v>
      </c>
      <c r="AA53" s="257">
        <v>-0.112</v>
      </c>
      <c r="AB53" s="257">
        <v>-0.159</v>
      </c>
      <c r="AC53" s="257">
        <v>-0.23099999999999998</v>
      </c>
      <c r="AD53" s="257">
        <v>-0.46899999999999997</v>
      </c>
    </row>
    <row r="54" spans="1:30">
      <c r="A54" s="103" t="s">
        <v>290</v>
      </c>
      <c r="B54" s="257">
        <v>197.16499999999999</v>
      </c>
      <c r="C54" s="257">
        <v>591.53</v>
      </c>
      <c r="D54" s="257">
        <v>788.69500000000005</v>
      </c>
      <c r="E54" s="257">
        <v>25.437000000000001</v>
      </c>
      <c r="F54" s="257">
        <v>18.065999999999999</v>
      </c>
      <c r="G54" s="257">
        <v>745.19200000000001</v>
      </c>
      <c r="H54" s="257">
        <v>788.69500000000005</v>
      </c>
      <c r="I54" s="257">
        <v>12.784999999999998</v>
      </c>
      <c r="J54" s="257">
        <v>25.350999999999999</v>
      </c>
      <c r="K54" s="257">
        <v>-1.353</v>
      </c>
      <c r="L54" s="257">
        <v>-2.6</v>
      </c>
      <c r="M54" s="257">
        <v>11.432</v>
      </c>
      <c r="N54" s="257">
        <v>22.751000000000001</v>
      </c>
      <c r="O54" s="257">
        <v>8.1269999999999989</v>
      </c>
      <c r="P54" s="257">
        <v>16.462</v>
      </c>
      <c r="Q54" s="257">
        <v>7.9399999999999995</v>
      </c>
      <c r="R54" s="257">
        <v>16.218</v>
      </c>
      <c r="S54" s="257">
        <v>0.4269999999999996</v>
      </c>
      <c r="T54" s="257">
        <v>-5.5410000000000004</v>
      </c>
      <c r="U54" s="257">
        <v>38.606999999999999</v>
      </c>
      <c r="V54" s="257">
        <v>33.034999999999997</v>
      </c>
      <c r="W54" s="257">
        <v>-15.670000000000002</v>
      </c>
      <c r="X54" s="257">
        <v>-18.283000000000001</v>
      </c>
      <c r="Y54" s="257">
        <v>22.937000000000001</v>
      </c>
      <c r="Z54" s="257">
        <v>14.752000000000001</v>
      </c>
      <c r="AA54" s="257">
        <v>-70.484999999999999</v>
      </c>
      <c r="AB54" s="257">
        <v>-100.685</v>
      </c>
      <c r="AC54" s="257">
        <v>-47.548000000000009</v>
      </c>
      <c r="AD54" s="257">
        <v>-85.933000000000007</v>
      </c>
    </row>
    <row r="55" spans="1:30">
      <c r="A55" s="103" t="s">
        <v>291</v>
      </c>
      <c r="B55" s="257">
        <v>575.846</v>
      </c>
      <c r="C55" s="257">
        <v>5472.2039999999997</v>
      </c>
      <c r="D55" s="257">
        <v>6048.05</v>
      </c>
      <c r="E55" s="257">
        <v>912.41300000000001</v>
      </c>
      <c r="F55" s="257">
        <v>680.48099999999999</v>
      </c>
      <c r="G55" s="257">
        <v>4455.1559999999999</v>
      </c>
      <c r="H55" s="257">
        <v>6048.05</v>
      </c>
      <c r="I55" s="257">
        <v>226.642</v>
      </c>
      <c r="J55" s="257">
        <v>415.798</v>
      </c>
      <c r="K55" s="257">
        <v>-83.768999999999991</v>
      </c>
      <c r="L55" s="257">
        <v>-129.83799999999999</v>
      </c>
      <c r="M55" s="257">
        <v>142.87299999999999</v>
      </c>
      <c r="N55" s="257">
        <v>285.95999999999998</v>
      </c>
      <c r="O55" s="257">
        <v>118.03200000000001</v>
      </c>
      <c r="P55" s="257">
        <v>253.02</v>
      </c>
      <c r="Q55" s="257">
        <v>70.923000000000016</v>
      </c>
      <c r="R55" s="257">
        <v>158.46100000000001</v>
      </c>
      <c r="S55" s="257">
        <v>-23.462000000000003</v>
      </c>
      <c r="T55" s="257">
        <v>-33.404000000000003</v>
      </c>
      <c r="U55" s="257">
        <v>47.625</v>
      </c>
      <c r="V55" s="257">
        <v>125.221</v>
      </c>
      <c r="W55" s="257">
        <v>-11.46</v>
      </c>
      <c r="X55" s="257">
        <v>-19.486000000000001</v>
      </c>
      <c r="Y55" s="257">
        <v>36.165000000000006</v>
      </c>
      <c r="Z55" s="257">
        <v>105.735</v>
      </c>
      <c r="AA55" s="257">
        <v>521.71699999999998</v>
      </c>
      <c r="AB55" s="257">
        <v>1291.4929999999999</v>
      </c>
      <c r="AC55" s="257">
        <v>557.88200000000006</v>
      </c>
      <c r="AD55" s="257">
        <v>1397.2280000000001</v>
      </c>
    </row>
    <row r="56" spans="1:30">
      <c r="A56" s="103" t="s">
        <v>213</v>
      </c>
      <c r="B56" s="257">
        <v>52.756</v>
      </c>
      <c r="C56" s="257">
        <v>77.518000000000001</v>
      </c>
      <c r="D56" s="257">
        <v>130.274</v>
      </c>
      <c r="E56" s="257">
        <v>27.507000000000001</v>
      </c>
      <c r="F56" s="257">
        <v>9.06</v>
      </c>
      <c r="G56" s="257">
        <v>93.706999999999994</v>
      </c>
      <c r="H56" s="257">
        <v>130.274</v>
      </c>
      <c r="I56" s="257">
        <v>33.167999999999999</v>
      </c>
      <c r="J56" s="257">
        <v>77.016999999999996</v>
      </c>
      <c r="K56" s="257">
        <v>-16.623999999999999</v>
      </c>
      <c r="L56" s="257">
        <v>-39.655999999999999</v>
      </c>
      <c r="M56" s="257">
        <v>16.543999999999997</v>
      </c>
      <c r="N56" s="257">
        <v>37.360999999999997</v>
      </c>
      <c r="O56" s="257">
        <v>14.181000000000001</v>
      </c>
      <c r="P56" s="257">
        <v>31.991</v>
      </c>
      <c r="Q56" s="257">
        <v>11.69</v>
      </c>
      <c r="R56" s="257">
        <v>27.036999999999999</v>
      </c>
      <c r="S56" s="257">
        <v>1.2010000000000001</v>
      </c>
      <c r="T56" s="257">
        <v>1.613</v>
      </c>
      <c r="U56" s="257">
        <v>12.891999999999999</v>
      </c>
      <c r="V56" s="257">
        <v>28.651</v>
      </c>
      <c r="W56" s="257">
        <v>-4.4179999999999993</v>
      </c>
      <c r="X56" s="257">
        <v>-9.8089999999999993</v>
      </c>
      <c r="Y56" s="257">
        <v>8.4739999999999984</v>
      </c>
      <c r="Z56" s="257">
        <v>18.841999999999999</v>
      </c>
      <c r="AA56" s="257">
        <v>5.4569999999999999</v>
      </c>
      <c r="AB56" s="257">
        <v>11.952</v>
      </c>
      <c r="AC56" s="257">
        <v>13.931000000000001</v>
      </c>
      <c r="AD56" s="257">
        <v>30.794</v>
      </c>
    </row>
    <row r="57" spans="1:30">
      <c r="A57" s="103" t="s">
        <v>214</v>
      </c>
      <c r="B57" s="257">
        <v>25.138000000000002</v>
      </c>
      <c r="C57" s="257">
        <v>295.14299999999997</v>
      </c>
      <c r="D57" s="257">
        <v>320.28100000000001</v>
      </c>
      <c r="E57" s="257">
        <v>47.462000000000003</v>
      </c>
      <c r="F57" s="257">
        <v>94.322000000000003</v>
      </c>
      <c r="G57" s="257">
        <v>178.49700000000001</v>
      </c>
      <c r="H57" s="257">
        <v>320.28100000000001</v>
      </c>
      <c r="I57" s="257">
        <v>17.240000000000002</v>
      </c>
      <c r="J57" s="257">
        <v>36.53</v>
      </c>
      <c r="K57" s="257">
        <v>-3.5090000000000003</v>
      </c>
      <c r="L57" s="257">
        <v>-6.1130000000000004</v>
      </c>
      <c r="M57" s="257">
        <v>13.731000000000002</v>
      </c>
      <c r="N57" s="257">
        <v>30.417000000000002</v>
      </c>
      <c r="O57" s="257">
        <v>12.729000000000001</v>
      </c>
      <c r="P57" s="257">
        <v>28.192</v>
      </c>
      <c r="Q57" s="257">
        <v>12.492999999999999</v>
      </c>
      <c r="R57" s="257">
        <v>28.027999999999999</v>
      </c>
      <c r="S57" s="257">
        <v>-1.5569999999999999</v>
      </c>
      <c r="T57" s="257">
        <v>-4.8769999999999998</v>
      </c>
      <c r="U57" s="257">
        <v>10.935</v>
      </c>
      <c r="V57" s="257">
        <v>23.151</v>
      </c>
      <c r="W57" s="257">
        <v>-3.7200000000000006</v>
      </c>
      <c r="X57" s="257">
        <v>-7.8730000000000002</v>
      </c>
      <c r="Y57" s="257">
        <v>7.2149999999999999</v>
      </c>
      <c r="Z57" s="257">
        <v>15.278</v>
      </c>
      <c r="AA57" s="257">
        <v>9.0169999999999995</v>
      </c>
      <c r="AB57" s="257">
        <v>21.084</v>
      </c>
      <c r="AC57" s="257">
        <v>16.232000000000003</v>
      </c>
      <c r="AD57" s="257">
        <v>36.362000000000002</v>
      </c>
    </row>
    <row r="58" spans="1:30">
      <c r="A58" s="103" t="s">
        <v>292</v>
      </c>
      <c r="B58" s="257">
        <v>47.414000000000001</v>
      </c>
      <c r="C58" s="257">
        <v>210.547</v>
      </c>
      <c r="D58" s="257">
        <v>257.96100000000001</v>
      </c>
      <c r="E58" s="257">
        <v>75.183999999999997</v>
      </c>
      <c r="F58" s="257">
        <v>0.318</v>
      </c>
      <c r="G58" s="257">
        <v>182.459</v>
      </c>
      <c r="H58" s="257">
        <v>257.96100000000001</v>
      </c>
      <c r="I58" s="257">
        <v>2.5999999999999999E-2</v>
      </c>
      <c r="J58" s="257">
        <v>2.5999999999999999E-2</v>
      </c>
      <c r="K58" s="257">
        <v>0</v>
      </c>
      <c r="L58" s="257">
        <v>0</v>
      </c>
      <c r="M58" s="257">
        <v>2.5999999999999999E-2</v>
      </c>
      <c r="N58" s="257">
        <v>2.5999999999999999E-2</v>
      </c>
      <c r="O58" s="257">
        <v>-4.2999999999999997E-2</v>
      </c>
      <c r="P58" s="257">
        <v>-8.8999999999999996E-2</v>
      </c>
      <c r="Q58" s="257">
        <v>-4.2999999999999997E-2</v>
      </c>
      <c r="R58" s="257">
        <v>-8.8999999999999996E-2</v>
      </c>
      <c r="S58" s="257">
        <v>6.1049999999999995</v>
      </c>
      <c r="T58" s="257">
        <v>11.459</v>
      </c>
      <c r="U58" s="257">
        <v>6.0619999999999994</v>
      </c>
      <c r="V58" s="257">
        <v>11.369</v>
      </c>
      <c r="W58" s="257">
        <v>-2.06</v>
      </c>
      <c r="X58" s="257">
        <v>-3.863</v>
      </c>
      <c r="Y58" s="257">
        <v>4.0020000000000007</v>
      </c>
      <c r="Z58" s="257">
        <v>7.5060000000000002</v>
      </c>
      <c r="AA58" s="257">
        <v>8.3430000000000017</v>
      </c>
      <c r="AB58" s="257">
        <v>20.167000000000002</v>
      </c>
      <c r="AC58" s="257">
        <v>12.344999999999999</v>
      </c>
      <c r="AD58" s="257">
        <v>27.672999999999998</v>
      </c>
    </row>
    <row r="59" spans="1:30">
      <c r="A59" s="103" t="s">
        <v>293</v>
      </c>
      <c r="B59" s="257">
        <v>729.78099999999995</v>
      </c>
      <c r="C59" s="257">
        <v>2354.877</v>
      </c>
      <c r="D59" s="257">
        <v>3084.6579999999999</v>
      </c>
      <c r="E59" s="257">
        <v>1142.9290000000001</v>
      </c>
      <c r="F59" s="257">
        <v>910.14700000000005</v>
      </c>
      <c r="G59" s="257">
        <v>1031.5820000000001</v>
      </c>
      <c r="H59" s="257">
        <v>3084.6579999999999</v>
      </c>
      <c r="I59" s="257">
        <v>403.22099999999995</v>
      </c>
      <c r="J59" s="257">
        <v>737.41099999999994</v>
      </c>
      <c r="K59" s="257">
        <v>-257.88800000000003</v>
      </c>
      <c r="L59" s="257">
        <v>-470.65100000000001</v>
      </c>
      <c r="M59" s="257">
        <v>145.33299999999997</v>
      </c>
      <c r="N59" s="257">
        <v>266.76</v>
      </c>
      <c r="O59" s="257">
        <v>106.21199999999999</v>
      </c>
      <c r="P59" s="257">
        <v>185.25399999999999</v>
      </c>
      <c r="Q59" s="257">
        <v>68.088999999999999</v>
      </c>
      <c r="R59" s="257">
        <v>108.42400000000001</v>
      </c>
      <c r="S59" s="257">
        <v>-46.261000000000003</v>
      </c>
      <c r="T59" s="257">
        <v>-78.045000000000002</v>
      </c>
      <c r="U59" s="257">
        <v>21.829000000000001</v>
      </c>
      <c r="V59" s="257">
        <v>30.379000000000001</v>
      </c>
      <c r="W59" s="257">
        <v>-7.2929999999999993</v>
      </c>
      <c r="X59" s="257">
        <v>-10.084</v>
      </c>
      <c r="Y59" s="257">
        <v>14.536000000000001</v>
      </c>
      <c r="Z59" s="257">
        <v>20.295000000000002</v>
      </c>
      <c r="AA59" s="257">
        <v>45.361999999999995</v>
      </c>
      <c r="AB59" s="257">
        <v>114.011</v>
      </c>
      <c r="AC59" s="257">
        <v>59.89800000000001</v>
      </c>
      <c r="AD59" s="257">
        <v>134.30600000000001</v>
      </c>
    </row>
    <row r="60" spans="1:30">
      <c r="A60" s="103" t="s">
        <v>294</v>
      </c>
      <c r="B60" s="257">
        <v>952.49599999999998</v>
      </c>
      <c r="C60" s="257">
        <v>3032.681</v>
      </c>
      <c r="D60" s="257">
        <v>3985.1770000000001</v>
      </c>
      <c r="E60" s="257">
        <v>1316.5139999999999</v>
      </c>
      <c r="F60" s="257">
        <v>850.83799999999997</v>
      </c>
      <c r="G60" s="257">
        <v>1817.825</v>
      </c>
      <c r="H60" s="257">
        <v>3985.1770000000001</v>
      </c>
      <c r="I60" s="257">
        <v>403.31300000000005</v>
      </c>
      <c r="J60" s="257">
        <v>801.81100000000004</v>
      </c>
      <c r="K60" s="257">
        <v>-277.48899999999998</v>
      </c>
      <c r="L60" s="257">
        <v>-534.32799999999997</v>
      </c>
      <c r="M60" s="257">
        <v>125.82400000000001</v>
      </c>
      <c r="N60" s="257">
        <v>267.483</v>
      </c>
      <c r="O60" s="257">
        <v>80.59899999999999</v>
      </c>
      <c r="P60" s="257">
        <v>182.05699999999999</v>
      </c>
      <c r="Q60" s="257">
        <v>14.965999999999994</v>
      </c>
      <c r="R60" s="257">
        <v>61.98</v>
      </c>
      <c r="S60" s="257">
        <v>-36.620999999999995</v>
      </c>
      <c r="T60" s="257">
        <v>-76.281999999999996</v>
      </c>
      <c r="U60" s="257">
        <v>-21.654</v>
      </c>
      <c r="V60" s="257">
        <v>-14.302</v>
      </c>
      <c r="W60" s="257">
        <v>10.033999999999999</v>
      </c>
      <c r="X60" s="257">
        <v>11.154999999999999</v>
      </c>
      <c r="Y60" s="257">
        <v>-11.620000000000001</v>
      </c>
      <c r="Z60" s="257">
        <v>-3.1469999999999998</v>
      </c>
      <c r="AA60" s="257">
        <v>72.807000000000002</v>
      </c>
      <c r="AB60" s="257">
        <v>183.745</v>
      </c>
      <c r="AC60" s="257">
        <v>61.187000000000012</v>
      </c>
      <c r="AD60" s="257">
        <v>180.59800000000001</v>
      </c>
    </row>
    <row r="61" spans="1:30">
      <c r="A61" s="103" t="s">
        <v>295</v>
      </c>
      <c r="B61" s="257">
        <v>69.685000000000002</v>
      </c>
      <c r="C61" s="257">
        <v>167.155</v>
      </c>
      <c r="D61" s="257">
        <v>236.84</v>
      </c>
      <c r="E61" s="257">
        <v>80.885999999999996</v>
      </c>
      <c r="F61" s="257">
        <v>35.828000000000003</v>
      </c>
      <c r="G61" s="257">
        <v>120.126</v>
      </c>
      <c r="H61" s="257">
        <v>236.84</v>
      </c>
      <c r="I61" s="257">
        <v>8.2190000000000012</v>
      </c>
      <c r="J61" s="257">
        <v>20.742000000000001</v>
      </c>
      <c r="K61" s="257">
        <v>-2.4350000000000005</v>
      </c>
      <c r="L61" s="257">
        <v>-7.78</v>
      </c>
      <c r="M61" s="257">
        <v>5.7839999999999998</v>
      </c>
      <c r="N61" s="257">
        <v>12.962</v>
      </c>
      <c r="O61" s="257">
        <v>0.2330000000000001</v>
      </c>
      <c r="P61" s="257">
        <v>2.9180000000000001</v>
      </c>
      <c r="Q61" s="257">
        <v>-1.5070000000000001</v>
      </c>
      <c r="R61" s="257">
        <v>-0.64700000000000002</v>
      </c>
      <c r="S61" s="257">
        <v>-2.9000000000000026E-2</v>
      </c>
      <c r="T61" s="257">
        <v>0.90400000000000003</v>
      </c>
      <c r="U61" s="257">
        <v>-1.536</v>
      </c>
      <c r="V61" s="257">
        <v>0.25700000000000001</v>
      </c>
      <c r="W61" s="257">
        <v>0.22299999999999998</v>
      </c>
      <c r="X61" s="257">
        <v>-0.61199999999999999</v>
      </c>
      <c r="Y61" s="257">
        <v>-1.3129999999999999</v>
      </c>
      <c r="Z61" s="257">
        <v>-0.35499999999999998</v>
      </c>
      <c r="AA61" s="257">
        <v>6.1319999999999997</v>
      </c>
      <c r="AB61" s="257">
        <v>15.249000000000001</v>
      </c>
      <c r="AC61" s="257">
        <v>4.8190000000000008</v>
      </c>
      <c r="AD61" s="257">
        <v>14.894</v>
      </c>
    </row>
    <row r="62" spans="1:30">
      <c r="A62" s="103" t="s">
        <v>296</v>
      </c>
      <c r="B62" s="257">
        <v>1542.579</v>
      </c>
      <c r="C62" s="257">
        <v>5063.683</v>
      </c>
      <c r="D62" s="257">
        <v>6606.2619999999997</v>
      </c>
      <c r="E62" s="257">
        <v>1897.126</v>
      </c>
      <c r="F62" s="257">
        <v>2725.902</v>
      </c>
      <c r="G62" s="257">
        <v>1983.2339999999999</v>
      </c>
      <c r="H62" s="257">
        <v>6606.2619999999997</v>
      </c>
      <c r="I62" s="257">
        <v>952.54700000000003</v>
      </c>
      <c r="J62" s="257">
        <v>1797.2660000000001</v>
      </c>
      <c r="K62" s="257">
        <v>-668.08899999999994</v>
      </c>
      <c r="L62" s="257">
        <v>-1210.454</v>
      </c>
      <c r="M62" s="257">
        <v>284.45800000000003</v>
      </c>
      <c r="N62" s="257">
        <v>586.81200000000001</v>
      </c>
      <c r="O62" s="257">
        <v>204.33200000000002</v>
      </c>
      <c r="P62" s="257">
        <v>413.69600000000003</v>
      </c>
      <c r="Q62" s="257">
        <v>94.818999999999988</v>
      </c>
      <c r="R62" s="257">
        <v>220.23099999999999</v>
      </c>
      <c r="S62" s="257">
        <v>-79.091000000000008</v>
      </c>
      <c r="T62" s="257">
        <v>-145.54300000000001</v>
      </c>
      <c r="U62" s="257">
        <v>15.726999999999997</v>
      </c>
      <c r="V62" s="257">
        <v>74.686999999999998</v>
      </c>
      <c r="W62" s="257">
        <v>-4.8360000000000003</v>
      </c>
      <c r="X62" s="257">
        <v>-4.907</v>
      </c>
      <c r="Y62" s="257">
        <v>10.890999999999998</v>
      </c>
      <c r="Z62" s="257">
        <v>69.78</v>
      </c>
      <c r="AA62" s="257">
        <v>42.071999999999989</v>
      </c>
      <c r="AB62" s="257">
        <v>159.51</v>
      </c>
      <c r="AC62" s="257">
        <v>52.962999999999994</v>
      </c>
      <c r="AD62" s="257">
        <v>229.29</v>
      </c>
    </row>
    <row r="63" spans="1:30">
      <c r="A63" s="103" t="s">
        <v>297</v>
      </c>
      <c r="B63" s="257">
        <v>4417.698000000004</v>
      </c>
      <c r="C63" s="257">
        <v>17267.923999999999</v>
      </c>
      <c r="D63" s="257">
        <v>21685.621999999999</v>
      </c>
      <c r="E63" s="257">
        <v>4669.9030000000002</v>
      </c>
      <c r="F63" s="257">
        <v>4839.0780000000004</v>
      </c>
      <c r="G63" s="257">
        <v>12176.641</v>
      </c>
      <c r="H63" s="257">
        <v>21685.621999999999</v>
      </c>
      <c r="I63" s="257">
        <v>2069.518</v>
      </c>
      <c r="J63" s="257">
        <v>3944.7950000000001</v>
      </c>
      <c r="K63" s="257">
        <v>-1340.2429999999999</v>
      </c>
      <c r="L63" s="257">
        <v>-2482.636</v>
      </c>
      <c r="M63" s="257">
        <v>729.27500000000009</v>
      </c>
      <c r="N63" s="257">
        <v>1462.1590000000001</v>
      </c>
      <c r="O63" s="257">
        <v>503.24699999999996</v>
      </c>
      <c r="P63" s="257">
        <v>1012.785</v>
      </c>
      <c r="Q63" s="257">
        <v>232.596</v>
      </c>
      <c r="R63" s="257">
        <v>505.90600000000001</v>
      </c>
      <c r="S63" s="257">
        <v>-133.19299999999998</v>
      </c>
      <c r="T63" s="257">
        <v>-231.60499999999999</v>
      </c>
      <c r="U63" s="257">
        <v>99.288999999999987</v>
      </c>
      <c r="V63" s="257">
        <v>274.11399999999998</v>
      </c>
      <c r="W63" s="257">
        <v>-28.524000000000001</v>
      </c>
      <c r="X63" s="257">
        <v>-65.548000000000002</v>
      </c>
      <c r="Y63" s="257">
        <v>70.765000000000015</v>
      </c>
      <c r="Z63" s="257">
        <v>208.566</v>
      </c>
      <c r="AA63" s="257">
        <v>514.27700000000004</v>
      </c>
      <c r="AB63" s="257">
        <v>1342.509</v>
      </c>
      <c r="AC63" s="257">
        <v>585.04200000000003</v>
      </c>
      <c r="AD63" s="257">
        <v>1551.075</v>
      </c>
    </row>
    <row r="64" spans="1:30">
      <c r="A64" s="103" t="s">
        <v>298</v>
      </c>
      <c r="B64" s="257">
        <v>829.38199999999995</v>
      </c>
      <c r="C64" s="257">
        <v>6957.8360000000002</v>
      </c>
      <c r="D64" s="257">
        <v>7787.2179999999998</v>
      </c>
      <c r="E64" s="257">
        <v>1229.4179999999999</v>
      </c>
      <c r="F64" s="257">
        <v>2807.7660000000001</v>
      </c>
      <c r="G64" s="257">
        <v>3750.0340000000001</v>
      </c>
      <c r="H64" s="257">
        <v>7787.2179999999998</v>
      </c>
      <c r="I64" s="257">
        <v>854.56200000000001</v>
      </c>
      <c r="J64" s="257">
        <v>1748.258</v>
      </c>
      <c r="K64" s="257">
        <v>-390.29500000000007</v>
      </c>
      <c r="L64" s="257">
        <v>-809.57500000000005</v>
      </c>
      <c r="M64" s="257">
        <v>464.267</v>
      </c>
      <c r="N64" s="257">
        <v>938.68299999999999</v>
      </c>
      <c r="O64" s="257">
        <v>372.97400000000005</v>
      </c>
      <c r="P64" s="257">
        <v>786.26800000000003</v>
      </c>
      <c r="Q64" s="257">
        <v>310.39899999999994</v>
      </c>
      <c r="R64" s="257">
        <v>672.02099999999996</v>
      </c>
      <c r="S64" s="257">
        <v>-98.53</v>
      </c>
      <c r="T64" s="257">
        <v>-157.69200000000001</v>
      </c>
      <c r="U64" s="257">
        <v>222.03399999999999</v>
      </c>
      <c r="V64" s="257">
        <v>524.57799999999997</v>
      </c>
      <c r="W64" s="257">
        <v>-75.31</v>
      </c>
      <c r="X64" s="257">
        <v>-174.93600000000001</v>
      </c>
      <c r="Y64" s="257">
        <v>146.72399999999999</v>
      </c>
      <c r="Z64" s="257">
        <v>349.642</v>
      </c>
      <c r="AA64" s="257">
        <v>88.736999999999995</v>
      </c>
      <c r="AB64" s="257">
        <v>247.965</v>
      </c>
      <c r="AC64" s="257">
        <v>235.46099999999996</v>
      </c>
      <c r="AD64" s="257">
        <v>597.60699999999997</v>
      </c>
    </row>
    <row r="65" spans="1:30">
      <c r="A65" s="103" t="s">
        <v>299</v>
      </c>
      <c r="B65" s="257">
        <v>6.19</v>
      </c>
      <c r="C65" s="257">
        <v>1.9790000000000001</v>
      </c>
      <c r="D65" s="257">
        <v>8.1690000000000005</v>
      </c>
      <c r="E65" s="257">
        <v>3.8380000000000001</v>
      </c>
      <c r="F65" s="257">
        <v>0.57699999999999996</v>
      </c>
      <c r="G65" s="257">
        <v>3.754</v>
      </c>
      <c r="H65" s="257">
        <v>8.1690000000000005</v>
      </c>
      <c r="I65" s="257">
        <v>8.3669999999999991</v>
      </c>
      <c r="J65" s="257">
        <v>17.091999999999999</v>
      </c>
      <c r="K65" s="257">
        <v>-7.4309999999999992</v>
      </c>
      <c r="L65" s="257">
        <v>-14.712999999999999</v>
      </c>
      <c r="M65" s="257">
        <v>0.93599999999999994</v>
      </c>
      <c r="N65" s="257">
        <v>2.379</v>
      </c>
      <c r="O65" s="257">
        <v>0.47899999999999987</v>
      </c>
      <c r="P65" s="257">
        <v>1.5509999999999999</v>
      </c>
      <c r="Q65" s="257">
        <v>0.43300000000000005</v>
      </c>
      <c r="R65" s="257">
        <v>1.4510000000000001</v>
      </c>
      <c r="S65" s="257">
        <v>-1.6E-2</v>
      </c>
      <c r="T65" s="257">
        <v>-5.5E-2</v>
      </c>
      <c r="U65" s="257">
        <v>0.42000000000000004</v>
      </c>
      <c r="V65" s="257">
        <v>1.399</v>
      </c>
      <c r="W65" s="257">
        <v>-0.15400000000000003</v>
      </c>
      <c r="X65" s="257">
        <v>-0.504</v>
      </c>
      <c r="Y65" s="257">
        <v>0.26600000000000001</v>
      </c>
      <c r="Z65" s="257">
        <v>0.89500000000000002</v>
      </c>
      <c r="AA65" s="257">
        <v>9.0999999999999998E-2</v>
      </c>
      <c r="AB65" s="257">
        <v>0.21299999999999999</v>
      </c>
      <c r="AC65" s="257">
        <v>0.3570000000000001</v>
      </c>
      <c r="AD65" s="257">
        <v>1.1080000000000001</v>
      </c>
    </row>
    <row r="66" spans="1:30">
      <c r="A66" s="103" t="s">
        <v>300</v>
      </c>
      <c r="B66" s="257">
        <v>55.73</v>
      </c>
      <c r="C66" s="257">
        <v>173.173</v>
      </c>
      <c r="D66" s="257">
        <v>228.90299999999999</v>
      </c>
      <c r="E66" s="257">
        <v>13.94</v>
      </c>
      <c r="F66" s="257">
        <v>0.72399999999999998</v>
      </c>
      <c r="G66" s="257">
        <v>214.239</v>
      </c>
      <c r="H66" s="257">
        <v>228.90299999999999</v>
      </c>
      <c r="I66" s="257">
        <v>0.94199999999999995</v>
      </c>
      <c r="J66" s="257">
        <v>1.8919999999999999</v>
      </c>
      <c r="K66" s="257">
        <v>0</v>
      </c>
      <c r="L66" s="257">
        <v>0</v>
      </c>
      <c r="M66" s="257">
        <v>0.94199999999999995</v>
      </c>
      <c r="N66" s="257">
        <v>1.8919999999999999</v>
      </c>
      <c r="O66" s="257">
        <v>0.21999999999999997</v>
      </c>
      <c r="P66" s="257">
        <v>0.41099999999999998</v>
      </c>
      <c r="Q66" s="257">
        <v>7.5000000000000011E-2</v>
      </c>
      <c r="R66" s="257">
        <v>0.13900000000000001</v>
      </c>
      <c r="S66" s="257">
        <v>0.33499999999999996</v>
      </c>
      <c r="T66" s="257">
        <v>0.58899999999999997</v>
      </c>
      <c r="U66" s="257">
        <v>0.40899999999999997</v>
      </c>
      <c r="V66" s="257">
        <v>0.72799999999999998</v>
      </c>
      <c r="W66" s="257">
        <v>-8.0999999999999961E-2</v>
      </c>
      <c r="X66" s="257">
        <v>-0.81299999999999994</v>
      </c>
      <c r="Y66" s="257">
        <v>0.32799999999999996</v>
      </c>
      <c r="Z66" s="257">
        <v>-8.5000000000000006E-2</v>
      </c>
      <c r="AA66" s="257">
        <v>0</v>
      </c>
      <c r="AB66" s="257">
        <v>0</v>
      </c>
      <c r="AC66" s="257">
        <v>0.32799999999999996</v>
      </c>
      <c r="AD66" s="257">
        <v>-8.5000000000000006E-2</v>
      </c>
    </row>
    <row r="67" spans="1:30">
      <c r="A67" s="103" t="s">
        <v>301</v>
      </c>
      <c r="B67" s="257">
        <v>10.481999999999999</v>
      </c>
      <c r="C67" s="257">
        <v>69.427999999999997</v>
      </c>
      <c r="D67" s="257">
        <v>79.91</v>
      </c>
      <c r="E67" s="257">
        <v>96.144999999999996</v>
      </c>
      <c r="F67" s="257">
        <v>16.8</v>
      </c>
      <c r="G67" s="257">
        <v>-33.034999999999997</v>
      </c>
      <c r="H67" s="257">
        <v>79.91</v>
      </c>
      <c r="I67" s="257">
        <v>3.3820000000000001</v>
      </c>
      <c r="J67" s="257">
        <v>6.375</v>
      </c>
      <c r="K67" s="257">
        <v>-1.8999999999999996E-2</v>
      </c>
      <c r="L67" s="257">
        <v>-3.5999999999999997E-2</v>
      </c>
      <c r="M67" s="257">
        <v>3.3630000000000004</v>
      </c>
      <c r="N67" s="257">
        <v>6.3390000000000004</v>
      </c>
      <c r="O67" s="257">
        <v>2.1830000000000003</v>
      </c>
      <c r="P67" s="257">
        <v>4.3140000000000001</v>
      </c>
      <c r="Q67" s="257">
        <v>0.72899999999999998</v>
      </c>
      <c r="R67" s="257">
        <v>1.411</v>
      </c>
      <c r="S67" s="257">
        <v>-1.5010000000000001</v>
      </c>
      <c r="T67" s="257">
        <v>-2.6190000000000002</v>
      </c>
      <c r="U67" s="257">
        <v>-0.77200000000000002</v>
      </c>
      <c r="V67" s="257">
        <v>-1.208</v>
      </c>
      <c r="W67" s="257">
        <v>0</v>
      </c>
      <c r="X67" s="257">
        <v>0</v>
      </c>
      <c r="Y67" s="257">
        <v>-0.77200000000000002</v>
      </c>
      <c r="Z67" s="257">
        <v>-1.208</v>
      </c>
      <c r="AA67" s="257">
        <v>0</v>
      </c>
      <c r="AB67" s="257">
        <v>0</v>
      </c>
      <c r="AC67" s="257">
        <v>-0.77200000000000002</v>
      </c>
      <c r="AD67" s="257">
        <v>-1.208</v>
      </c>
    </row>
    <row r="68" spans="1:30">
      <c r="A68" s="103" t="s">
        <v>302</v>
      </c>
      <c r="B68" s="257">
        <v>12.403</v>
      </c>
      <c r="C68" s="257">
        <v>5.0350000000000001</v>
      </c>
      <c r="D68" s="257">
        <v>17.437999999999999</v>
      </c>
      <c r="E68" s="257">
        <v>11.199</v>
      </c>
      <c r="F68" s="257">
        <v>1.9339999999999999</v>
      </c>
      <c r="G68" s="257">
        <v>4.3049999999999997</v>
      </c>
      <c r="H68" s="257">
        <v>17.437999999999999</v>
      </c>
      <c r="I68" s="257">
        <v>20.233999999999998</v>
      </c>
      <c r="J68" s="257">
        <v>35.216999999999999</v>
      </c>
      <c r="K68" s="257">
        <v>-18.253</v>
      </c>
      <c r="L68" s="257">
        <v>-31.407</v>
      </c>
      <c r="M68" s="257">
        <v>1.9810000000000001</v>
      </c>
      <c r="N68" s="257">
        <v>3.81</v>
      </c>
      <c r="O68" s="257">
        <v>0.33899999999999997</v>
      </c>
      <c r="P68" s="257">
        <v>0.58499999999999996</v>
      </c>
      <c r="Q68" s="257">
        <v>0.02</v>
      </c>
      <c r="R68" s="257">
        <v>-3.0000000000000001E-3</v>
      </c>
      <c r="S68" s="257">
        <v>-8.6999999999999994E-2</v>
      </c>
      <c r="T68" s="257">
        <v>-0.14199999999999999</v>
      </c>
      <c r="U68" s="257">
        <v>-6.5999999999999989E-2</v>
      </c>
      <c r="V68" s="257">
        <v>-0.14399999999999999</v>
      </c>
      <c r="W68" s="257">
        <v>0</v>
      </c>
      <c r="X68" s="257">
        <v>0</v>
      </c>
      <c r="Y68" s="257">
        <v>-6.5999999999999989E-2</v>
      </c>
      <c r="Z68" s="257">
        <v>-0.14399999999999999</v>
      </c>
      <c r="AA68" s="257">
        <v>0</v>
      </c>
      <c r="AB68" s="257">
        <v>0</v>
      </c>
      <c r="AC68" s="257">
        <v>-6.5999999999999989E-2</v>
      </c>
      <c r="AD68" s="257">
        <v>-0.14399999999999999</v>
      </c>
    </row>
    <row r="69" spans="1:30">
      <c r="A69" s="103" t="s">
        <v>303</v>
      </c>
      <c r="B69" s="257">
        <v>57.613999999999997</v>
      </c>
      <c r="C69" s="257">
        <v>54.86</v>
      </c>
      <c r="D69" s="257">
        <v>112.474</v>
      </c>
      <c r="E69" s="257">
        <v>34.268999999999998</v>
      </c>
      <c r="F69" s="257">
        <v>12.336</v>
      </c>
      <c r="G69" s="257">
        <v>65.869</v>
      </c>
      <c r="H69" s="257">
        <v>112.474</v>
      </c>
      <c r="I69" s="257">
        <v>3.5640000000000001</v>
      </c>
      <c r="J69" s="257">
        <v>7.6760000000000002</v>
      </c>
      <c r="K69" s="257">
        <v>-0.67400000000000004</v>
      </c>
      <c r="L69" s="257">
        <v>-1.556</v>
      </c>
      <c r="M69" s="257">
        <v>2.89</v>
      </c>
      <c r="N69" s="257">
        <v>6.12</v>
      </c>
      <c r="O69" s="257">
        <v>2.2450000000000001</v>
      </c>
      <c r="P69" s="257">
        <v>4.9770000000000003</v>
      </c>
      <c r="Q69" s="257">
        <v>1.754</v>
      </c>
      <c r="R69" s="257">
        <v>4.1379999999999999</v>
      </c>
      <c r="S69" s="257">
        <v>3.3000000000000002E-2</v>
      </c>
      <c r="T69" s="257">
        <v>-2.1999999999999999E-2</v>
      </c>
      <c r="U69" s="257">
        <v>1.7869999999999995</v>
      </c>
      <c r="V69" s="257">
        <v>4.1159999999999997</v>
      </c>
      <c r="W69" s="257">
        <v>-0.25000000000000006</v>
      </c>
      <c r="X69" s="257">
        <v>-0.55300000000000005</v>
      </c>
      <c r="Y69" s="257">
        <v>1.5370000000000004</v>
      </c>
      <c r="Z69" s="257">
        <v>3.5630000000000002</v>
      </c>
      <c r="AA69" s="257">
        <v>0</v>
      </c>
      <c r="AB69" s="257">
        <v>0</v>
      </c>
      <c r="AC69" s="257">
        <v>1.5370000000000004</v>
      </c>
      <c r="AD69" s="257">
        <v>3.5630000000000002</v>
      </c>
    </row>
    <row r="70" spans="1:30">
      <c r="A70" s="103" t="s">
        <v>304</v>
      </c>
      <c r="B70" s="257">
        <v>0</v>
      </c>
      <c r="C70" s="257">
        <v>0</v>
      </c>
      <c r="D70" s="257">
        <v>0</v>
      </c>
      <c r="E70" s="257">
        <v>0</v>
      </c>
      <c r="F70" s="257">
        <v>0</v>
      </c>
      <c r="G70" s="257">
        <v>0</v>
      </c>
      <c r="H70" s="257">
        <v>0</v>
      </c>
      <c r="I70" s="257">
        <v>0.29199999999999998</v>
      </c>
      <c r="J70" s="257">
        <v>0.70199999999999996</v>
      </c>
      <c r="K70" s="257">
        <v>-4.1000000000000002E-2</v>
      </c>
      <c r="L70" s="257">
        <v>-4.1000000000000002E-2</v>
      </c>
      <c r="M70" s="257">
        <v>0.25100000000000006</v>
      </c>
      <c r="N70" s="257">
        <v>0.66100000000000003</v>
      </c>
      <c r="O70" s="257">
        <v>0.16400000000000001</v>
      </c>
      <c r="P70" s="257">
        <v>0.38700000000000001</v>
      </c>
      <c r="Q70" s="257">
        <v>0.09</v>
      </c>
      <c r="R70" s="257">
        <v>5.0999999999999997E-2</v>
      </c>
      <c r="S70" s="257">
        <v>0.10199999999999998</v>
      </c>
      <c r="T70" s="257">
        <v>0.41299999999999998</v>
      </c>
      <c r="U70" s="257">
        <v>0.191</v>
      </c>
      <c r="V70" s="257">
        <v>0.46400000000000002</v>
      </c>
      <c r="W70" s="257">
        <v>-0.02</v>
      </c>
      <c r="X70" s="257">
        <v>-4.9000000000000002E-2</v>
      </c>
      <c r="Y70" s="257">
        <v>0.17099999999999999</v>
      </c>
      <c r="Z70" s="257">
        <v>0.41499999999999998</v>
      </c>
      <c r="AA70" s="257">
        <v>0</v>
      </c>
      <c r="AB70" s="257">
        <v>0</v>
      </c>
      <c r="AC70" s="257">
        <v>0.17099999999999999</v>
      </c>
      <c r="AD70" s="257">
        <v>0.41499999999999998</v>
      </c>
    </row>
    <row r="71" spans="1:30">
      <c r="A71" s="103" t="s">
        <v>305</v>
      </c>
      <c r="B71" s="257">
        <v>45.606999999999999</v>
      </c>
      <c r="C71" s="257">
        <v>277.00200000000001</v>
      </c>
      <c r="D71" s="257">
        <v>322.60899999999998</v>
      </c>
      <c r="E71" s="257">
        <v>2.6739999999999999</v>
      </c>
      <c r="F71" s="257">
        <v>0</v>
      </c>
      <c r="G71" s="257">
        <v>319.935</v>
      </c>
      <c r="H71" s="257">
        <v>322.60899999999998</v>
      </c>
      <c r="I71" s="257">
        <v>6.0389999999999997</v>
      </c>
      <c r="J71" s="257">
        <v>14.574999999999999</v>
      </c>
      <c r="K71" s="257">
        <v>-1.3610000000000002</v>
      </c>
      <c r="L71" s="257">
        <v>-2.7730000000000001</v>
      </c>
      <c r="M71" s="257">
        <v>4.6779999999999999</v>
      </c>
      <c r="N71" s="257">
        <v>11.802</v>
      </c>
      <c r="O71" s="257">
        <v>3.5179999999999998</v>
      </c>
      <c r="P71" s="257">
        <v>9.657</v>
      </c>
      <c r="Q71" s="257">
        <v>1.2230000000000003</v>
      </c>
      <c r="R71" s="257">
        <v>5.0590000000000002</v>
      </c>
      <c r="S71" s="257">
        <v>6.0000000000000019E-3</v>
      </c>
      <c r="T71" s="257">
        <v>1.7000000000000001E-2</v>
      </c>
      <c r="U71" s="257">
        <v>1.2290000000000001</v>
      </c>
      <c r="V71" s="257">
        <v>5.077</v>
      </c>
      <c r="W71" s="257">
        <v>-0.42900000000000005</v>
      </c>
      <c r="X71" s="257">
        <v>-1.028</v>
      </c>
      <c r="Y71" s="257">
        <v>0.80000000000000027</v>
      </c>
      <c r="Z71" s="257">
        <v>4.0490000000000004</v>
      </c>
      <c r="AA71" s="257">
        <v>0</v>
      </c>
      <c r="AB71" s="257">
        <v>0</v>
      </c>
      <c r="AC71" s="257">
        <v>0.80000000000000027</v>
      </c>
      <c r="AD71" s="257">
        <v>4.0490000000000004</v>
      </c>
    </row>
    <row r="72" spans="1:30">
      <c r="A72" s="103" t="s">
        <v>306</v>
      </c>
      <c r="B72" s="257">
        <v>85.674999999999997</v>
      </c>
      <c r="C72" s="257">
        <v>202.483</v>
      </c>
      <c r="D72" s="257">
        <v>288.15800000000002</v>
      </c>
      <c r="E72" s="257">
        <v>44.043999999999997</v>
      </c>
      <c r="F72" s="257">
        <v>9.8000000000000004E-2</v>
      </c>
      <c r="G72" s="257">
        <v>244.01599999999999</v>
      </c>
      <c r="H72" s="257">
        <v>288.15800000000002</v>
      </c>
      <c r="I72" s="257">
        <v>1.716</v>
      </c>
      <c r="J72" s="257">
        <v>2.714</v>
      </c>
      <c r="K72" s="257">
        <v>0</v>
      </c>
      <c r="L72" s="257">
        <v>0</v>
      </c>
      <c r="M72" s="257">
        <v>1.716</v>
      </c>
      <c r="N72" s="257">
        <v>2.714</v>
      </c>
      <c r="O72" s="257">
        <v>0.98599999999999999</v>
      </c>
      <c r="P72" s="257">
        <v>1.383</v>
      </c>
      <c r="Q72" s="257">
        <v>0.54400000000000004</v>
      </c>
      <c r="R72" s="257">
        <v>0.192</v>
      </c>
      <c r="S72" s="257">
        <v>-0.182</v>
      </c>
      <c r="T72" s="257">
        <v>-0.307</v>
      </c>
      <c r="U72" s="257">
        <v>26.431000000000001</v>
      </c>
      <c r="V72" s="257">
        <v>25.954000000000001</v>
      </c>
      <c r="W72" s="257">
        <v>-2.5649999999999999</v>
      </c>
      <c r="X72" s="257">
        <v>-2.589</v>
      </c>
      <c r="Y72" s="257">
        <v>23.866</v>
      </c>
      <c r="Z72" s="257">
        <v>23.364999999999998</v>
      </c>
      <c r="AA72" s="257">
        <v>0</v>
      </c>
      <c r="AB72" s="257">
        <v>0</v>
      </c>
      <c r="AC72" s="257">
        <v>23.866</v>
      </c>
      <c r="AD72" s="257">
        <v>23.364999999999998</v>
      </c>
    </row>
    <row r="73" spans="1:30">
      <c r="A73" s="103" t="s">
        <v>307</v>
      </c>
      <c r="B73" s="257">
        <v>9.782</v>
      </c>
      <c r="C73" s="257">
        <v>137.13999999999999</v>
      </c>
      <c r="D73" s="257">
        <v>146.922</v>
      </c>
      <c r="E73" s="257">
        <v>88.408000000000001</v>
      </c>
      <c r="F73" s="257">
        <v>13.782999999999999</v>
      </c>
      <c r="G73" s="257">
        <v>44.731000000000002</v>
      </c>
      <c r="H73" s="257">
        <v>146.922</v>
      </c>
      <c r="I73" s="257">
        <v>4.5990000000000002</v>
      </c>
      <c r="J73" s="257">
        <v>8.7170000000000005</v>
      </c>
      <c r="K73" s="257">
        <v>-0.34099999999999997</v>
      </c>
      <c r="L73" s="257">
        <v>-0.60899999999999999</v>
      </c>
      <c r="M73" s="257">
        <v>4.2580000000000009</v>
      </c>
      <c r="N73" s="257">
        <v>8.1080000000000005</v>
      </c>
      <c r="O73" s="257">
        <v>3.762</v>
      </c>
      <c r="P73" s="257">
        <v>7.1280000000000001</v>
      </c>
      <c r="Q73" s="257">
        <v>2.2010000000000001</v>
      </c>
      <c r="R73" s="257">
        <v>4.3109999999999999</v>
      </c>
      <c r="S73" s="257">
        <v>-1.0569999999999999</v>
      </c>
      <c r="T73" s="257">
        <v>-1.843</v>
      </c>
      <c r="U73" s="257">
        <v>1.143</v>
      </c>
      <c r="V73" s="257">
        <v>2.468</v>
      </c>
      <c r="W73" s="257">
        <v>-0.36800000000000005</v>
      </c>
      <c r="X73" s="257">
        <v>-0.68500000000000005</v>
      </c>
      <c r="Y73" s="257">
        <v>0.77499999999999991</v>
      </c>
      <c r="Z73" s="257">
        <v>1.7829999999999999</v>
      </c>
      <c r="AA73" s="257">
        <v>0</v>
      </c>
      <c r="AB73" s="257">
        <v>0</v>
      </c>
      <c r="AC73" s="257">
        <v>0.77499999999999991</v>
      </c>
      <c r="AD73" s="257">
        <v>1.7829999999999999</v>
      </c>
    </row>
    <row r="74" spans="1:30">
      <c r="A74" s="103" t="s">
        <v>308</v>
      </c>
      <c r="B74" s="257">
        <v>166.34</v>
      </c>
      <c r="C74" s="257">
        <v>447.27300000000002</v>
      </c>
      <c r="D74" s="257">
        <v>613.61300000000006</v>
      </c>
      <c r="E74" s="257">
        <v>49.905999999999999</v>
      </c>
      <c r="F74" s="257">
        <v>79.099999999999994</v>
      </c>
      <c r="G74" s="257">
        <v>484.60700000000003</v>
      </c>
      <c r="H74" s="257">
        <v>613.61300000000006</v>
      </c>
      <c r="I74" s="257">
        <v>51.491</v>
      </c>
      <c r="J74" s="257">
        <v>105.452</v>
      </c>
      <c r="K74" s="257">
        <v>-18.02</v>
      </c>
      <c r="L74" s="257">
        <v>-30.282</v>
      </c>
      <c r="M74" s="257">
        <v>33.471000000000004</v>
      </c>
      <c r="N74" s="257">
        <v>75.17</v>
      </c>
      <c r="O74" s="257">
        <v>29.360999999999997</v>
      </c>
      <c r="P74" s="257">
        <v>68.183999999999997</v>
      </c>
      <c r="Q74" s="257">
        <v>24.137999999999998</v>
      </c>
      <c r="R74" s="257">
        <v>58.451000000000001</v>
      </c>
      <c r="S74" s="257">
        <v>-0.13200000000000001</v>
      </c>
      <c r="T74" s="257">
        <v>-0.23</v>
      </c>
      <c r="U74" s="257">
        <v>24.004999999999995</v>
      </c>
      <c r="V74" s="257">
        <v>58.220999999999997</v>
      </c>
      <c r="W74" s="257">
        <v>-7.1259999999999994</v>
      </c>
      <c r="X74" s="257">
        <v>-17.437999999999999</v>
      </c>
      <c r="Y74" s="257">
        <v>16.879000000000001</v>
      </c>
      <c r="Z74" s="257">
        <v>40.783000000000001</v>
      </c>
      <c r="AA74" s="257">
        <v>0</v>
      </c>
      <c r="AB74" s="257">
        <v>0</v>
      </c>
      <c r="AC74" s="257">
        <v>16.879000000000001</v>
      </c>
      <c r="AD74" s="257">
        <v>40.783000000000001</v>
      </c>
    </row>
    <row r="75" spans="1:30">
      <c r="A75" s="103" t="s">
        <v>309</v>
      </c>
      <c r="B75" s="257">
        <v>1029.1320000000001</v>
      </c>
      <c r="C75" s="257">
        <v>7363.8860000000004</v>
      </c>
      <c r="D75" s="257">
        <v>8393.018</v>
      </c>
      <c r="E75" s="257">
        <v>1321.1279999999999</v>
      </c>
      <c r="F75" s="257">
        <v>2932.9340000000002</v>
      </c>
      <c r="G75" s="257">
        <v>4138.9560000000001</v>
      </c>
      <c r="H75" s="257">
        <v>8393.018</v>
      </c>
      <c r="I75" s="257">
        <v>940.48800000000006</v>
      </c>
      <c r="J75" s="257">
        <v>1922.43</v>
      </c>
      <c r="K75" s="257">
        <v>-423.00099999999998</v>
      </c>
      <c r="L75" s="257">
        <v>-865.82299999999998</v>
      </c>
      <c r="M75" s="257">
        <v>517.48699999999997</v>
      </c>
      <c r="N75" s="257">
        <v>1056.607</v>
      </c>
      <c r="O75" s="257">
        <v>417.49700000000001</v>
      </c>
      <c r="P75" s="257">
        <v>887.76499999999999</v>
      </c>
      <c r="Q75" s="257">
        <v>342.11</v>
      </c>
      <c r="R75" s="257">
        <v>748.16700000000003</v>
      </c>
      <c r="S75" s="257">
        <v>-101.20000000000002</v>
      </c>
      <c r="T75" s="257">
        <v>-162.57300000000001</v>
      </c>
      <c r="U75" s="257">
        <v>240.69499999999999</v>
      </c>
      <c r="V75" s="257">
        <v>584.976</v>
      </c>
      <c r="W75" s="257">
        <v>-86.584000000000003</v>
      </c>
      <c r="X75" s="257">
        <v>-198.87</v>
      </c>
      <c r="Y75" s="257">
        <v>154.11099999999999</v>
      </c>
      <c r="Z75" s="257">
        <v>386.10599999999999</v>
      </c>
      <c r="AA75" s="257">
        <v>72.076999999999998</v>
      </c>
      <c r="AB75" s="257">
        <v>202.65799999999999</v>
      </c>
      <c r="AC75" s="257">
        <v>226.18799999999999</v>
      </c>
      <c r="AD75" s="257">
        <v>588.76400000000001</v>
      </c>
    </row>
    <row r="76" spans="1:30">
      <c r="A76" s="103" t="s">
        <v>310</v>
      </c>
      <c r="B76" s="257">
        <v>84.713999999999999</v>
      </c>
      <c r="C76" s="257">
        <v>62.734999999999999</v>
      </c>
      <c r="D76" s="257">
        <v>147.44900000000001</v>
      </c>
      <c r="E76" s="257">
        <v>15.161</v>
      </c>
      <c r="F76" s="257">
        <v>0</v>
      </c>
      <c r="G76" s="257">
        <v>132.28800000000001</v>
      </c>
      <c r="H76" s="257">
        <v>147.44900000000001</v>
      </c>
      <c r="I76" s="257">
        <v>0</v>
      </c>
      <c r="J76" s="257">
        <v>0</v>
      </c>
      <c r="K76" s="257">
        <v>0</v>
      </c>
      <c r="L76" s="257">
        <v>0</v>
      </c>
      <c r="M76" s="257">
        <v>0</v>
      </c>
      <c r="N76" s="257">
        <v>0</v>
      </c>
      <c r="O76" s="257">
        <v>-0.14200000000000002</v>
      </c>
      <c r="P76" s="257">
        <v>-0.22</v>
      </c>
      <c r="Q76" s="257">
        <v>-0.14200000000000002</v>
      </c>
      <c r="R76" s="257">
        <v>-0.22</v>
      </c>
      <c r="S76" s="257">
        <v>-6.7000000000000171E-2</v>
      </c>
      <c r="T76" s="257">
        <v>5.4539999999999997</v>
      </c>
      <c r="U76" s="257">
        <v>5.6310000000000002</v>
      </c>
      <c r="V76" s="257">
        <v>11.074</v>
      </c>
      <c r="W76" s="257">
        <v>6.6999999999999948E-2</v>
      </c>
      <c r="X76" s="257">
        <v>-0.65900000000000003</v>
      </c>
      <c r="Y76" s="257">
        <v>5.6979999999999995</v>
      </c>
      <c r="Z76" s="257">
        <v>10.414999999999999</v>
      </c>
      <c r="AA76" s="257">
        <v>4.0010000000000003</v>
      </c>
      <c r="AB76" s="257">
        <v>6.9320000000000004</v>
      </c>
      <c r="AC76" s="257">
        <v>9.6990000000000016</v>
      </c>
      <c r="AD76" s="257">
        <v>17.347000000000001</v>
      </c>
    </row>
    <row r="77" spans="1:30">
      <c r="A77" s="103" t="s">
        <v>212</v>
      </c>
      <c r="B77" s="257">
        <v>0</v>
      </c>
      <c r="C77" s="257">
        <v>0</v>
      </c>
      <c r="D77" s="257">
        <v>0</v>
      </c>
      <c r="E77" s="257">
        <v>0</v>
      </c>
      <c r="F77" s="257">
        <v>0</v>
      </c>
      <c r="G77" s="257">
        <v>0</v>
      </c>
      <c r="H77" s="257">
        <v>0</v>
      </c>
      <c r="I77" s="257">
        <v>0</v>
      </c>
      <c r="J77" s="257">
        <v>0</v>
      </c>
      <c r="K77" s="257">
        <v>0</v>
      </c>
      <c r="L77" s="257">
        <v>0</v>
      </c>
      <c r="M77" s="257">
        <v>0</v>
      </c>
      <c r="N77" s="257">
        <v>0</v>
      </c>
      <c r="O77" s="257">
        <v>0</v>
      </c>
      <c r="P77" s="257">
        <v>0</v>
      </c>
      <c r="Q77" s="257">
        <v>0</v>
      </c>
      <c r="R77" s="257">
        <v>0</v>
      </c>
      <c r="S77" s="257">
        <v>0</v>
      </c>
      <c r="T77" s="257">
        <v>0</v>
      </c>
      <c r="U77" s="257">
        <v>0</v>
      </c>
      <c r="V77" s="257">
        <v>0</v>
      </c>
      <c r="W77" s="257">
        <v>0</v>
      </c>
      <c r="X77" s="257">
        <v>0</v>
      </c>
      <c r="Y77" s="257">
        <v>0</v>
      </c>
      <c r="Z77" s="257">
        <v>0</v>
      </c>
      <c r="AA77" s="257">
        <v>0</v>
      </c>
      <c r="AB77" s="257">
        <v>0</v>
      </c>
      <c r="AC77" s="257">
        <v>0</v>
      </c>
      <c r="AD77" s="257">
        <v>0</v>
      </c>
    </row>
    <row r="78" spans="1:30">
      <c r="A78" s="103" t="s">
        <v>311</v>
      </c>
      <c r="B78" s="257">
        <v>0</v>
      </c>
      <c r="C78" s="257">
        <v>0</v>
      </c>
      <c r="D78" s="257">
        <v>0</v>
      </c>
      <c r="E78" s="257">
        <v>0</v>
      </c>
      <c r="F78" s="257">
        <v>0</v>
      </c>
      <c r="G78" s="257">
        <v>0</v>
      </c>
      <c r="H78" s="257">
        <v>0</v>
      </c>
      <c r="I78" s="257">
        <v>0</v>
      </c>
      <c r="J78" s="257">
        <v>0</v>
      </c>
      <c r="K78" s="257">
        <v>0</v>
      </c>
      <c r="L78" s="257">
        <v>0</v>
      </c>
      <c r="M78" s="257">
        <v>0</v>
      </c>
      <c r="N78" s="257">
        <v>0</v>
      </c>
      <c r="O78" s="257">
        <v>0</v>
      </c>
      <c r="P78" s="257">
        <v>0</v>
      </c>
      <c r="Q78" s="257">
        <v>0</v>
      </c>
      <c r="R78" s="257">
        <v>0</v>
      </c>
      <c r="S78" s="257">
        <v>0</v>
      </c>
      <c r="T78" s="257">
        <v>0</v>
      </c>
      <c r="U78" s="257">
        <v>0</v>
      </c>
      <c r="V78" s="257">
        <v>0</v>
      </c>
      <c r="W78" s="257">
        <v>0</v>
      </c>
      <c r="X78" s="257">
        <v>0</v>
      </c>
      <c r="Y78" s="257">
        <v>0</v>
      </c>
      <c r="Z78" s="257">
        <v>0</v>
      </c>
      <c r="AA78" s="257">
        <v>0</v>
      </c>
      <c r="AB78" s="257">
        <v>0</v>
      </c>
      <c r="AC78" s="257">
        <v>0</v>
      </c>
      <c r="AD78" s="257">
        <v>0</v>
      </c>
    </row>
    <row r="79" spans="1:30">
      <c r="A79" s="103" t="s">
        <v>215</v>
      </c>
      <c r="B79" s="257">
        <v>43.335000000000001</v>
      </c>
      <c r="C79" s="257">
        <v>154.42699999999999</v>
      </c>
      <c r="D79" s="257">
        <v>197.762</v>
      </c>
      <c r="E79" s="257">
        <v>83.123999999999995</v>
      </c>
      <c r="F79" s="257">
        <v>33.203000000000003</v>
      </c>
      <c r="G79" s="257">
        <v>81.435000000000002</v>
      </c>
      <c r="H79" s="257">
        <v>197.762</v>
      </c>
      <c r="I79" s="257">
        <v>19.137</v>
      </c>
      <c r="J79" s="257">
        <v>36.862000000000002</v>
      </c>
      <c r="K79" s="257">
        <v>-9.0140000000000011</v>
      </c>
      <c r="L79" s="257">
        <v>-16.056000000000001</v>
      </c>
      <c r="M79" s="257">
        <v>10.123000000000001</v>
      </c>
      <c r="N79" s="257">
        <v>20.806000000000001</v>
      </c>
      <c r="O79" s="257">
        <v>7.7379999999999995</v>
      </c>
      <c r="P79" s="257">
        <v>15.798</v>
      </c>
      <c r="Q79" s="257">
        <v>5.395999999999999</v>
      </c>
      <c r="R79" s="257">
        <v>11.148999999999999</v>
      </c>
      <c r="S79" s="257">
        <v>-2.4169999999999998</v>
      </c>
      <c r="T79" s="257">
        <v>3.0000000000000001E-3</v>
      </c>
      <c r="U79" s="257">
        <v>2.9789999999999992</v>
      </c>
      <c r="V79" s="257">
        <v>11.151999999999999</v>
      </c>
      <c r="W79" s="257">
        <v>-1.1259999999999999</v>
      </c>
      <c r="X79" s="257">
        <v>-3.7829999999999999</v>
      </c>
      <c r="Y79" s="257">
        <v>1.8529999999999998</v>
      </c>
      <c r="Z79" s="257">
        <v>7.3689999999999998</v>
      </c>
      <c r="AA79" s="257">
        <v>1.9629999999999996</v>
      </c>
      <c r="AB79" s="257">
        <v>4.1369999999999996</v>
      </c>
      <c r="AC79" s="257">
        <v>3.8159999999999998</v>
      </c>
      <c r="AD79" s="257">
        <v>11.506</v>
      </c>
    </row>
    <row r="80" spans="1:30">
      <c r="A80" s="103" t="s">
        <v>503</v>
      </c>
      <c r="B80" s="257">
        <v>0</v>
      </c>
      <c r="C80" s="257">
        <v>0</v>
      </c>
      <c r="D80" s="257">
        <v>0</v>
      </c>
      <c r="E80" s="257">
        <v>0</v>
      </c>
      <c r="F80" s="257">
        <v>0</v>
      </c>
      <c r="G80" s="257">
        <v>0</v>
      </c>
      <c r="H80" s="257">
        <v>0</v>
      </c>
      <c r="I80" s="257">
        <v>0</v>
      </c>
      <c r="J80" s="257">
        <v>0</v>
      </c>
      <c r="K80" s="257">
        <v>0</v>
      </c>
      <c r="L80" s="257">
        <v>0</v>
      </c>
      <c r="M80" s="257">
        <v>0</v>
      </c>
      <c r="N80" s="257">
        <v>0</v>
      </c>
      <c r="O80" s="257">
        <v>0</v>
      </c>
      <c r="P80" s="257">
        <v>0</v>
      </c>
      <c r="Q80" s="257">
        <v>0</v>
      </c>
      <c r="R80" s="257">
        <v>0</v>
      </c>
      <c r="S80" s="257">
        <v>0</v>
      </c>
      <c r="T80" s="257">
        <v>0</v>
      </c>
      <c r="U80" s="257">
        <v>0</v>
      </c>
      <c r="V80" s="257">
        <v>0</v>
      </c>
      <c r="W80" s="257">
        <v>0</v>
      </c>
      <c r="X80" s="257">
        <v>0</v>
      </c>
      <c r="Y80" s="257">
        <v>0</v>
      </c>
      <c r="Z80" s="257">
        <v>0</v>
      </c>
      <c r="AA80" s="257">
        <v>0</v>
      </c>
      <c r="AB80" s="257">
        <v>0</v>
      </c>
      <c r="AC80" s="257">
        <v>0</v>
      </c>
      <c r="AD80" s="257">
        <v>0</v>
      </c>
    </row>
    <row r="81" spans="1:30">
      <c r="A81" s="103" t="s">
        <v>501</v>
      </c>
      <c r="B81" s="257">
        <v>128.05000000000001</v>
      </c>
      <c r="C81" s="257">
        <v>160.76300000000001</v>
      </c>
      <c r="D81" s="257">
        <v>288.81299999999999</v>
      </c>
      <c r="E81" s="257">
        <v>98.286000000000001</v>
      </c>
      <c r="F81" s="257">
        <v>33.203000000000003</v>
      </c>
      <c r="G81" s="257">
        <v>157.32400000000001</v>
      </c>
      <c r="H81" s="257">
        <v>288.81299999999999</v>
      </c>
      <c r="I81" s="257">
        <v>19.137</v>
      </c>
      <c r="J81" s="257">
        <v>36.862000000000002</v>
      </c>
      <c r="K81" s="257">
        <v>-9.0130000000000017</v>
      </c>
      <c r="L81" s="257">
        <v>-16.056000000000001</v>
      </c>
      <c r="M81" s="257">
        <v>10.124000000000001</v>
      </c>
      <c r="N81" s="257">
        <v>20.806000000000001</v>
      </c>
      <c r="O81" s="257">
        <v>7.5969999999999995</v>
      </c>
      <c r="P81" s="257">
        <v>15.577999999999999</v>
      </c>
      <c r="Q81" s="257">
        <v>5.2540000000000004</v>
      </c>
      <c r="R81" s="257">
        <v>10.928000000000001</v>
      </c>
      <c r="S81" s="257">
        <v>-2.484</v>
      </c>
      <c r="T81" s="257">
        <v>5.4569999999999999</v>
      </c>
      <c r="U81" s="257">
        <v>2.7489999999999988</v>
      </c>
      <c r="V81" s="257">
        <v>16.347999999999999</v>
      </c>
      <c r="W81" s="257">
        <v>-1.0590000000000002</v>
      </c>
      <c r="X81" s="257">
        <v>-4.4420000000000002</v>
      </c>
      <c r="Y81" s="257">
        <v>1.6900000000000013</v>
      </c>
      <c r="Z81" s="257">
        <v>11.906000000000001</v>
      </c>
      <c r="AA81" s="257">
        <v>4.4129999999999994</v>
      </c>
      <c r="AB81" s="257">
        <v>8.2059999999999995</v>
      </c>
      <c r="AC81" s="257">
        <v>6.102999999999998</v>
      </c>
      <c r="AD81" s="257">
        <v>20.111999999999998</v>
      </c>
    </row>
    <row r="82" spans="1:30">
      <c r="A82" s="103">
        <v>0</v>
      </c>
      <c r="B82" s="257">
        <v>0</v>
      </c>
      <c r="C82" s="257">
        <v>0</v>
      </c>
      <c r="D82" s="257">
        <v>0</v>
      </c>
      <c r="E82" s="257">
        <v>0</v>
      </c>
      <c r="F82" s="257">
        <v>0</v>
      </c>
      <c r="G82" s="257">
        <v>0</v>
      </c>
      <c r="H82" s="257">
        <v>0</v>
      </c>
      <c r="I82" s="257">
        <v>0</v>
      </c>
      <c r="J82" s="257">
        <v>0</v>
      </c>
      <c r="K82" s="257">
        <v>0</v>
      </c>
      <c r="L82" s="257">
        <v>0</v>
      </c>
      <c r="M82" s="257">
        <v>0</v>
      </c>
      <c r="N82" s="257">
        <v>0</v>
      </c>
      <c r="O82" s="257">
        <v>0</v>
      </c>
      <c r="P82" s="257">
        <v>0</v>
      </c>
      <c r="Q82" s="257">
        <v>0</v>
      </c>
      <c r="R82" s="257">
        <v>0</v>
      </c>
      <c r="S82" s="257">
        <v>0</v>
      </c>
      <c r="T82" s="257">
        <v>0</v>
      </c>
      <c r="U82" s="257">
        <v>0</v>
      </c>
      <c r="V82" s="257">
        <v>0</v>
      </c>
      <c r="W82" s="257">
        <v>0</v>
      </c>
      <c r="X82" s="257">
        <v>0</v>
      </c>
      <c r="Y82" s="257">
        <v>0</v>
      </c>
      <c r="Z82" s="257">
        <v>0</v>
      </c>
      <c r="AA82" s="257">
        <v>0</v>
      </c>
      <c r="AB82" s="257">
        <v>0</v>
      </c>
      <c r="AC82" s="257">
        <v>0</v>
      </c>
      <c r="AD82" s="257">
        <v>0</v>
      </c>
    </row>
    <row r="83" spans="1:30">
      <c r="A83" s="103"/>
      <c r="B83" s="257"/>
      <c r="C83" s="257"/>
      <c r="D83" s="257"/>
      <c r="E83" s="257"/>
      <c r="F83" s="257"/>
      <c r="G83" s="257"/>
      <c r="H83" s="257"/>
      <c r="I83" s="257"/>
      <c r="J83" s="257"/>
      <c r="K83" s="257"/>
      <c r="L83" s="257"/>
      <c r="M83" s="257"/>
      <c r="N83" s="257"/>
      <c r="O83" s="257"/>
      <c r="P83" s="257"/>
      <c r="Q83" s="257"/>
      <c r="R83" s="257"/>
      <c r="S83" s="257"/>
      <c r="T83" s="257"/>
      <c r="U83" s="257"/>
      <c r="V83" s="257"/>
      <c r="W83" s="257"/>
      <c r="X83" s="257"/>
      <c r="Y83" s="257"/>
      <c r="Z83" s="257"/>
      <c r="AA83" s="257"/>
      <c r="AB83" s="257"/>
      <c r="AC83" s="257"/>
      <c r="AD83" s="257"/>
    </row>
    <row r="84" spans="1:30">
      <c r="A84" s="103"/>
      <c r="B84" s="257"/>
      <c r="C84" s="257"/>
      <c r="D84" s="257"/>
      <c r="E84" s="257"/>
      <c r="F84" s="257"/>
      <c r="G84" s="257"/>
      <c r="H84" s="257"/>
      <c r="I84" s="257"/>
      <c r="J84" s="257"/>
      <c r="K84" s="257"/>
      <c r="L84" s="257"/>
      <c r="M84" s="257"/>
      <c r="N84" s="257"/>
      <c r="O84" s="257"/>
      <c r="P84" s="257"/>
      <c r="Q84" s="257"/>
      <c r="R84" s="257"/>
      <c r="S84" s="257"/>
      <c r="T84" s="257"/>
      <c r="U84" s="257"/>
      <c r="V84" s="257"/>
      <c r="W84" s="257"/>
      <c r="X84" s="257"/>
      <c r="Y84" s="257"/>
      <c r="Z84" s="257"/>
      <c r="AA84" s="257"/>
      <c r="AB84" s="257"/>
      <c r="AC84" s="257"/>
      <c r="AD84" s="257"/>
    </row>
    <row r="85" spans="1:30">
      <c r="A85" s="103"/>
      <c r="B85" s="257"/>
      <c r="C85" s="257"/>
      <c r="D85" s="257"/>
      <c r="E85" s="257"/>
      <c r="F85" s="257"/>
      <c r="G85" s="257"/>
      <c r="H85" s="257"/>
      <c r="I85" s="257"/>
      <c r="J85" s="257"/>
      <c r="K85" s="257"/>
      <c r="L85" s="257"/>
      <c r="M85" s="257"/>
      <c r="N85" s="257"/>
      <c r="O85" s="257"/>
      <c r="P85" s="257"/>
      <c r="Q85" s="257"/>
      <c r="R85" s="257"/>
      <c r="S85" s="257"/>
      <c r="T85" s="257"/>
      <c r="U85" s="257"/>
      <c r="V85" s="257"/>
      <c r="W85" s="257"/>
      <c r="X85" s="257"/>
      <c r="Y85" s="257"/>
      <c r="Z85" s="257"/>
      <c r="AA85" s="257"/>
      <c r="AB85" s="257"/>
      <c r="AC85" s="257"/>
      <c r="AD85" s="257"/>
    </row>
    <row r="86" spans="1:30">
      <c r="A86" s="103"/>
      <c r="B86" s="257"/>
      <c r="C86" s="257"/>
      <c r="D86" s="257"/>
      <c r="E86" s="257"/>
      <c r="F86" s="257"/>
      <c r="G86" s="257"/>
      <c r="H86" s="257"/>
      <c r="I86" s="257"/>
      <c r="J86" s="257"/>
      <c r="K86" s="257"/>
      <c r="L86" s="257"/>
      <c r="M86" s="257"/>
      <c r="N86" s="257"/>
      <c r="O86" s="257"/>
      <c r="P86" s="257"/>
      <c r="Q86" s="257"/>
      <c r="R86" s="257"/>
      <c r="S86" s="257"/>
      <c r="T86" s="257"/>
      <c r="U86" s="257"/>
      <c r="V86" s="257"/>
      <c r="W86" s="257"/>
      <c r="X86" s="257"/>
      <c r="Y86" s="257"/>
      <c r="Z86" s="257"/>
      <c r="AA86" s="257"/>
      <c r="AB86" s="257"/>
      <c r="AC86" s="257"/>
      <c r="AD86" s="257"/>
    </row>
    <row r="87" spans="1:30">
      <c r="A87" s="103"/>
      <c r="B87" s="257"/>
      <c r="C87" s="257"/>
      <c r="D87" s="257"/>
      <c r="E87" s="257"/>
      <c r="F87" s="257"/>
      <c r="G87" s="257"/>
      <c r="H87" s="257"/>
      <c r="I87" s="257"/>
      <c r="J87" s="257"/>
      <c r="K87" s="257"/>
      <c r="L87" s="257"/>
      <c r="M87" s="257"/>
      <c r="N87" s="257"/>
      <c r="O87" s="257"/>
      <c r="P87" s="257"/>
      <c r="Q87" s="257"/>
      <c r="R87" s="257"/>
      <c r="S87" s="257"/>
      <c r="T87" s="257"/>
      <c r="U87" s="257"/>
      <c r="V87" s="257"/>
      <c r="W87" s="257"/>
      <c r="X87" s="257"/>
      <c r="Y87" s="257"/>
      <c r="Z87" s="257"/>
      <c r="AA87" s="257"/>
      <c r="AB87" s="257"/>
      <c r="AC87" s="257"/>
      <c r="AD87" s="257"/>
    </row>
    <row r="88" spans="1:30">
      <c r="A88" s="103"/>
      <c r="B88" s="257"/>
      <c r="C88" s="257"/>
      <c r="D88" s="257"/>
      <c r="E88" s="257"/>
      <c r="F88" s="257"/>
      <c r="G88" s="257"/>
      <c r="H88" s="257"/>
      <c r="I88" s="257"/>
      <c r="J88" s="257"/>
      <c r="K88" s="257"/>
      <c r="L88" s="257"/>
      <c r="M88" s="257"/>
      <c r="N88" s="257"/>
      <c r="O88" s="257"/>
      <c r="P88" s="257"/>
      <c r="Q88" s="257"/>
      <c r="R88" s="257"/>
      <c r="S88" s="257"/>
      <c r="T88" s="257"/>
      <c r="U88" s="257"/>
      <c r="V88" s="257"/>
      <c r="W88" s="257"/>
      <c r="X88" s="257"/>
      <c r="Y88" s="257"/>
      <c r="Z88" s="257"/>
      <c r="AA88" s="257"/>
      <c r="AB88" s="257"/>
      <c r="AC88" s="257"/>
      <c r="AD88" s="257"/>
    </row>
    <row r="89" spans="1:30">
      <c r="B89" s="672"/>
      <c r="C89" s="672"/>
      <c r="D89" s="672"/>
      <c r="E89" s="672"/>
      <c r="F89" s="672"/>
      <c r="G89" s="672"/>
      <c r="H89" s="672"/>
      <c r="I89" s="672"/>
      <c r="J89" s="672"/>
      <c r="K89" s="672"/>
      <c r="L89" s="672"/>
      <c r="M89" s="672"/>
      <c r="N89" s="672"/>
      <c r="O89" s="672"/>
      <c r="P89" s="672"/>
      <c r="Q89" s="672"/>
      <c r="R89" s="672"/>
      <c r="S89" s="672"/>
      <c r="T89" s="672"/>
      <c r="U89" s="672"/>
      <c r="V89" s="672"/>
      <c r="W89" s="672"/>
      <c r="X89" s="672"/>
      <c r="Y89" s="672"/>
      <c r="Z89" s="672"/>
      <c r="AA89"/>
    </row>
    <row r="90" spans="1:30">
      <c r="AA90"/>
    </row>
    <row r="91" spans="1:30">
      <c r="AA91"/>
    </row>
    <row r="92" spans="1:30">
      <c r="AA92"/>
    </row>
    <row r="93" spans="1:30">
      <c r="AA93"/>
    </row>
    <row r="94" spans="1:30">
      <c r="AA94"/>
    </row>
    <row r="95" spans="1:30">
      <c r="AA95"/>
    </row>
    <row r="96" spans="1:30">
      <c r="AA96"/>
    </row>
    <row r="97" spans="27:27">
      <c r="AA97"/>
    </row>
    <row r="98" spans="27:27">
      <c r="AA98"/>
    </row>
    <row r="99" spans="27:27">
      <c r="AA99"/>
    </row>
    <row r="100" spans="27:27">
      <c r="AA100"/>
    </row>
    <row r="101" spans="27:27">
      <c r="AA101"/>
    </row>
    <row r="102" spans="27:27">
      <c r="AA102"/>
    </row>
  </sheetData>
  <mergeCells count="22">
    <mergeCell ref="I46:J46"/>
    <mergeCell ref="K46:L46"/>
    <mergeCell ref="M46:N46"/>
    <mergeCell ref="O46:P46"/>
    <mergeCell ref="Q46:R46"/>
    <mergeCell ref="I3:J3"/>
    <mergeCell ref="K3:L3"/>
    <mergeCell ref="M3:N3"/>
    <mergeCell ref="O3:P3"/>
    <mergeCell ref="Q3:R3"/>
    <mergeCell ref="S46:T46"/>
    <mergeCell ref="U46:V46"/>
    <mergeCell ref="S3:T3"/>
    <mergeCell ref="W46:X46"/>
    <mergeCell ref="U3:V3"/>
    <mergeCell ref="W3:X3"/>
    <mergeCell ref="AA46:AB46"/>
    <mergeCell ref="AC46:AD46"/>
    <mergeCell ref="AA3:AB3"/>
    <mergeCell ref="AC3:AD3"/>
    <mergeCell ref="Y46:Z46"/>
    <mergeCell ref="Y3:Z3"/>
  </mergeCells>
  <pageMargins left="0.7" right="0.7" top="0.75" bottom="0.75" header="0.3" footer="0.3"/>
  <pageSetup paperSize="9" orientation="portrait" r:id="rId1"/>
  <headerFooter>
    <oddHeader>&amp;C&amp;"Arial"&amp;8&amp;K000000INTERNAL&amp;1#</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636D89-F847-4440-91D2-72185D876D14}">
  <dimension ref="A3:H23"/>
  <sheetViews>
    <sheetView workbookViewId="0">
      <selection activeCell="F8" sqref="F8"/>
    </sheetView>
  </sheetViews>
  <sheetFormatPr baseColWidth="10" defaultColWidth="11.42578125" defaultRowHeight="12.75"/>
  <cols>
    <col min="1" max="1" width="11.42578125" style="226"/>
    <col min="2" max="2" width="22.7109375" style="226" bestFit="1" customWidth="1"/>
    <col min="3" max="3" width="15.5703125" style="226" bestFit="1" customWidth="1"/>
    <col min="4" max="4" width="15.5703125" style="226" customWidth="1"/>
    <col min="5" max="5" width="11.42578125" style="226"/>
    <col min="6" max="7" width="15.5703125" style="226" customWidth="1"/>
    <col min="8" max="16384" width="11.42578125" style="226"/>
  </cols>
  <sheetData>
    <row r="3" spans="1:8">
      <c r="B3" s="231" t="s">
        <v>15</v>
      </c>
    </row>
    <row r="4" spans="1:8">
      <c r="B4" s="231"/>
    </row>
    <row r="5" spans="1:8">
      <c r="B5" s="613"/>
      <c r="C5" s="801" t="s">
        <v>11</v>
      </c>
      <c r="D5" s="801"/>
      <c r="E5" s="801"/>
      <c r="F5" s="802" t="s">
        <v>12</v>
      </c>
      <c r="G5" s="802"/>
      <c r="H5" s="802"/>
    </row>
    <row r="6" spans="1:8">
      <c r="A6" s="290"/>
      <c r="B6" s="287" t="s">
        <v>16</v>
      </c>
      <c r="C6" s="288" t="s">
        <v>470</v>
      </c>
      <c r="D6" s="288" t="s">
        <v>471</v>
      </c>
      <c r="E6" s="289" t="s">
        <v>2</v>
      </c>
      <c r="F6" s="288" t="str">
        <f>'Reported EBITDA'!$F$5</f>
        <v>Q2 2026</v>
      </c>
      <c r="G6" s="288" t="str">
        <f>'Reported EBITDA'!$G$5</f>
        <v>Q2 2025</v>
      </c>
      <c r="H6" s="289" t="s">
        <v>2</v>
      </c>
    </row>
    <row r="7" spans="1:8">
      <c r="B7" s="232" t="s">
        <v>17</v>
      </c>
      <c r="C7" s="291">
        <v>30.207652898813606</v>
      </c>
      <c r="D7" s="273">
        <v>34.257624130841428</v>
      </c>
      <c r="E7" s="186">
        <v>-0.11822101896382586</v>
      </c>
      <c r="F7" s="291">
        <v>15.74207366123081</v>
      </c>
      <c r="G7" s="273">
        <v>17.769180585494311</v>
      </c>
      <c r="H7" s="186">
        <v>-0.11407993264013028</v>
      </c>
    </row>
    <row r="8" spans="1:8">
      <c r="B8" s="232" t="s">
        <v>18</v>
      </c>
      <c r="C8" s="291">
        <v>19.680243101647132</v>
      </c>
      <c r="D8" s="273">
        <v>21.050317862010246</v>
      </c>
      <c r="E8" s="186">
        <v>-6.5085704137309186E-2</v>
      </c>
      <c r="F8" s="291">
        <v>10.888723074261996</v>
      </c>
      <c r="G8" s="273">
        <v>10.940921785622383</v>
      </c>
      <c r="H8" s="186">
        <v>-4.7709610198458652E-3</v>
      </c>
    </row>
    <row r="12" spans="1:8">
      <c r="B12" s="231" t="s">
        <v>19</v>
      </c>
    </row>
    <row r="13" spans="1:8">
      <c r="B13" s="231"/>
    </row>
    <row r="14" spans="1:8">
      <c r="B14" s="613"/>
      <c r="C14" s="801" t="s">
        <v>11</v>
      </c>
      <c r="D14" s="801"/>
      <c r="E14" s="801"/>
      <c r="F14" s="802" t="s">
        <v>12</v>
      </c>
      <c r="G14" s="802"/>
      <c r="H14" s="802"/>
    </row>
    <row r="15" spans="1:8">
      <c r="B15" s="287" t="s">
        <v>16</v>
      </c>
      <c r="C15" s="288" t="s">
        <v>470</v>
      </c>
      <c r="D15" s="288" t="s">
        <v>471</v>
      </c>
      <c r="E15" s="289" t="s">
        <v>2</v>
      </c>
      <c r="F15" s="288" t="str">
        <f>'Reported EBITDA'!$F$5</f>
        <v>Q2 2026</v>
      </c>
      <c r="G15" s="288" t="str">
        <f>'Reported EBITDA'!$G$5</f>
        <v>Q2 2025</v>
      </c>
      <c r="H15" s="289" t="s">
        <v>2</v>
      </c>
    </row>
    <row r="16" spans="1:8">
      <c r="B16" s="232" t="s">
        <v>17</v>
      </c>
      <c r="C16" s="291">
        <v>52.531238465444723</v>
      </c>
      <c r="D16" s="273">
        <v>52.139955177902998</v>
      </c>
      <c r="E16" s="186">
        <v>7.5044807040332007E-3</v>
      </c>
      <c r="F16" s="291">
        <v>26.330132198644726</v>
      </c>
      <c r="G16" s="273">
        <v>26.451880345549</v>
      </c>
      <c r="H16" s="186">
        <v>-4.6026273109450733E-3</v>
      </c>
    </row>
    <row r="17" spans="2:8">
      <c r="B17" s="232" t="s">
        <v>20</v>
      </c>
      <c r="C17" s="291">
        <v>23.179580999999999</v>
      </c>
      <c r="D17" s="273">
        <v>22.832820000000002</v>
      </c>
      <c r="E17" s="186">
        <v>1.5186954568029432E-2</v>
      </c>
      <c r="F17" s="291">
        <v>23.179580999999999</v>
      </c>
      <c r="G17" s="273">
        <v>22.832820000000002</v>
      </c>
      <c r="H17" s="186">
        <v>1.5186954568029432E-2</v>
      </c>
    </row>
    <row r="22" spans="2:8">
      <c r="D22" s="233"/>
    </row>
    <row r="23" spans="2:8">
      <c r="D23" s="233"/>
    </row>
  </sheetData>
  <mergeCells count="4">
    <mergeCell ref="C5:E5"/>
    <mergeCell ref="F5:H5"/>
    <mergeCell ref="C14:E14"/>
    <mergeCell ref="F14:H14"/>
  </mergeCells>
  <pageMargins left="0.7" right="0.7" top="0.75" bottom="0.75" header="0.3" footer="0.3"/>
  <pageSetup paperSize="9" orientation="portrait" r:id="rId1"/>
  <headerFooter>
    <oddHeader>&amp;C&amp;"Arial"&amp;8&amp;K000000INTERNAL&amp;1#</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GG203"/>
  <sheetViews>
    <sheetView showGridLines="0" tabSelected="1" topLeftCell="A121" workbookViewId="0">
      <selection activeCell="B147" sqref="B147"/>
    </sheetView>
  </sheetViews>
  <sheetFormatPr baseColWidth="10" defaultColWidth="11.42578125" defaultRowHeight="12.75"/>
  <cols>
    <col min="1" max="1" width="12.140625" style="86" customWidth="1"/>
    <col min="2" max="2" width="70.5703125" style="86" customWidth="1"/>
    <col min="3" max="16" width="18.42578125" style="86" customWidth="1"/>
    <col min="17" max="18" width="18.42578125" style="85" customWidth="1"/>
    <col min="19" max="19" width="13.7109375" style="85" customWidth="1"/>
    <col min="20" max="20" width="14.28515625" style="85" customWidth="1"/>
    <col min="21" max="22" width="16" style="85" customWidth="1"/>
    <col min="23" max="23" width="17.42578125" style="85" customWidth="1"/>
    <col min="24" max="24" width="15.85546875" style="85" customWidth="1"/>
    <col min="25" max="25" width="14.140625" style="85" customWidth="1"/>
    <col min="26" max="26" width="16.28515625" style="85" customWidth="1"/>
    <col min="27" max="27" width="16.42578125" style="85" customWidth="1"/>
    <col min="28" max="28" width="11.42578125" style="85"/>
    <col min="29" max="31" width="17.28515625" style="85" customWidth="1"/>
    <col min="32" max="32" width="18.140625" style="85" customWidth="1"/>
    <col min="33" max="33" width="17.5703125" style="85" customWidth="1"/>
    <col min="34" max="34" width="16" style="85" customWidth="1"/>
    <col min="35" max="35" width="11.42578125" style="85"/>
    <col min="36" max="36" width="18.28515625" style="85" customWidth="1"/>
    <col min="37" max="37" width="53.5703125" style="85" customWidth="1"/>
    <col min="38" max="175" width="11.42578125" style="85"/>
    <col min="176" max="16384" width="11.42578125" style="86"/>
  </cols>
  <sheetData>
    <row r="1" spans="1:177" s="85" customFormat="1">
      <c r="A1" s="86"/>
      <c r="B1" s="765" t="s">
        <v>489</v>
      </c>
    </row>
    <row r="2" spans="1:177">
      <c r="A2" s="885" t="s">
        <v>0</v>
      </c>
      <c r="B2" s="886"/>
      <c r="C2" s="879" t="s">
        <v>312</v>
      </c>
      <c r="D2" s="880"/>
      <c r="E2" s="879" t="s">
        <v>5</v>
      </c>
      <c r="F2" s="880"/>
      <c r="G2" s="879" t="s">
        <v>6</v>
      </c>
      <c r="H2" s="880"/>
      <c r="I2" s="879" t="s">
        <v>7</v>
      </c>
      <c r="J2" s="880"/>
      <c r="K2" s="879" t="s">
        <v>14</v>
      </c>
      <c r="L2" s="880"/>
      <c r="M2" s="879" t="s">
        <v>44</v>
      </c>
      <c r="N2" s="880"/>
      <c r="O2" s="879" t="s">
        <v>313</v>
      </c>
      <c r="P2" s="880"/>
      <c r="Q2" s="879" t="s">
        <v>47</v>
      </c>
      <c r="R2" s="880"/>
      <c r="FT2" s="85"/>
      <c r="FU2" s="85"/>
    </row>
    <row r="3" spans="1:177">
      <c r="A3" s="887" t="s">
        <v>314</v>
      </c>
      <c r="B3" s="888"/>
      <c r="C3" s="558" t="s">
        <v>492</v>
      </c>
      <c r="D3" s="560" t="s">
        <v>490</v>
      </c>
      <c r="E3" s="558" t="s">
        <v>492</v>
      </c>
      <c r="F3" s="560" t="s">
        <v>490</v>
      </c>
      <c r="G3" s="558" t="s">
        <v>492</v>
      </c>
      <c r="H3" s="560" t="s">
        <v>490</v>
      </c>
      <c r="I3" s="558" t="s">
        <v>492</v>
      </c>
      <c r="J3" s="560" t="s">
        <v>490</v>
      </c>
      <c r="K3" s="558" t="s">
        <v>492</v>
      </c>
      <c r="L3" s="560" t="s">
        <v>490</v>
      </c>
      <c r="M3" s="558" t="s">
        <v>492</v>
      </c>
      <c r="N3" s="560" t="s">
        <v>490</v>
      </c>
      <c r="O3" s="558" t="s">
        <v>492</v>
      </c>
      <c r="P3" s="560" t="s">
        <v>490</v>
      </c>
      <c r="Q3" s="558" t="s">
        <v>492</v>
      </c>
      <c r="R3" s="560" t="s">
        <v>490</v>
      </c>
      <c r="FT3" s="85"/>
      <c r="FU3" s="85"/>
    </row>
    <row r="4" spans="1:177">
      <c r="A4" s="889"/>
      <c r="B4" s="890"/>
      <c r="C4" s="559" t="s">
        <v>220</v>
      </c>
      <c r="D4" s="561" t="s">
        <v>220</v>
      </c>
      <c r="E4" s="559" t="s">
        <v>220</v>
      </c>
      <c r="F4" s="561" t="s">
        <v>220</v>
      </c>
      <c r="G4" s="559" t="s">
        <v>220</v>
      </c>
      <c r="H4" s="561" t="s">
        <v>220</v>
      </c>
      <c r="I4" s="559" t="s">
        <v>220</v>
      </c>
      <c r="J4" s="561" t="s">
        <v>220</v>
      </c>
      <c r="K4" s="559" t="s">
        <v>220</v>
      </c>
      <c r="L4" s="561" t="s">
        <v>220</v>
      </c>
      <c r="M4" s="559" t="s">
        <v>220</v>
      </c>
      <c r="N4" s="561" t="s">
        <v>220</v>
      </c>
      <c r="O4" s="559" t="s">
        <v>220</v>
      </c>
      <c r="P4" s="561" t="s">
        <v>220</v>
      </c>
      <c r="Q4" s="559" t="s">
        <v>220</v>
      </c>
      <c r="R4" s="561" t="s">
        <v>220</v>
      </c>
      <c r="FT4" s="85"/>
      <c r="FU4" s="85"/>
    </row>
    <row r="5" spans="1:177" s="168" customFormat="1">
      <c r="A5" s="158" t="s">
        <v>315</v>
      </c>
      <c r="B5" s="159"/>
      <c r="C5" s="556">
        <v>0</v>
      </c>
      <c r="D5" s="268">
        <v>0</v>
      </c>
      <c r="E5" s="556">
        <v>505.66199999999998</v>
      </c>
      <c r="F5" s="268">
        <v>456.053</v>
      </c>
      <c r="G5" s="556">
        <v>4796.8190000000004</v>
      </c>
      <c r="H5" s="268">
        <v>4410.9080000000004</v>
      </c>
      <c r="I5" s="556">
        <v>1199.1669999999999</v>
      </c>
      <c r="J5" s="268">
        <v>833.33799999999997</v>
      </c>
      <c r="K5" s="556">
        <v>0</v>
      </c>
      <c r="L5" s="268">
        <v>0</v>
      </c>
      <c r="M5" s="556">
        <v>247.239</v>
      </c>
      <c r="N5" s="268">
        <v>195.78899999999999</v>
      </c>
      <c r="O5" s="556">
        <v>510.09399999999999</v>
      </c>
      <c r="P5" s="268">
        <v>799.73599999999999</v>
      </c>
      <c r="Q5" s="556">
        <v>7258.9809999999998</v>
      </c>
      <c r="R5" s="268">
        <v>6695.8239999999996</v>
      </c>
      <c r="S5" s="144"/>
      <c r="T5" s="144"/>
      <c r="U5" s="144"/>
      <c r="V5" s="144"/>
      <c r="W5" s="144"/>
      <c r="X5" s="144"/>
      <c r="Y5" s="144"/>
      <c r="Z5" s="144"/>
      <c r="AA5" s="144"/>
      <c r="AB5" s="144"/>
      <c r="AC5" s="144"/>
      <c r="AD5" s="144"/>
      <c r="AE5" s="144"/>
      <c r="AF5" s="144"/>
      <c r="AG5" s="144"/>
      <c r="AH5" s="144"/>
      <c r="AI5" s="144"/>
      <c r="AJ5" s="144"/>
      <c r="AK5" s="144"/>
      <c r="AL5" s="144"/>
      <c r="AM5" s="144"/>
      <c r="AN5" s="144"/>
      <c r="AO5" s="144"/>
      <c r="AP5" s="144"/>
      <c r="AQ5" s="144"/>
      <c r="AR5" s="144"/>
      <c r="AS5" s="144"/>
      <c r="AT5" s="144"/>
      <c r="AU5" s="144"/>
      <c r="AV5" s="144"/>
      <c r="AW5" s="144"/>
      <c r="AX5" s="144"/>
      <c r="AY5" s="144"/>
      <c r="AZ5" s="144"/>
      <c r="BA5" s="144"/>
      <c r="BB5" s="144"/>
      <c r="BC5" s="144"/>
      <c r="BD5" s="144"/>
      <c r="BE5" s="144"/>
      <c r="BF5" s="144"/>
      <c r="BG5" s="144"/>
      <c r="BH5" s="144"/>
      <c r="BI5" s="144"/>
      <c r="BJ5" s="144"/>
      <c r="BK5" s="144"/>
      <c r="BL5" s="144"/>
      <c r="BM5" s="144"/>
      <c r="BN5" s="144"/>
      <c r="BO5" s="144"/>
      <c r="BP5" s="144"/>
      <c r="BQ5" s="144"/>
      <c r="BR5" s="144"/>
      <c r="BS5" s="144"/>
      <c r="BT5" s="144"/>
      <c r="BU5" s="144"/>
      <c r="BV5" s="144"/>
      <c r="BW5" s="144"/>
      <c r="BX5" s="144"/>
      <c r="BY5" s="144"/>
      <c r="BZ5" s="144"/>
      <c r="CA5" s="144"/>
      <c r="CB5" s="144"/>
      <c r="CC5" s="144"/>
      <c r="CD5" s="144"/>
      <c r="CE5" s="144"/>
      <c r="CF5" s="144"/>
      <c r="CG5" s="144"/>
      <c r="CH5" s="144"/>
      <c r="CI5" s="144"/>
      <c r="CJ5" s="144"/>
      <c r="CK5" s="144"/>
      <c r="CL5" s="144"/>
      <c r="CM5" s="144"/>
      <c r="CN5" s="144"/>
      <c r="CO5" s="144"/>
      <c r="CP5" s="144"/>
      <c r="CQ5" s="144"/>
      <c r="CR5" s="144"/>
      <c r="CS5" s="144"/>
      <c r="CT5" s="144"/>
      <c r="CU5" s="144"/>
      <c r="CV5" s="144"/>
      <c r="CW5" s="144"/>
      <c r="CX5" s="144"/>
      <c r="CY5" s="144"/>
      <c r="CZ5" s="144"/>
      <c r="DA5" s="144"/>
      <c r="DB5" s="144"/>
      <c r="DC5" s="144"/>
      <c r="DD5" s="144"/>
      <c r="DE5" s="144"/>
      <c r="DF5" s="144"/>
      <c r="DG5" s="144"/>
      <c r="DH5" s="144"/>
      <c r="DI5" s="144"/>
      <c r="DJ5" s="144"/>
      <c r="DK5" s="144"/>
      <c r="DL5" s="144"/>
      <c r="DM5" s="144"/>
      <c r="DN5" s="144"/>
      <c r="DO5" s="144"/>
      <c r="DP5" s="144"/>
      <c r="DQ5" s="144"/>
      <c r="DR5" s="144"/>
      <c r="DS5" s="144"/>
      <c r="DT5" s="144"/>
      <c r="DU5" s="144"/>
      <c r="DV5" s="144"/>
      <c r="DW5" s="144"/>
      <c r="DX5" s="144"/>
      <c r="DY5" s="144"/>
      <c r="DZ5" s="144"/>
      <c r="EA5" s="144"/>
      <c r="EB5" s="144"/>
      <c r="EC5" s="144"/>
      <c r="ED5" s="144"/>
      <c r="EE5" s="144"/>
      <c r="EF5" s="144"/>
      <c r="EG5" s="144"/>
      <c r="EH5" s="144"/>
      <c r="EI5" s="144"/>
      <c r="EJ5" s="144"/>
      <c r="EK5" s="144"/>
      <c r="EL5" s="144"/>
      <c r="EM5" s="144"/>
      <c r="EN5" s="144"/>
      <c r="EO5" s="144"/>
      <c r="EP5" s="144"/>
      <c r="EQ5" s="144"/>
      <c r="ER5" s="144"/>
      <c r="ES5" s="144"/>
      <c r="ET5" s="144"/>
      <c r="EU5" s="144"/>
      <c r="EV5" s="144"/>
      <c r="EW5" s="144"/>
      <c r="EX5" s="144"/>
      <c r="EY5" s="144"/>
      <c r="EZ5" s="144"/>
      <c r="FA5" s="144"/>
      <c r="FB5" s="144"/>
      <c r="FC5" s="144"/>
      <c r="FD5" s="144"/>
      <c r="FE5" s="144"/>
      <c r="FF5" s="144"/>
      <c r="FG5" s="144"/>
      <c r="FH5" s="144"/>
      <c r="FI5" s="144"/>
      <c r="FJ5" s="144"/>
      <c r="FK5" s="144"/>
      <c r="FL5" s="144"/>
      <c r="FM5" s="144"/>
      <c r="FN5" s="144"/>
      <c r="FO5" s="144"/>
      <c r="FP5" s="144"/>
      <c r="FQ5" s="144"/>
      <c r="FR5" s="144"/>
      <c r="FS5" s="144"/>
      <c r="FT5" s="144"/>
      <c r="FU5" s="144"/>
    </row>
    <row r="6" spans="1:177">
      <c r="A6" s="160"/>
      <c r="B6" s="161" t="s">
        <v>316</v>
      </c>
      <c r="C6" s="557">
        <v>0</v>
      </c>
      <c r="D6" s="269">
        <v>0</v>
      </c>
      <c r="E6" s="557">
        <v>27.029</v>
      </c>
      <c r="F6" s="269">
        <v>21.277000000000001</v>
      </c>
      <c r="G6" s="557">
        <v>479.14699999999999</v>
      </c>
      <c r="H6" s="269">
        <v>844.04899999999998</v>
      </c>
      <c r="I6" s="557">
        <v>423.19499999999999</v>
      </c>
      <c r="J6" s="269">
        <v>208.48</v>
      </c>
      <c r="K6" s="557">
        <v>0</v>
      </c>
      <c r="L6" s="269">
        <v>0</v>
      </c>
      <c r="M6" s="557">
        <v>159.22</v>
      </c>
      <c r="N6" s="269">
        <v>96.655000000000001</v>
      </c>
      <c r="O6" s="557">
        <v>436.774</v>
      </c>
      <c r="P6" s="269">
        <v>733.94200000000001</v>
      </c>
      <c r="Q6" s="557">
        <v>1525.365</v>
      </c>
      <c r="R6" s="269">
        <v>1904.403</v>
      </c>
      <c r="FT6" s="85"/>
      <c r="FU6" s="85"/>
    </row>
    <row r="7" spans="1:177">
      <c r="A7" s="160"/>
      <c r="B7" s="161" t="s">
        <v>317</v>
      </c>
      <c r="C7" s="557">
        <v>0</v>
      </c>
      <c r="D7" s="269">
        <v>0</v>
      </c>
      <c r="E7" s="557">
        <v>14.404</v>
      </c>
      <c r="F7" s="269">
        <v>9.9920000000000009</v>
      </c>
      <c r="G7" s="557">
        <v>93.605000000000004</v>
      </c>
      <c r="H7" s="269">
        <v>126.70099999999999</v>
      </c>
      <c r="I7" s="557">
        <v>18.870999999999999</v>
      </c>
      <c r="J7" s="269">
        <v>21.587</v>
      </c>
      <c r="K7" s="557">
        <v>0</v>
      </c>
      <c r="L7" s="269">
        <v>0</v>
      </c>
      <c r="M7" s="557">
        <v>0</v>
      </c>
      <c r="N7" s="269">
        <v>0.1</v>
      </c>
      <c r="O7" s="557">
        <v>0.13300000000000001</v>
      </c>
      <c r="P7" s="269">
        <v>0.57799999999999996</v>
      </c>
      <c r="Q7" s="557">
        <v>127.01300000000001</v>
      </c>
      <c r="R7" s="269">
        <v>158.958</v>
      </c>
      <c r="FT7" s="85"/>
      <c r="FU7" s="85"/>
    </row>
    <row r="8" spans="1:177">
      <c r="A8" s="160"/>
      <c r="B8" s="161" t="s">
        <v>318</v>
      </c>
      <c r="C8" s="557">
        <v>0</v>
      </c>
      <c r="D8" s="269">
        <v>0</v>
      </c>
      <c r="E8" s="557">
        <v>25.59</v>
      </c>
      <c r="F8" s="269">
        <v>19.716999999999999</v>
      </c>
      <c r="G8" s="557">
        <v>409.38799999999998</v>
      </c>
      <c r="H8" s="269">
        <v>386.14499999999998</v>
      </c>
      <c r="I8" s="557">
        <v>44.331000000000003</v>
      </c>
      <c r="J8" s="269">
        <v>29.675999999999998</v>
      </c>
      <c r="K8" s="557">
        <v>0</v>
      </c>
      <c r="L8" s="269">
        <v>0</v>
      </c>
      <c r="M8" s="557">
        <v>11.837999999999999</v>
      </c>
      <c r="N8" s="269">
        <v>10.609</v>
      </c>
      <c r="O8" s="557">
        <v>44.572000000000003</v>
      </c>
      <c r="P8" s="269">
        <v>0</v>
      </c>
      <c r="Q8" s="557">
        <v>535.71900000000005</v>
      </c>
      <c r="R8" s="269">
        <v>488.44299999999998</v>
      </c>
      <c r="FT8" s="85"/>
      <c r="FU8" s="85"/>
    </row>
    <row r="9" spans="1:177">
      <c r="A9" s="160"/>
      <c r="B9" s="161" t="s">
        <v>319</v>
      </c>
      <c r="C9" s="557">
        <v>0</v>
      </c>
      <c r="D9" s="269">
        <v>0</v>
      </c>
      <c r="E9" s="557">
        <v>374.02499999999998</v>
      </c>
      <c r="F9" s="269">
        <v>346.7</v>
      </c>
      <c r="G9" s="557">
        <v>3123.4580000000001</v>
      </c>
      <c r="H9" s="269">
        <v>2486.7049999999999</v>
      </c>
      <c r="I9" s="557">
        <v>575.81100000000004</v>
      </c>
      <c r="J9" s="269">
        <v>460.89</v>
      </c>
      <c r="K9" s="557">
        <v>0</v>
      </c>
      <c r="L9" s="269">
        <v>0</v>
      </c>
      <c r="M9" s="557">
        <v>50.015999999999998</v>
      </c>
      <c r="N9" s="269">
        <v>50.377000000000002</v>
      </c>
      <c r="O9" s="557">
        <v>14.179</v>
      </c>
      <c r="P9" s="269">
        <v>9.4629999999999992</v>
      </c>
      <c r="Q9" s="557">
        <v>4137.4889999999996</v>
      </c>
      <c r="R9" s="269">
        <v>3352.8539999999998</v>
      </c>
      <c r="FT9" s="85"/>
      <c r="FU9" s="85"/>
    </row>
    <row r="10" spans="1:177">
      <c r="A10" s="160"/>
      <c r="B10" s="161" t="s">
        <v>320</v>
      </c>
      <c r="C10" s="557">
        <v>0</v>
      </c>
      <c r="D10" s="269">
        <v>0</v>
      </c>
      <c r="E10" s="557">
        <v>0.88400000000000001</v>
      </c>
      <c r="F10" s="269">
        <v>4.5039999999999996</v>
      </c>
      <c r="G10" s="557">
        <v>15.757</v>
      </c>
      <c r="H10" s="269">
        <v>15.526999999999999</v>
      </c>
      <c r="I10" s="557">
        <v>1.544</v>
      </c>
      <c r="J10" s="269">
        <v>1.7090000000000001</v>
      </c>
      <c r="K10" s="557">
        <v>0</v>
      </c>
      <c r="L10" s="269">
        <v>0</v>
      </c>
      <c r="M10" s="557">
        <v>2.274</v>
      </c>
      <c r="N10" s="269">
        <v>2.19</v>
      </c>
      <c r="O10" s="557">
        <v>-2.6509999999999998</v>
      </c>
      <c r="P10" s="269">
        <v>0.151</v>
      </c>
      <c r="Q10" s="557">
        <v>17.808</v>
      </c>
      <c r="R10" s="269">
        <v>17.558</v>
      </c>
      <c r="FT10" s="85"/>
      <c r="FU10" s="85"/>
    </row>
    <row r="11" spans="1:177">
      <c r="A11" s="160"/>
      <c r="B11" s="161" t="s">
        <v>321</v>
      </c>
      <c r="C11" s="557">
        <v>0</v>
      </c>
      <c r="D11" s="269">
        <v>0</v>
      </c>
      <c r="E11" s="557">
        <v>59.709000000000003</v>
      </c>
      <c r="F11" s="269">
        <v>46.593000000000004</v>
      </c>
      <c r="G11" s="557">
        <v>424.93400000000003</v>
      </c>
      <c r="H11" s="269">
        <v>357.90699999999998</v>
      </c>
      <c r="I11" s="557">
        <v>127.961</v>
      </c>
      <c r="J11" s="269">
        <v>105.28100000000001</v>
      </c>
      <c r="K11" s="557">
        <v>0</v>
      </c>
      <c r="L11" s="269">
        <v>0</v>
      </c>
      <c r="M11" s="557">
        <v>9.1189999999999998</v>
      </c>
      <c r="N11" s="269">
        <v>9.2050000000000001</v>
      </c>
      <c r="O11" s="557">
        <v>17.024999999999999</v>
      </c>
      <c r="P11" s="269">
        <v>0</v>
      </c>
      <c r="Q11" s="557">
        <v>638.74800000000005</v>
      </c>
      <c r="R11" s="269">
        <v>536.48299999999995</v>
      </c>
      <c r="FT11" s="85"/>
      <c r="FU11" s="85"/>
    </row>
    <row r="12" spans="1:177">
      <c r="A12" s="160"/>
      <c r="B12" s="161" t="s">
        <v>322</v>
      </c>
      <c r="C12" s="557">
        <v>0</v>
      </c>
      <c r="D12" s="269">
        <v>0</v>
      </c>
      <c r="E12" s="557">
        <v>4.0209999999999999</v>
      </c>
      <c r="F12" s="269">
        <v>7.27</v>
      </c>
      <c r="G12" s="557">
        <v>249.654</v>
      </c>
      <c r="H12" s="269">
        <v>193.874</v>
      </c>
      <c r="I12" s="557">
        <v>4.0720000000000001</v>
      </c>
      <c r="J12" s="269">
        <v>3.056</v>
      </c>
      <c r="K12" s="557">
        <v>0</v>
      </c>
      <c r="L12" s="269">
        <v>0</v>
      </c>
      <c r="M12" s="557">
        <v>14.772</v>
      </c>
      <c r="N12" s="269">
        <v>26.652999999999999</v>
      </c>
      <c r="O12" s="557">
        <v>6.2E-2</v>
      </c>
      <c r="P12" s="269">
        <v>2.5539999999999998</v>
      </c>
      <c r="Q12" s="557">
        <v>272.58100000000002</v>
      </c>
      <c r="R12" s="269">
        <v>234.46600000000001</v>
      </c>
      <c r="FT12" s="85"/>
      <c r="FU12" s="85"/>
    </row>
    <row r="13" spans="1:177">
      <c r="A13" s="169"/>
      <c r="B13" s="169"/>
      <c r="C13" s="169"/>
      <c r="D13" s="169"/>
      <c r="E13" s="169"/>
      <c r="F13" s="169"/>
      <c r="G13" s="169"/>
      <c r="H13" s="169"/>
      <c r="I13" s="169"/>
      <c r="J13" s="169"/>
      <c r="K13" s="169"/>
      <c r="L13" s="169"/>
      <c r="M13" s="169"/>
      <c r="N13" s="169"/>
      <c r="O13" s="169"/>
      <c r="P13" s="169"/>
      <c r="Q13" s="169"/>
      <c r="R13" s="169"/>
      <c r="S13" s="169"/>
      <c r="T13" s="169"/>
      <c r="U13" s="169"/>
      <c r="V13" s="169"/>
      <c r="W13" s="169"/>
      <c r="X13" s="169"/>
      <c r="Y13" s="169"/>
      <c r="Z13" s="169"/>
      <c r="AA13" s="169"/>
      <c r="FT13" s="85"/>
      <c r="FU13" s="85"/>
    </row>
    <row r="14" spans="1:177" ht="25.5">
      <c r="A14" s="160"/>
      <c r="B14" s="165" t="s">
        <v>323</v>
      </c>
      <c r="C14" s="557">
        <v>0</v>
      </c>
      <c r="D14" s="270">
        <v>0</v>
      </c>
      <c r="E14" s="557">
        <v>0</v>
      </c>
      <c r="F14" s="270">
        <v>0</v>
      </c>
      <c r="G14" s="557">
        <v>0.876</v>
      </c>
      <c r="H14" s="270">
        <v>0</v>
      </c>
      <c r="I14" s="557">
        <v>3.3820000000000001</v>
      </c>
      <c r="J14" s="270">
        <v>2.6589999999999998</v>
      </c>
      <c r="K14" s="557">
        <v>0</v>
      </c>
      <c r="L14" s="270">
        <v>0</v>
      </c>
      <c r="M14" s="557">
        <v>0</v>
      </c>
      <c r="N14" s="270">
        <v>0</v>
      </c>
      <c r="O14" s="557">
        <v>0</v>
      </c>
      <c r="P14" s="270">
        <v>148.601</v>
      </c>
      <c r="Q14" s="557">
        <v>4.258</v>
      </c>
      <c r="R14" s="270">
        <v>2.6589999999999998</v>
      </c>
      <c r="FT14" s="85"/>
      <c r="FU14" s="85"/>
    </row>
    <row r="15" spans="1:177">
      <c r="A15" s="169"/>
      <c r="B15" s="169"/>
      <c r="C15" s="169"/>
      <c r="D15" s="169"/>
      <c r="E15" s="169"/>
      <c r="F15" s="169"/>
      <c r="G15" s="169"/>
      <c r="H15" s="169"/>
      <c r="I15" s="169"/>
      <c r="J15" s="169"/>
      <c r="K15" s="169"/>
      <c r="L15" s="169"/>
      <c r="M15" s="169"/>
      <c r="N15" s="169"/>
      <c r="O15" s="169"/>
      <c r="P15" s="169"/>
      <c r="Q15" s="169"/>
      <c r="R15" s="169"/>
      <c r="S15" s="169"/>
      <c r="T15" s="169"/>
      <c r="U15" s="169"/>
      <c r="V15" s="169"/>
      <c r="W15" s="169"/>
      <c r="X15" s="169"/>
      <c r="Y15" s="169"/>
      <c r="Z15" s="169"/>
      <c r="AA15" s="169"/>
      <c r="FT15" s="85"/>
      <c r="FU15" s="85"/>
    </row>
    <row r="16" spans="1:177" s="168" customFormat="1">
      <c r="A16" s="158" t="s">
        <v>324</v>
      </c>
      <c r="B16" s="159"/>
      <c r="C16" s="556">
        <v>0</v>
      </c>
      <c r="D16" s="271">
        <v>0</v>
      </c>
      <c r="E16" s="556">
        <v>3603.24</v>
      </c>
      <c r="F16" s="271">
        <v>3127.5630000000001</v>
      </c>
      <c r="G16" s="556">
        <v>18640.805</v>
      </c>
      <c r="H16" s="271">
        <v>17267.107</v>
      </c>
      <c r="I16" s="556">
        <v>6960.0050000000001</v>
      </c>
      <c r="J16" s="271">
        <v>6317.9660000000003</v>
      </c>
      <c r="K16" s="556">
        <v>0</v>
      </c>
      <c r="L16" s="271">
        <v>0</v>
      </c>
      <c r="M16" s="556">
        <v>0</v>
      </c>
      <c r="N16" s="271">
        <v>0</v>
      </c>
      <c r="O16" s="556">
        <v>9.5549999999999997</v>
      </c>
      <c r="P16" s="271">
        <v>0</v>
      </c>
      <c r="Q16" s="556">
        <v>30593.471000000001</v>
      </c>
      <c r="R16" s="271">
        <v>28175.257000000001</v>
      </c>
      <c r="S16" s="144"/>
      <c r="T16" s="144"/>
      <c r="U16" s="144"/>
      <c r="V16" s="144"/>
      <c r="W16" s="144"/>
      <c r="X16" s="144"/>
      <c r="Y16" s="144"/>
      <c r="Z16" s="144"/>
      <c r="AA16" s="144"/>
      <c r="AB16" s="144"/>
      <c r="AC16" s="144"/>
      <c r="AD16" s="144"/>
      <c r="AE16" s="144"/>
      <c r="AF16" s="144"/>
      <c r="AG16" s="144"/>
      <c r="AH16" s="144"/>
      <c r="AI16" s="144"/>
      <c r="AJ16" s="144"/>
      <c r="AK16" s="144"/>
      <c r="AL16" s="144"/>
      <c r="AM16" s="144"/>
      <c r="AN16" s="144"/>
      <c r="AO16" s="144"/>
      <c r="AP16" s="144"/>
      <c r="AQ16" s="144"/>
      <c r="AR16" s="144"/>
      <c r="AS16" s="144"/>
      <c r="AT16" s="144"/>
      <c r="AU16" s="144"/>
      <c r="AV16" s="144"/>
      <c r="AW16" s="144"/>
      <c r="AX16" s="144"/>
      <c r="AY16" s="144"/>
      <c r="AZ16" s="144"/>
      <c r="BA16" s="144"/>
      <c r="BB16" s="144"/>
      <c r="BC16" s="144"/>
      <c r="BD16" s="144"/>
      <c r="BE16" s="144"/>
      <c r="BF16" s="144"/>
      <c r="BG16" s="144"/>
      <c r="BH16" s="144"/>
      <c r="BI16" s="144"/>
      <c r="BJ16" s="144"/>
      <c r="BK16" s="144"/>
      <c r="BL16" s="144"/>
      <c r="BM16" s="144"/>
      <c r="BN16" s="144"/>
      <c r="BO16" s="144"/>
      <c r="BP16" s="144"/>
      <c r="BQ16" s="144"/>
      <c r="BR16" s="144"/>
      <c r="BS16" s="144"/>
      <c r="BT16" s="144"/>
      <c r="BU16" s="144"/>
      <c r="BV16" s="144"/>
      <c r="BW16" s="144"/>
      <c r="BX16" s="144"/>
      <c r="BY16" s="144"/>
      <c r="BZ16" s="144"/>
      <c r="CA16" s="144"/>
      <c r="CB16" s="144"/>
      <c r="CC16" s="144"/>
      <c r="CD16" s="144"/>
      <c r="CE16" s="144"/>
      <c r="CF16" s="144"/>
      <c r="CG16" s="144"/>
      <c r="CH16" s="144"/>
      <c r="CI16" s="144"/>
      <c r="CJ16" s="144"/>
      <c r="CK16" s="144"/>
      <c r="CL16" s="144"/>
      <c r="CM16" s="144"/>
      <c r="CN16" s="144"/>
      <c r="CO16" s="144"/>
      <c r="CP16" s="144"/>
      <c r="CQ16" s="144"/>
      <c r="CR16" s="144"/>
      <c r="CS16" s="144"/>
      <c r="CT16" s="144"/>
      <c r="CU16" s="144"/>
      <c r="CV16" s="144"/>
      <c r="CW16" s="144"/>
      <c r="CX16" s="144"/>
      <c r="CY16" s="144"/>
      <c r="CZ16" s="144"/>
      <c r="DA16" s="144"/>
      <c r="DB16" s="144"/>
      <c r="DC16" s="144"/>
      <c r="DD16" s="144"/>
      <c r="DE16" s="144"/>
      <c r="DF16" s="144"/>
      <c r="DG16" s="144"/>
      <c r="DH16" s="144"/>
      <c r="DI16" s="144"/>
      <c r="DJ16" s="144"/>
      <c r="DK16" s="144"/>
      <c r="DL16" s="144"/>
      <c r="DM16" s="144"/>
      <c r="DN16" s="144"/>
      <c r="DO16" s="144"/>
      <c r="DP16" s="144"/>
      <c r="DQ16" s="144"/>
      <c r="DR16" s="144"/>
      <c r="DS16" s="144"/>
      <c r="DT16" s="144"/>
      <c r="DU16" s="144"/>
      <c r="DV16" s="144"/>
      <c r="DW16" s="144"/>
      <c r="DX16" s="144"/>
      <c r="DY16" s="144"/>
      <c r="DZ16" s="144"/>
      <c r="EA16" s="144"/>
      <c r="EB16" s="144"/>
      <c r="EC16" s="144"/>
      <c r="ED16" s="144"/>
      <c r="EE16" s="144"/>
      <c r="EF16" s="144"/>
      <c r="EG16" s="144"/>
      <c r="EH16" s="144"/>
      <c r="EI16" s="144"/>
      <c r="EJ16" s="144"/>
      <c r="EK16" s="144"/>
      <c r="EL16" s="144"/>
      <c r="EM16" s="144"/>
      <c r="EN16" s="144"/>
      <c r="EO16" s="144"/>
      <c r="EP16" s="144"/>
      <c r="EQ16" s="144"/>
      <c r="ER16" s="144"/>
      <c r="ES16" s="144"/>
      <c r="ET16" s="144"/>
      <c r="EU16" s="144"/>
      <c r="EV16" s="144"/>
      <c r="EW16" s="144"/>
      <c r="EX16" s="144"/>
      <c r="EY16" s="144"/>
      <c r="EZ16" s="144"/>
      <c r="FA16" s="144"/>
      <c r="FB16" s="144"/>
      <c r="FC16" s="144"/>
      <c r="FD16" s="144"/>
      <c r="FE16" s="144"/>
      <c r="FF16" s="144"/>
      <c r="FG16" s="144"/>
      <c r="FH16" s="144"/>
      <c r="FI16" s="144"/>
      <c r="FJ16" s="144"/>
      <c r="FK16" s="144"/>
      <c r="FL16" s="144"/>
      <c r="FM16" s="144"/>
      <c r="FN16" s="144"/>
      <c r="FO16" s="144"/>
      <c r="FP16" s="144"/>
      <c r="FQ16" s="144"/>
      <c r="FR16" s="144"/>
      <c r="FS16" s="144"/>
      <c r="FT16" s="144"/>
      <c r="FU16" s="144"/>
    </row>
    <row r="17" spans="1:177">
      <c r="A17" s="160"/>
      <c r="B17" s="161" t="s">
        <v>325</v>
      </c>
      <c r="C17" s="557">
        <v>0</v>
      </c>
      <c r="D17" s="270">
        <v>0</v>
      </c>
      <c r="E17" s="557">
        <v>24.81</v>
      </c>
      <c r="F17" s="270">
        <v>18.134</v>
      </c>
      <c r="G17" s="557">
        <v>6776.8639999999996</v>
      </c>
      <c r="H17" s="270">
        <v>5799.2179999999998</v>
      </c>
      <c r="I17" s="557">
        <v>3.3000000000000002E-2</v>
      </c>
      <c r="J17" s="270">
        <v>1.2E-2</v>
      </c>
      <c r="K17" s="557">
        <v>0</v>
      </c>
      <c r="L17" s="270">
        <v>0</v>
      </c>
      <c r="M17" s="557">
        <v>81.495999999999995</v>
      </c>
      <c r="N17" s="270">
        <v>83.492999999999995</v>
      </c>
      <c r="O17" s="557">
        <v>0</v>
      </c>
      <c r="P17" s="270">
        <v>0</v>
      </c>
      <c r="Q17" s="557">
        <v>6883.2030000000004</v>
      </c>
      <c r="R17" s="270">
        <v>5900.857</v>
      </c>
      <c r="FT17" s="85"/>
      <c r="FU17" s="85"/>
    </row>
    <row r="18" spans="1:177">
      <c r="A18" s="160"/>
      <c r="B18" s="161" t="s">
        <v>326</v>
      </c>
      <c r="C18" s="557">
        <v>0</v>
      </c>
      <c r="D18" s="270">
        <v>0</v>
      </c>
      <c r="E18" s="557">
        <v>0.14199999999999999</v>
      </c>
      <c r="F18" s="270">
        <v>6.8000000000000005E-2</v>
      </c>
      <c r="G18" s="557">
        <v>2036.9839999999999</v>
      </c>
      <c r="H18" s="270">
        <v>1887.0530000000001</v>
      </c>
      <c r="I18" s="557">
        <v>60.933999999999997</v>
      </c>
      <c r="J18" s="270">
        <v>60.540999999999997</v>
      </c>
      <c r="K18" s="557">
        <v>0</v>
      </c>
      <c r="L18" s="270">
        <v>0</v>
      </c>
      <c r="M18" s="557">
        <v>13.162000000000001</v>
      </c>
      <c r="N18" s="270">
        <v>11.935</v>
      </c>
      <c r="O18" s="557">
        <v>8.4499999999999993</v>
      </c>
      <c r="P18" s="270">
        <v>9.4629999999999992</v>
      </c>
      <c r="Q18" s="557">
        <v>2119.672</v>
      </c>
      <c r="R18" s="270">
        <v>1969.06</v>
      </c>
      <c r="FT18" s="85"/>
      <c r="FU18" s="85"/>
    </row>
    <row r="19" spans="1:177">
      <c r="A19" s="160"/>
      <c r="B19" s="161" t="s">
        <v>327</v>
      </c>
      <c r="C19" s="557">
        <v>0</v>
      </c>
      <c r="D19" s="270">
        <v>0</v>
      </c>
      <c r="E19" s="557">
        <v>25.053999999999998</v>
      </c>
      <c r="F19" s="270">
        <v>38.807000000000002</v>
      </c>
      <c r="G19" s="557">
        <v>214.87</v>
      </c>
      <c r="H19" s="270">
        <v>290.495</v>
      </c>
      <c r="I19" s="557">
        <v>23.172999999999998</v>
      </c>
      <c r="J19" s="270">
        <v>48.631</v>
      </c>
      <c r="K19" s="557">
        <v>0</v>
      </c>
      <c r="L19" s="270">
        <v>0</v>
      </c>
      <c r="M19" s="557">
        <v>0.51</v>
      </c>
      <c r="N19" s="270">
        <v>0.51</v>
      </c>
      <c r="O19" s="557">
        <v>0.14499999999999999</v>
      </c>
      <c r="P19" s="270">
        <v>0.151</v>
      </c>
      <c r="Q19" s="557">
        <v>263.75200000000001</v>
      </c>
      <c r="R19" s="270">
        <v>378.59399999999999</v>
      </c>
      <c r="FT19" s="85"/>
      <c r="FU19" s="85"/>
    </row>
    <row r="20" spans="1:177">
      <c r="A20" s="160"/>
      <c r="B20" s="161" t="s">
        <v>328</v>
      </c>
      <c r="C20" s="557">
        <v>0</v>
      </c>
      <c r="D20" s="270">
        <v>0</v>
      </c>
      <c r="E20" s="557">
        <v>2E-3</v>
      </c>
      <c r="F20" s="270">
        <v>2E-3</v>
      </c>
      <c r="G20" s="557">
        <v>0</v>
      </c>
      <c r="H20" s="270">
        <v>0</v>
      </c>
      <c r="I20" s="557">
        <v>0</v>
      </c>
      <c r="J20" s="270">
        <v>0</v>
      </c>
      <c r="K20" s="557">
        <v>0</v>
      </c>
      <c r="L20" s="270">
        <v>0</v>
      </c>
      <c r="M20" s="557">
        <v>0</v>
      </c>
      <c r="N20" s="270">
        <v>0</v>
      </c>
      <c r="O20" s="557">
        <v>0</v>
      </c>
      <c r="P20" s="270">
        <v>0</v>
      </c>
      <c r="Q20" s="557">
        <v>2E-3</v>
      </c>
      <c r="R20" s="270">
        <v>2E-3</v>
      </c>
      <c r="FT20" s="85"/>
      <c r="FU20" s="85"/>
    </row>
    <row r="21" spans="1:177">
      <c r="A21" s="160"/>
      <c r="B21" s="161" t="s">
        <v>329</v>
      </c>
      <c r="C21" s="557">
        <v>0</v>
      </c>
      <c r="D21" s="270">
        <v>0</v>
      </c>
      <c r="E21" s="557">
        <v>625.17399999999998</v>
      </c>
      <c r="F21" s="270">
        <v>528.33299999999997</v>
      </c>
      <c r="G21" s="557">
        <v>0.28000000000000003</v>
      </c>
      <c r="H21" s="270">
        <v>0.29099999999999998</v>
      </c>
      <c r="I21" s="557">
        <v>2.0030000000000001</v>
      </c>
      <c r="J21" s="270">
        <v>1.5329999999999999</v>
      </c>
      <c r="K21" s="557">
        <v>0</v>
      </c>
      <c r="L21" s="270">
        <v>0</v>
      </c>
      <c r="M21" s="557">
        <v>356.20299999999997</v>
      </c>
      <c r="N21" s="270">
        <v>356.22399999999999</v>
      </c>
      <c r="O21" s="557">
        <v>-975.92</v>
      </c>
      <c r="P21" s="270">
        <v>-881.17899999999997</v>
      </c>
      <c r="Q21" s="557">
        <v>7.74</v>
      </c>
      <c r="R21" s="270">
        <v>5.202</v>
      </c>
      <c r="FT21" s="85"/>
      <c r="FU21" s="85"/>
    </row>
    <row r="22" spans="1:177">
      <c r="A22" s="160"/>
      <c r="B22" s="161" t="s">
        <v>330</v>
      </c>
      <c r="C22" s="557">
        <v>0</v>
      </c>
      <c r="D22" s="270">
        <v>0</v>
      </c>
      <c r="E22" s="557">
        <v>140.06399999999999</v>
      </c>
      <c r="F22" s="270">
        <v>125.515</v>
      </c>
      <c r="G22" s="557">
        <v>2739.3139999999999</v>
      </c>
      <c r="H22" s="270">
        <v>2666.0210000000002</v>
      </c>
      <c r="I22" s="557">
        <v>150.29900000000001</v>
      </c>
      <c r="J22" s="270">
        <v>148.482</v>
      </c>
      <c r="K22" s="557">
        <v>0</v>
      </c>
      <c r="L22" s="270">
        <v>0</v>
      </c>
      <c r="M22" s="557">
        <v>144.93899999999999</v>
      </c>
      <c r="N22" s="270">
        <v>152.941</v>
      </c>
      <c r="O22" s="557">
        <v>2.4500000000000002</v>
      </c>
      <c r="P22" s="270">
        <v>2.5539999999999998</v>
      </c>
      <c r="Q22" s="557">
        <v>3177.0659999999998</v>
      </c>
      <c r="R22" s="270">
        <v>3095.5129999999999</v>
      </c>
      <c r="FT22" s="85"/>
      <c r="FU22" s="85"/>
    </row>
    <row r="23" spans="1:177">
      <c r="A23" s="160"/>
      <c r="B23" s="161" t="s">
        <v>331</v>
      </c>
      <c r="C23" s="557">
        <v>0</v>
      </c>
      <c r="D23" s="270">
        <v>0</v>
      </c>
      <c r="E23" s="557">
        <v>0</v>
      </c>
      <c r="F23" s="270">
        <v>0</v>
      </c>
      <c r="G23" s="557">
        <v>495.87</v>
      </c>
      <c r="H23" s="270">
        <v>468.38099999999997</v>
      </c>
      <c r="I23" s="557">
        <v>27.056999999999999</v>
      </c>
      <c r="J23" s="270">
        <v>27.056999999999999</v>
      </c>
      <c r="K23" s="557">
        <v>0</v>
      </c>
      <c r="L23" s="270">
        <v>0</v>
      </c>
      <c r="M23" s="557">
        <v>1.1579999999999999</v>
      </c>
      <c r="N23" s="270">
        <v>1.1579999999999999</v>
      </c>
      <c r="O23" s="557">
        <v>774.27</v>
      </c>
      <c r="P23" s="270">
        <v>728.84400000000005</v>
      </c>
      <c r="Q23" s="557">
        <v>1298.355</v>
      </c>
      <c r="R23" s="270">
        <v>1225.44</v>
      </c>
      <c r="FT23" s="85"/>
      <c r="FU23" s="85"/>
    </row>
    <row r="24" spans="1:177">
      <c r="A24" s="160"/>
      <c r="B24" s="161" t="s">
        <v>332</v>
      </c>
      <c r="C24" s="557">
        <v>0</v>
      </c>
      <c r="D24" s="270">
        <v>0</v>
      </c>
      <c r="E24" s="557">
        <v>2764.6109999999999</v>
      </c>
      <c r="F24" s="270">
        <v>2389.1559999999999</v>
      </c>
      <c r="G24" s="557">
        <v>5576.7640000000001</v>
      </c>
      <c r="H24" s="270">
        <v>5336.8519999999999</v>
      </c>
      <c r="I24" s="557">
        <v>6615.4440000000004</v>
      </c>
      <c r="J24" s="270">
        <v>5958.9790000000003</v>
      </c>
      <c r="K24" s="557">
        <v>0</v>
      </c>
      <c r="L24" s="270">
        <v>0</v>
      </c>
      <c r="M24" s="557">
        <v>767.16899999999998</v>
      </c>
      <c r="N24" s="270">
        <v>780.65800000000002</v>
      </c>
      <c r="O24" s="557">
        <v>145.084</v>
      </c>
      <c r="P24" s="270">
        <v>148.601</v>
      </c>
      <c r="Q24" s="557">
        <v>15869.072</v>
      </c>
      <c r="R24" s="270">
        <v>14614.245999999999</v>
      </c>
      <c r="FT24" s="85"/>
      <c r="FU24" s="85"/>
    </row>
    <row r="25" spans="1:177">
      <c r="A25" s="160"/>
      <c r="B25" s="161" t="s">
        <v>333</v>
      </c>
      <c r="C25" s="557">
        <v>0</v>
      </c>
      <c r="D25" s="270">
        <v>0</v>
      </c>
      <c r="E25" s="557">
        <v>0</v>
      </c>
      <c r="F25" s="270">
        <v>0</v>
      </c>
      <c r="G25" s="557">
        <v>7.484</v>
      </c>
      <c r="H25" s="270">
        <v>7.069</v>
      </c>
      <c r="I25" s="557">
        <v>0</v>
      </c>
      <c r="J25" s="270">
        <v>0</v>
      </c>
      <c r="K25" s="557">
        <v>0</v>
      </c>
      <c r="L25" s="270">
        <v>0</v>
      </c>
      <c r="M25" s="557">
        <v>0</v>
      </c>
      <c r="N25" s="270">
        <v>0</v>
      </c>
      <c r="O25" s="557">
        <v>0</v>
      </c>
      <c r="P25" s="270">
        <v>0</v>
      </c>
      <c r="Q25" s="557">
        <v>7.484</v>
      </c>
      <c r="R25" s="270">
        <v>7.069</v>
      </c>
      <c r="FT25" s="85"/>
      <c r="FU25" s="85"/>
    </row>
    <row r="26" spans="1:177">
      <c r="A26" s="160"/>
      <c r="B26" s="161" t="s">
        <v>334</v>
      </c>
      <c r="C26" s="557">
        <v>0</v>
      </c>
      <c r="D26" s="270">
        <v>0</v>
      </c>
      <c r="E26" s="557">
        <v>18.035</v>
      </c>
      <c r="F26" s="270">
        <v>17.631</v>
      </c>
      <c r="G26" s="557">
        <v>219.72200000000001</v>
      </c>
      <c r="H26" s="270">
        <v>240.35300000000001</v>
      </c>
      <c r="I26" s="557">
        <v>79.540000000000006</v>
      </c>
      <c r="J26" s="270">
        <v>71.712999999999994</v>
      </c>
      <c r="K26" s="557">
        <v>0</v>
      </c>
      <c r="L26" s="270">
        <v>0</v>
      </c>
      <c r="M26" s="557">
        <v>14.311</v>
      </c>
      <c r="N26" s="270">
        <v>14.561999999999999</v>
      </c>
      <c r="O26" s="557">
        <v>-1.458</v>
      </c>
      <c r="P26" s="270">
        <v>42.295999999999999</v>
      </c>
      <c r="Q26" s="557">
        <v>330.15</v>
      </c>
      <c r="R26" s="270">
        <v>344.25900000000001</v>
      </c>
      <c r="FT26" s="85"/>
      <c r="FU26" s="85"/>
    </row>
    <row r="27" spans="1:177">
      <c r="A27" s="160"/>
      <c r="B27" s="161" t="s">
        <v>335</v>
      </c>
      <c r="C27" s="557">
        <v>0</v>
      </c>
      <c r="D27" s="270">
        <v>0</v>
      </c>
      <c r="E27" s="557">
        <v>5.3479999999999999</v>
      </c>
      <c r="F27" s="270">
        <v>9.9169999999999998</v>
      </c>
      <c r="G27" s="557">
        <v>572.65300000000002</v>
      </c>
      <c r="H27" s="270">
        <v>571.37400000000002</v>
      </c>
      <c r="I27" s="557">
        <v>1.522</v>
      </c>
      <c r="J27" s="270">
        <v>1.018</v>
      </c>
      <c r="K27" s="557">
        <v>0</v>
      </c>
      <c r="L27" s="270">
        <v>0</v>
      </c>
      <c r="M27" s="557">
        <v>0.91800000000000004</v>
      </c>
      <c r="N27" s="270">
        <v>0.66600000000000004</v>
      </c>
      <c r="O27" s="557">
        <v>56.533999999999999</v>
      </c>
      <c r="P27" s="270">
        <v>8.1820000000000004</v>
      </c>
      <c r="Q27" s="557">
        <v>636.97500000000002</v>
      </c>
      <c r="R27" s="270">
        <v>635.01499999999999</v>
      </c>
      <c r="FT27" s="85"/>
      <c r="FU27" s="85"/>
    </row>
    <row r="28" spans="1:177" s="85" customFormat="1"/>
    <row r="29" spans="1:177" s="168" customFormat="1">
      <c r="A29" s="158" t="s">
        <v>336</v>
      </c>
      <c r="B29" s="159"/>
      <c r="C29" s="556">
        <v>0</v>
      </c>
      <c r="D29" s="271">
        <v>0</v>
      </c>
      <c r="E29" s="556">
        <v>4108.902</v>
      </c>
      <c r="F29" s="271">
        <v>3583.616</v>
      </c>
      <c r="G29" s="556">
        <v>23437.624</v>
      </c>
      <c r="H29" s="271">
        <v>21678.014999999999</v>
      </c>
      <c r="I29" s="556">
        <v>8159.1719999999996</v>
      </c>
      <c r="J29" s="271">
        <v>7151.3040000000001</v>
      </c>
      <c r="K29" s="556">
        <v>0</v>
      </c>
      <c r="L29" s="271">
        <v>0</v>
      </c>
      <c r="M29" s="556">
        <v>247.239</v>
      </c>
      <c r="N29" s="271">
        <v>195.78899999999999</v>
      </c>
      <c r="O29" s="556">
        <v>519.649</v>
      </c>
      <c r="P29" s="271">
        <v>17.497</v>
      </c>
      <c r="Q29" s="556">
        <v>37852.451999999997</v>
      </c>
      <c r="R29" s="271">
        <v>34871.080999999998</v>
      </c>
      <c r="S29" s="144"/>
      <c r="T29" s="144"/>
      <c r="U29" s="144"/>
      <c r="V29" s="144"/>
      <c r="W29" s="144"/>
      <c r="X29" s="144"/>
      <c r="Y29" s="144"/>
      <c r="Z29" s="144"/>
      <c r="AA29" s="144"/>
      <c r="AB29" s="144"/>
      <c r="AC29" s="144"/>
      <c r="AD29" s="144"/>
      <c r="AE29" s="144"/>
      <c r="AF29" s="144"/>
      <c r="AG29" s="144"/>
      <c r="AH29" s="144"/>
      <c r="AI29" s="144"/>
      <c r="AJ29" s="144"/>
      <c r="AK29" s="144"/>
      <c r="AL29" s="144"/>
      <c r="AM29" s="144"/>
      <c r="AN29" s="144"/>
      <c r="AO29" s="144"/>
      <c r="AP29" s="144"/>
      <c r="AQ29" s="144"/>
      <c r="AR29" s="144"/>
      <c r="AS29" s="144"/>
      <c r="AT29" s="144"/>
      <c r="AU29" s="144"/>
      <c r="AV29" s="144"/>
      <c r="AW29" s="144"/>
      <c r="AX29" s="144"/>
      <c r="AY29" s="144"/>
      <c r="AZ29" s="144"/>
      <c r="BA29" s="144"/>
      <c r="BB29" s="144"/>
      <c r="BC29" s="144"/>
      <c r="BD29" s="144"/>
      <c r="BE29" s="144"/>
      <c r="BF29" s="144"/>
      <c r="BG29" s="144"/>
      <c r="BH29" s="144"/>
      <c r="BI29" s="144"/>
      <c r="BJ29" s="144"/>
      <c r="BK29" s="144"/>
      <c r="BL29" s="144"/>
      <c r="BM29" s="144"/>
      <c r="BN29" s="144"/>
      <c r="BO29" s="144"/>
      <c r="BP29" s="144"/>
      <c r="BQ29" s="144"/>
      <c r="BR29" s="144"/>
      <c r="BS29" s="144"/>
      <c r="BT29" s="144"/>
      <c r="BU29" s="144"/>
      <c r="BV29" s="144"/>
      <c r="BW29" s="144"/>
      <c r="BX29" s="144"/>
      <c r="BY29" s="144"/>
      <c r="BZ29" s="144"/>
      <c r="CA29" s="144"/>
      <c r="CB29" s="144"/>
      <c r="CC29" s="144"/>
      <c r="CD29" s="144"/>
      <c r="CE29" s="144"/>
      <c r="CF29" s="144"/>
      <c r="CG29" s="144"/>
      <c r="CH29" s="144"/>
      <c r="CI29" s="144"/>
      <c r="CJ29" s="144"/>
      <c r="CK29" s="144"/>
      <c r="CL29" s="144"/>
      <c r="CM29" s="144"/>
      <c r="CN29" s="144"/>
      <c r="CO29" s="144"/>
      <c r="CP29" s="144"/>
      <c r="CQ29" s="144"/>
      <c r="CR29" s="144"/>
      <c r="CS29" s="144"/>
      <c r="CT29" s="144"/>
      <c r="CU29" s="144"/>
      <c r="CV29" s="144"/>
      <c r="CW29" s="144"/>
      <c r="CX29" s="144"/>
      <c r="CY29" s="144"/>
      <c r="CZ29" s="144"/>
      <c r="DA29" s="144"/>
      <c r="DB29" s="144"/>
      <c r="DC29" s="144"/>
      <c r="DD29" s="144"/>
      <c r="DE29" s="144"/>
      <c r="DF29" s="144"/>
      <c r="DG29" s="144"/>
      <c r="DH29" s="144"/>
      <c r="DI29" s="144"/>
      <c r="DJ29" s="144"/>
      <c r="DK29" s="144"/>
      <c r="DL29" s="144"/>
      <c r="DM29" s="144"/>
      <c r="DN29" s="144"/>
      <c r="DO29" s="144"/>
      <c r="DP29" s="144"/>
      <c r="DQ29" s="144"/>
      <c r="DR29" s="144"/>
      <c r="DS29" s="144"/>
      <c r="DT29" s="144"/>
      <c r="DU29" s="144"/>
      <c r="DV29" s="144"/>
      <c r="DW29" s="144"/>
      <c r="DX29" s="144"/>
      <c r="DY29" s="144"/>
      <c r="DZ29" s="144"/>
      <c r="EA29" s="144"/>
      <c r="EB29" s="144"/>
      <c r="EC29" s="144"/>
      <c r="ED29" s="144"/>
      <c r="EE29" s="144"/>
      <c r="EF29" s="144"/>
      <c r="EG29" s="144"/>
      <c r="EH29" s="144"/>
      <c r="EI29" s="144"/>
      <c r="EJ29" s="144"/>
      <c r="EK29" s="144"/>
      <c r="EL29" s="144"/>
      <c r="EM29" s="144"/>
      <c r="EN29" s="144"/>
      <c r="EO29" s="144"/>
      <c r="EP29" s="144"/>
      <c r="EQ29" s="144"/>
      <c r="ER29" s="144"/>
      <c r="ES29" s="144"/>
      <c r="ET29" s="144"/>
      <c r="EU29" s="144"/>
      <c r="EV29" s="144"/>
      <c r="EW29" s="144"/>
      <c r="EX29" s="144"/>
      <c r="EY29" s="144"/>
      <c r="EZ29" s="144"/>
      <c r="FA29" s="144"/>
      <c r="FB29" s="144"/>
      <c r="FC29" s="144"/>
      <c r="FD29" s="144"/>
      <c r="FE29" s="144"/>
      <c r="FF29" s="144"/>
      <c r="FG29" s="144"/>
      <c r="FH29" s="144"/>
      <c r="FI29" s="144"/>
      <c r="FJ29" s="144"/>
      <c r="FK29" s="144"/>
      <c r="FL29" s="144"/>
      <c r="FM29" s="144"/>
      <c r="FN29" s="144"/>
      <c r="FO29" s="144"/>
      <c r="FP29" s="144"/>
      <c r="FQ29" s="144"/>
      <c r="FR29" s="144"/>
      <c r="FS29" s="144"/>
      <c r="FT29" s="144"/>
      <c r="FU29" s="144"/>
    </row>
    <row r="30" spans="1:177">
      <c r="A30" s="169"/>
      <c r="B30" s="169"/>
      <c r="C30" s="169"/>
      <c r="D30" s="169"/>
      <c r="E30" s="169"/>
      <c r="F30" s="169"/>
      <c r="G30" s="169"/>
      <c r="H30" s="169"/>
      <c r="I30" s="169"/>
      <c r="J30" s="169"/>
      <c r="K30" s="169"/>
      <c r="L30" s="169"/>
      <c r="M30" s="169"/>
      <c r="N30" s="169"/>
      <c r="O30" s="169"/>
      <c r="P30" s="169"/>
      <c r="Q30" s="169"/>
      <c r="R30" s="169"/>
      <c r="FT30" s="85"/>
      <c r="FU30" s="85"/>
    </row>
    <row r="31" spans="1:177">
      <c r="A31" s="169"/>
      <c r="B31" s="169"/>
      <c r="C31" s="169"/>
      <c r="D31" s="170"/>
      <c r="E31" s="169"/>
      <c r="F31" s="169"/>
      <c r="G31" s="169"/>
      <c r="H31" s="169"/>
      <c r="I31" s="169"/>
      <c r="J31" s="169"/>
      <c r="K31" s="169"/>
      <c r="L31" s="169"/>
      <c r="M31" s="169"/>
      <c r="N31" s="169"/>
      <c r="O31" s="169"/>
      <c r="P31" s="169"/>
      <c r="Q31" s="169"/>
      <c r="R31" s="169"/>
      <c r="FT31" s="85"/>
      <c r="FU31" s="85"/>
    </row>
    <row r="32" spans="1:177">
      <c r="A32" s="169"/>
      <c r="B32" s="169"/>
      <c r="C32" s="169"/>
      <c r="D32" s="170"/>
      <c r="E32" s="169"/>
      <c r="F32" s="169"/>
      <c r="G32" s="169"/>
      <c r="H32" s="169"/>
      <c r="I32" s="169"/>
      <c r="J32" s="169"/>
      <c r="K32" s="169"/>
      <c r="L32" s="169"/>
      <c r="M32" s="169"/>
      <c r="N32" s="169">
        <v>1000</v>
      </c>
      <c r="O32" s="169"/>
      <c r="P32" s="169"/>
      <c r="Q32" s="169"/>
      <c r="R32" s="169"/>
      <c r="FT32" s="85"/>
      <c r="FU32" s="85"/>
    </row>
    <row r="33" spans="1:177">
      <c r="A33" s="169"/>
      <c r="B33" s="169"/>
      <c r="C33" s="169"/>
      <c r="D33" s="170"/>
      <c r="E33" s="169"/>
      <c r="F33" s="169"/>
      <c r="G33" s="169"/>
      <c r="H33" s="169"/>
      <c r="I33" s="169"/>
      <c r="J33" s="169"/>
      <c r="K33" s="169"/>
      <c r="L33" s="169"/>
      <c r="M33" s="169"/>
      <c r="N33" s="169"/>
      <c r="O33" s="169"/>
      <c r="P33" s="169"/>
      <c r="Q33" s="169"/>
      <c r="R33" s="169"/>
      <c r="FT33" s="85"/>
      <c r="FU33" s="85"/>
    </row>
    <row r="34" spans="1:177">
      <c r="A34" s="885" t="s">
        <v>0</v>
      </c>
      <c r="B34" s="886"/>
      <c r="C34" s="879" t="s">
        <v>312</v>
      </c>
      <c r="D34" s="880"/>
      <c r="E34" s="879" t="s">
        <v>5</v>
      </c>
      <c r="F34" s="880"/>
      <c r="G34" s="879" t="s">
        <v>6</v>
      </c>
      <c r="H34" s="880"/>
      <c r="I34" s="879" t="s">
        <v>7</v>
      </c>
      <c r="J34" s="880"/>
      <c r="K34" s="879" t="s">
        <v>14</v>
      </c>
      <c r="L34" s="880"/>
      <c r="M34" s="879" t="s">
        <v>44</v>
      </c>
      <c r="N34" s="880"/>
      <c r="O34" s="879" t="s">
        <v>313</v>
      </c>
      <c r="P34" s="880"/>
      <c r="Q34" s="879" t="s">
        <v>47</v>
      </c>
      <c r="R34" s="880"/>
      <c r="FT34" s="85"/>
      <c r="FU34" s="85"/>
    </row>
    <row r="35" spans="1:177">
      <c r="A35" s="891" t="s">
        <v>337</v>
      </c>
      <c r="B35" s="892"/>
      <c r="C35" s="558" t="s">
        <v>492</v>
      </c>
      <c r="D35" s="560" t="s">
        <v>490</v>
      </c>
      <c r="E35" s="558" t="s">
        <v>492</v>
      </c>
      <c r="F35" s="560" t="s">
        <v>490</v>
      </c>
      <c r="G35" s="558" t="s">
        <v>492</v>
      </c>
      <c r="H35" s="560" t="s">
        <v>490</v>
      </c>
      <c r="I35" s="558" t="s">
        <v>492</v>
      </c>
      <c r="J35" s="560" t="s">
        <v>490</v>
      </c>
      <c r="K35" s="558" t="s">
        <v>492</v>
      </c>
      <c r="L35" s="560" t="s">
        <v>490</v>
      </c>
      <c r="M35" s="558" t="s">
        <v>492</v>
      </c>
      <c r="N35" s="560" t="s">
        <v>490</v>
      </c>
      <c r="O35" s="558" t="s">
        <v>492</v>
      </c>
      <c r="P35" s="560" t="s">
        <v>490</v>
      </c>
      <c r="Q35" s="558" t="s">
        <v>492</v>
      </c>
      <c r="R35" s="560" t="s">
        <v>490</v>
      </c>
      <c r="FT35" s="85"/>
      <c r="FU35" s="85"/>
    </row>
    <row r="36" spans="1:177">
      <c r="A36" s="893"/>
      <c r="B36" s="894"/>
      <c r="C36" s="559" t="s">
        <v>220</v>
      </c>
      <c r="D36" s="267" t="s">
        <v>220</v>
      </c>
      <c r="E36" s="559" t="s">
        <v>220</v>
      </c>
      <c r="F36" s="267" t="s">
        <v>220</v>
      </c>
      <c r="G36" s="559" t="s">
        <v>220</v>
      </c>
      <c r="H36" s="267" t="s">
        <v>220</v>
      </c>
      <c r="I36" s="559" t="s">
        <v>220</v>
      </c>
      <c r="J36" s="267" t="s">
        <v>220</v>
      </c>
      <c r="K36" s="559" t="s">
        <v>220</v>
      </c>
      <c r="L36" s="267" t="s">
        <v>220</v>
      </c>
      <c r="M36" s="559" t="s">
        <v>220</v>
      </c>
      <c r="N36" s="267" t="s">
        <v>220</v>
      </c>
      <c r="O36" s="559" t="s">
        <v>220</v>
      </c>
      <c r="P36" s="267" t="s">
        <v>220</v>
      </c>
      <c r="Q36" s="559" t="s">
        <v>220</v>
      </c>
      <c r="R36" s="267" t="s">
        <v>220</v>
      </c>
      <c r="FT36" s="85"/>
      <c r="FU36" s="85"/>
    </row>
    <row r="37" spans="1:177" s="168" customFormat="1">
      <c r="A37" s="158" t="s">
        <v>338</v>
      </c>
      <c r="B37" s="159"/>
      <c r="C37" s="556">
        <v>0</v>
      </c>
      <c r="D37" s="271">
        <v>0</v>
      </c>
      <c r="E37" s="556">
        <v>1053.3589999999999</v>
      </c>
      <c r="F37" s="271">
        <v>859.86500000000001</v>
      </c>
      <c r="G37" s="556">
        <v>5288.9809999999998</v>
      </c>
      <c r="H37" s="271">
        <v>4669.6260000000002</v>
      </c>
      <c r="I37" s="556">
        <v>2042.835</v>
      </c>
      <c r="J37" s="271">
        <v>1231.202</v>
      </c>
      <c r="K37" s="556">
        <v>0</v>
      </c>
      <c r="L37" s="271">
        <v>0</v>
      </c>
      <c r="M37" s="556">
        <v>127.88</v>
      </c>
      <c r="N37" s="271">
        <v>89.908000000000001</v>
      </c>
      <c r="O37" s="556">
        <v>179.51400000000001</v>
      </c>
      <c r="P37" s="271">
        <v>886.43299999999999</v>
      </c>
      <c r="Q37" s="556">
        <v>8692.5689999999995</v>
      </c>
      <c r="R37" s="271">
        <v>7737.0339999999997</v>
      </c>
      <c r="S37" s="144"/>
      <c r="T37" s="144"/>
      <c r="U37" s="144"/>
      <c r="V37" s="144"/>
      <c r="W37" s="144"/>
      <c r="X37" s="144"/>
      <c r="Y37" s="144"/>
      <c r="Z37" s="144"/>
      <c r="AA37" s="144"/>
      <c r="AB37" s="144"/>
      <c r="AC37" s="144"/>
      <c r="AD37" s="144"/>
      <c r="AE37" s="144"/>
      <c r="AF37" s="144"/>
      <c r="AG37" s="144"/>
      <c r="AH37" s="144"/>
      <c r="AI37" s="144"/>
      <c r="AJ37" s="144"/>
      <c r="AK37" s="144"/>
      <c r="AL37" s="144"/>
      <c r="AM37" s="144"/>
      <c r="AN37" s="144"/>
      <c r="AO37" s="144"/>
      <c r="AP37" s="144"/>
      <c r="AQ37" s="144"/>
      <c r="AR37" s="144"/>
      <c r="AS37" s="144"/>
      <c r="AT37" s="144"/>
      <c r="AU37" s="144"/>
      <c r="AV37" s="144"/>
      <c r="AW37" s="144"/>
      <c r="AX37" s="144"/>
      <c r="AY37" s="144"/>
      <c r="AZ37" s="144"/>
      <c r="BA37" s="144"/>
      <c r="BB37" s="144"/>
      <c r="BC37" s="144"/>
      <c r="BD37" s="144"/>
      <c r="BE37" s="144"/>
      <c r="BF37" s="144"/>
      <c r="BG37" s="144"/>
      <c r="BH37" s="144"/>
      <c r="BI37" s="144"/>
      <c r="BJ37" s="144"/>
      <c r="BK37" s="144"/>
      <c r="BL37" s="144"/>
      <c r="BM37" s="144"/>
      <c r="BN37" s="144"/>
      <c r="BO37" s="144"/>
      <c r="BP37" s="144"/>
      <c r="BQ37" s="144"/>
      <c r="BR37" s="144"/>
      <c r="BS37" s="144"/>
      <c r="BT37" s="144"/>
      <c r="BU37" s="144"/>
      <c r="BV37" s="144"/>
      <c r="BW37" s="144"/>
      <c r="BX37" s="144"/>
      <c r="BY37" s="144"/>
      <c r="BZ37" s="144"/>
      <c r="CA37" s="144"/>
      <c r="CB37" s="144"/>
      <c r="CC37" s="144"/>
      <c r="CD37" s="144"/>
      <c r="CE37" s="144"/>
      <c r="CF37" s="144"/>
      <c r="CG37" s="144"/>
      <c r="CH37" s="144"/>
      <c r="CI37" s="144"/>
      <c r="CJ37" s="144"/>
      <c r="CK37" s="144"/>
      <c r="CL37" s="144"/>
      <c r="CM37" s="144"/>
      <c r="CN37" s="144"/>
      <c r="CO37" s="144"/>
      <c r="CP37" s="144"/>
      <c r="CQ37" s="144"/>
      <c r="CR37" s="144"/>
      <c r="CS37" s="144"/>
      <c r="CT37" s="144"/>
      <c r="CU37" s="144"/>
      <c r="CV37" s="144"/>
      <c r="CW37" s="144"/>
      <c r="CX37" s="144"/>
      <c r="CY37" s="144"/>
      <c r="CZ37" s="144"/>
      <c r="DA37" s="144"/>
      <c r="DB37" s="144"/>
      <c r="DC37" s="144"/>
      <c r="DD37" s="144"/>
      <c r="DE37" s="144"/>
      <c r="DF37" s="144"/>
      <c r="DG37" s="144"/>
      <c r="DH37" s="144"/>
      <c r="DI37" s="144"/>
      <c r="DJ37" s="144"/>
      <c r="DK37" s="144"/>
      <c r="DL37" s="144"/>
      <c r="DM37" s="144"/>
      <c r="DN37" s="144"/>
      <c r="DO37" s="144"/>
      <c r="DP37" s="144"/>
      <c r="DQ37" s="144"/>
      <c r="DR37" s="144"/>
      <c r="DS37" s="144"/>
      <c r="DT37" s="144"/>
      <c r="DU37" s="144"/>
      <c r="DV37" s="144"/>
      <c r="DW37" s="144"/>
      <c r="DX37" s="144"/>
      <c r="DY37" s="144"/>
      <c r="DZ37" s="144"/>
      <c r="EA37" s="144"/>
      <c r="EB37" s="144"/>
      <c r="EC37" s="144"/>
      <c r="ED37" s="144"/>
      <c r="EE37" s="144"/>
      <c r="EF37" s="144"/>
      <c r="EG37" s="144"/>
      <c r="EH37" s="144"/>
      <c r="EI37" s="144"/>
      <c r="EJ37" s="144"/>
      <c r="EK37" s="144"/>
      <c r="EL37" s="144"/>
      <c r="EM37" s="144"/>
      <c r="EN37" s="144"/>
      <c r="EO37" s="144"/>
      <c r="EP37" s="144"/>
      <c r="EQ37" s="144"/>
      <c r="ER37" s="144"/>
      <c r="ES37" s="144"/>
      <c r="ET37" s="144"/>
      <c r="EU37" s="144"/>
      <c r="EV37" s="144"/>
      <c r="EW37" s="144"/>
      <c r="EX37" s="144"/>
      <c r="EY37" s="144"/>
      <c r="EZ37" s="144"/>
      <c r="FA37" s="144"/>
      <c r="FB37" s="144"/>
      <c r="FC37" s="144"/>
      <c r="FD37" s="144"/>
      <c r="FE37" s="144"/>
      <c r="FF37" s="144"/>
      <c r="FG37" s="144"/>
      <c r="FH37" s="144"/>
      <c r="FI37" s="144"/>
      <c r="FJ37" s="144"/>
      <c r="FK37" s="144"/>
      <c r="FL37" s="144"/>
      <c r="FM37" s="144"/>
      <c r="FN37" s="144"/>
      <c r="FO37" s="144"/>
      <c r="FP37" s="144"/>
      <c r="FQ37" s="144"/>
      <c r="FR37" s="144"/>
      <c r="FS37" s="144"/>
      <c r="FT37" s="144"/>
      <c r="FU37" s="144"/>
    </row>
    <row r="38" spans="1:177">
      <c r="A38" s="160"/>
      <c r="B38" s="161" t="s">
        <v>339</v>
      </c>
      <c r="C38" s="557">
        <v>0</v>
      </c>
      <c r="D38" s="270">
        <v>0</v>
      </c>
      <c r="E38" s="557">
        <v>184.83199999999999</v>
      </c>
      <c r="F38" s="270">
        <v>63.933999999999997</v>
      </c>
      <c r="G38" s="557">
        <v>1513.7719999999999</v>
      </c>
      <c r="H38" s="270">
        <v>1137.521</v>
      </c>
      <c r="I38" s="557">
        <v>301.50299999999999</v>
      </c>
      <c r="J38" s="270">
        <v>372.79</v>
      </c>
      <c r="K38" s="557">
        <v>0</v>
      </c>
      <c r="L38" s="270">
        <v>0</v>
      </c>
      <c r="M38" s="557">
        <v>0</v>
      </c>
      <c r="N38" s="270">
        <v>0</v>
      </c>
      <c r="O38" s="557">
        <v>725.976</v>
      </c>
      <c r="P38" s="270">
        <v>672.96500000000003</v>
      </c>
      <c r="Q38" s="557">
        <v>2726.0830000000001</v>
      </c>
      <c r="R38" s="270">
        <v>2247.21</v>
      </c>
      <c r="FT38" s="85"/>
      <c r="FU38" s="85"/>
    </row>
    <row r="39" spans="1:177">
      <c r="A39" s="160"/>
      <c r="B39" s="161" t="s">
        <v>340</v>
      </c>
      <c r="C39" s="557">
        <v>0</v>
      </c>
      <c r="D39" s="270">
        <v>0</v>
      </c>
      <c r="E39" s="557">
        <v>1.0489999999999999</v>
      </c>
      <c r="F39" s="270">
        <v>0.78300000000000003</v>
      </c>
      <c r="G39" s="557">
        <v>51.945</v>
      </c>
      <c r="H39" s="270">
        <v>58.317999999999998</v>
      </c>
      <c r="I39" s="557">
        <v>11.443</v>
      </c>
      <c r="J39" s="270">
        <v>9.1530000000000005</v>
      </c>
      <c r="K39" s="557">
        <v>0</v>
      </c>
      <c r="L39" s="270">
        <v>0</v>
      </c>
      <c r="M39" s="557">
        <v>3.1749999999999998</v>
      </c>
      <c r="N39" s="270">
        <v>3.0339999999999998</v>
      </c>
      <c r="O39" s="557">
        <v>5.2999999999999999E-2</v>
      </c>
      <c r="P39" s="270">
        <v>1.7110000000000001</v>
      </c>
      <c r="Q39" s="557">
        <v>67.665000000000006</v>
      </c>
      <c r="R39" s="270">
        <v>72.998999999999995</v>
      </c>
      <c r="FT39" s="85"/>
      <c r="FU39" s="85"/>
    </row>
    <row r="40" spans="1:177">
      <c r="A40" s="160"/>
      <c r="B40" s="161" t="s">
        <v>341</v>
      </c>
      <c r="C40" s="557">
        <v>0</v>
      </c>
      <c r="D40" s="270">
        <v>0</v>
      </c>
      <c r="E40" s="557">
        <v>706.86199999999997</v>
      </c>
      <c r="F40" s="270">
        <v>657.28200000000004</v>
      </c>
      <c r="G40" s="557">
        <v>2950.7710000000002</v>
      </c>
      <c r="H40" s="270">
        <v>2705.6930000000002</v>
      </c>
      <c r="I40" s="557">
        <v>979.27599999999995</v>
      </c>
      <c r="J40" s="270">
        <v>605.59699999999998</v>
      </c>
      <c r="K40" s="557">
        <v>0</v>
      </c>
      <c r="L40" s="270">
        <v>0</v>
      </c>
      <c r="M40" s="557">
        <v>81.792000000000002</v>
      </c>
      <c r="N40" s="270">
        <v>33.411000000000001</v>
      </c>
      <c r="O40" s="557">
        <v>17.303000000000001</v>
      </c>
      <c r="P40" s="270">
        <v>59.969000000000001</v>
      </c>
      <c r="Q40" s="557">
        <v>4736.0039999999999</v>
      </c>
      <c r="R40" s="270">
        <v>4061.9520000000002</v>
      </c>
      <c r="FT40" s="85"/>
      <c r="FU40" s="85"/>
    </row>
    <row r="41" spans="1:177">
      <c r="A41" s="160"/>
      <c r="B41" s="161" t="s">
        <v>342</v>
      </c>
      <c r="C41" s="557">
        <v>0</v>
      </c>
      <c r="D41" s="270">
        <v>0</v>
      </c>
      <c r="E41" s="557">
        <v>31.501000000000001</v>
      </c>
      <c r="F41" s="270">
        <v>30.526</v>
      </c>
      <c r="G41" s="557">
        <v>512.47400000000005</v>
      </c>
      <c r="H41" s="270">
        <v>465.54500000000002</v>
      </c>
      <c r="I41" s="557">
        <v>482.608</v>
      </c>
      <c r="J41" s="270">
        <v>26.02</v>
      </c>
      <c r="K41" s="557">
        <v>0</v>
      </c>
      <c r="L41" s="270">
        <v>0</v>
      </c>
      <c r="M41" s="557">
        <v>20.155999999999999</v>
      </c>
      <c r="N41" s="270">
        <v>19.940999999999999</v>
      </c>
      <c r="O41" s="557">
        <v>-584.15899999999999</v>
      </c>
      <c r="P41" s="270">
        <v>133.88399999999999</v>
      </c>
      <c r="Q41" s="557">
        <v>462.58</v>
      </c>
      <c r="R41" s="270">
        <v>675.91600000000005</v>
      </c>
      <c r="FT41" s="85"/>
      <c r="FU41" s="85"/>
    </row>
    <row r="42" spans="1:177">
      <c r="A42" s="160"/>
      <c r="B42" s="161" t="s">
        <v>343</v>
      </c>
      <c r="C42" s="557">
        <v>0</v>
      </c>
      <c r="D42" s="270">
        <v>0</v>
      </c>
      <c r="E42" s="557">
        <v>42.795999999999999</v>
      </c>
      <c r="F42" s="270">
        <v>31.78</v>
      </c>
      <c r="G42" s="557">
        <v>70.200999999999993</v>
      </c>
      <c r="H42" s="270">
        <v>78.531000000000006</v>
      </c>
      <c r="I42" s="557">
        <v>89.64</v>
      </c>
      <c r="J42" s="270">
        <v>90.647999999999996</v>
      </c>
      <c r="K42" s="557">
        <v>0</v>
      </c>
      <c r="L42" s="270">
        <v>0</v>
      </c>
      <c r="M42" s="557">
        <v>0.123</v>
      </c>
      <c r="N42" s="270">
        <v>0</v>
      </c>
      <c r="O42" s="557">
        <v>13.375</v>
      </c>
      <c r="P42" s="270">
        <v>13.561999999999999</v>
      </c>
      <c r="Q42" s="557">
        <v>216.13499999999999</v>
      </c>
      <c r="R42" s="270">
        <v>214.52099999999999</v>
      </c>
      <c r="FT42" s="85"/>
      <c r="FU42" s="85"/>
    </row>
    <row r="43" spans="1:177">
      <c r="A43" s="160"/>
      <c r="B43" s="161" t="s">
        <v>344</v>
      </c>
      <c r="C43" s="557">
        <v>0</v>
      </c>
      <c r="D43" s="270">
        <v>0</v>
      </c>
      <c r="E43" s="557">
        <v>45.606999999999999</v>
      </c>
      <c r="F43" s="270">
        <v>28.210999999999999</v>
      </c>
      <c r="G43" s="557">
        <v>25.460999999999999</v>
      </c>
      <c r="H43" s="270">
        <v>42.603999999999999</v>
      </c>
      <c r="I43" s="557">
        <v>89.873999999999995</v>
      </c>
      <c r="J43" s="270">
        <v>32.4</v>
      </c>
      <c r="K43" s="557">
        <v>0</v>
      </c>
      <c r="L43" s="270">
        <v>0</v>
      </c>
      <c r="M43" s="557">
        <v>21.408999999999999</v>
      </c>
      <c r="N43" s="270">
        <v>32.451999999999998</v>
      </c>
      <c r="O43" s="557">
        <v>2.169</v>
      </c>
      <c r="P43" s="270">
        <v>1.6639999999999999</v>
      </c>
      <c r="Q43" s="557">
        <v>184.52</v>
      </c>
      <c r="R43" s="270">
        <v>137.33099999999999</v>
      </c>
      <c r="FT43" s="85"/>
      <c r="FU43" s="85"/>
    </row>
    <row r="44" spans="1:177">
      <c r="A44" s="160"/>
      <c r="B44" s="161" t="s">
        <v>345</v>
      </c>
      <c r="C44" s="557">
        <v>0</v>
      </c>
      <c r="D44" s="270">
        <v>0</v>
      </c>
      <c r="E44" s="557">
        <v>0</v>
      </c>
      <c r="F44" s="270">
        <v>0</v>
      </c>
      <c r="G44" s="557">
        <v>0</v>
      </c>
      <c r="H44" s="270">
        <v>0</v>
      </c>
      <c r="I44" s="557">
        <v>0</v>
      </c>
      <c r="J44" s="270">
        <v>0</v>
      </c>
      <c r="K44" s="557">
        <v>0</v>
      </c>
      <c r="L44" s="270">
        <v>0</v>
      </c>
      <c r="M44" s="557">
        <v>0</v>
      </c>
      <c r="N44" s="270">
        <v>0</v>
      </c>
      <c r="O44" s="557">
        <v>0</v>
      </c>
      <c r="P44" s="270">
        <v>0</v>
      </c>
      <c r="Q44" s="557">
        <v>0</v>
      </c>
      <c r="R44" s="270">
        <v>0</v>
      </c>
      <c r="FT44" s="85"/>
      <c r="FU44" s="85"/>
    </row>
    <row r="45" spans="1:177">
      <c r="A45" s="160"/>
      <c r="B45" s="161" t="s">
        <v>346</v>
      </c>
      <c r="C45" s="557">
        <v>0</v>
      </c>
      <c r="D45" s="270">
        <v>0</v>
      </c>
      <c r="E45" s="557">
        <v>40.712000000000003</v>
      </c>
      <c r="F45" s="270">
        <v>47.348999999999997</v>
      </c>
      <c r="G45" s="557">
        <v>164.357</v>
      </c>
      <c r="H45" s="270">
        <v>181.41399999999999</v>
      </c>
      <c r="I45" s="557">
        <v>88.491</v>
      </c>
      <c r="J45" s="270">
        <v>94.593999999999994</v>
      </c>
      <c r="K45" s="557">
        <v>0</v>
      </c>
      <c r="L45" s="270">
        <v>0</v>
      </c>
      <c r="M45" s="557">
        <v>1.2250000000000001</v>
      </c>
      <c r="N45" s="270">
        <v>1.07</v>
      </c>
      <c r="O45" s="557">
        <v>4.7969999999999997</v>
      </c>
      <c r="P45" s="270">
        <v>2.6779999999999999</v>
      </c>
      <c r="Q45" s="557">
        <v>299.58199999999999</v>
      </c>
      <c r="R45" s="270">
        <v>327.10500000000002</v>
      </c>
      <c r="FT45" s="85"/>
      <c r="FU45" s="85"/>
    </row>
    <row r="46" spans="1:177">
      <c r="A46" s="169"/>
      <c r="B46" s="169"/>
      <c r="C46" s="169"/>
      <c r="D46" s="169"/>
      <c r="E46" s="169"/>
      <c r="F46" s="169"/>
      <c r="G46" s="169"/>
      <c r="H46" s="169"/>
      <c r="I46" s="169"/>
      <c r="J46" s="169"/>
      <c r="K46" s="169"/>
      <c r="L46" s="169"/>
      <c r="M46" s="169"/>
      <c r="N46" s="169"/>
      <c r="O46" s="169"/>
      <c r="P46" s="169"/>
      <c r="Q46" s="169"/>
      <c r="R46" s="169"/>
      <c r="S46" s="169"/>
      <c r="T46" s="169"/>
      <c r="U46" s="169"/>
      <c r="V46" s="169"/>
      <c r="W46" s="169"/>
      <c r="X46" s="169"/>
      <c r="Y46" s="169"/>
      <c r="FT46" s="85"/>
      <c r="FU46" s="85"/>
    </row>
    <row r="47" spans="1:177">
      <c r="A47" s="160"/>
      <c r="B47" s="165" t="s">
        <v>347</v>
      </c>
      <c r="C47" s="557">
        <v>0</v>
      </c>
      <c r="D47" s="270">
        <v>0</v>
      </c>
      <c r="E47" s="557">
        <v>0</v>
      </c>
      <c r="F47" s="270">
        <v>0</v>
      </c>
      <c r="G47" s="557">
        <v>0</v>
      </c>
      <c r="H47" s="270">
        <v>0</v>
      </c>
      <c r="I47" s="557">
        <v>0</v>
      </c>
      <c r="J47" s="270">
        <v>0</v>
      </c>
      <c r="K47" s="557">
        <v>0</v>
      </c>
      <c r="L47" s="270">
        <v>0</v>
      </c>
      <c r="M47" s="557">
        <v>0</v>
      </c>
      <c r="N47" s="270">
        <v>0</v>
      </c>
      <c r="O47" s="557">
        <v>0</v>
      </c>
      <c r="P47" s="270">
        <v>0</v>
      </c>
      <c r="Q47" s="557">
        <v>0</v>
      </c>
      <c r="R47" s="270">
        <v>0</v>
      </c>
      <c r="FT47" s="85"/>
      <c r="FU47" s="85"/>
    </row>
    <row r="48" spans="1:177">
      <c r="A48" s="169"/>
      <c r="B48" s="169"/>
      <c r="C48" s="169"/>
      <c r="D48" s="169"/>
      <c r="E48" s="169"/>
      <c r="F48" s="169"/>
      <c r="G48" s="169"/>
      <c r="H48" s="169"/>
      <c r="I48" s="169"/>
      <c r="J48" s="169"/>
      <c r="K48" s="169"/>
      <c r="L48" s="169"/>
      <c r="M48" s="169"/>
      <c r="N48" s="169"/>
      <c r="O48" s="169"/>
      <c r="P48" s="169"/>
      <c r="Q48" s="169"/>
      <c r="R48" s="169"/>
      <c r="S48" s="169"/>
      <c r="T48" s="169"/>
      <c r="U48" s="169"/>
      <c r="V48" s="169"/>
      <c r="W48" s="169"/>
      <c r="X48" s="169"/>
      <c r="Y48" s="169"/>
      <c r="FT48" s="85"/>
      <c r="FU48" s="85"/>
    </row>
    <row r="49" spans="1:177" s="168" customFormat="1">
      <c r="A49" s="158" t="s">
        <v>348</v>
      </c>
      <c r="B49" s="159"/>
      <c r="C49" s="556">
        <v>0</v>
      </c>
      <c r="D49" s="271">
        <v>0</v>
      </c>
      <c r="E49" s="556">
        <v>764.78200000000004</v>
      </c>
      <c r="F49" s="271">
        <v>751</v>
      </c>
      <c r="G49" s="556">
        <v>4995.3860000000004</v>
      </c>
      <c r="H49" s="271">
        <v>4839.0140000000001</v>
      </c>
      <c r="I49" s="556">
        <v>3038.252</v>
      </c>
      <c r="J49" s="271">
        <v>2807.7869999999998</v>
      </c>
      <c r="K49" s="556">
        <v>0</v>
      </c>
      <c r="L49" s="271">
        <v>0</v>
      </c>
      <c r="M49" s="556">
        <v>102.43</v>
      </c>
      <c r="N49" s="271">
        <v>125.14700000000001</v>
      </c>
      <c r="O49" s="556">
        <v>32.42</v>
      </c>
      <c r="P49" s="271">
        <v>34.384999999999998</v>
      </c>
      <c r="Q49" s="556">
        <v>8933.27</v>
      </c>
      <c r="R49" s="271">
        <v>8557.3330000000005</v>
      </c>
      <c r="S49" s="144"/>
      <c r="T49" s="144"/>
      <c r="U49" s="144"/>
      <c r="V49" s="144"/>
      <c r="W49" s="144"/>
      <c r="X49" s="144"/>
      <c r="Y49" s="144"/>
      <c r="Z49" s="144"/>
      <c r="AA49" s="144"/>
      <c r="AB49" s="144"/>
      <c r="AC49" s="144"/>
      <c r="AD49" s="144"/>
      <c r="AE49" s="144"/>
      <c r="AF49" s="144"/>
      <c r="AG49" s="144"/>
      <c r="AH49" s="144"/>
      <c r="AI49" s="144"/>
      <c r="AJ49" s="144"/>
      <c r="AK49" s="144"/>
      <c r="AL49" s="144"/>
      <c r="AM49" s="144"/>
      <c r="AN49" s="144"/>
      <c r="AO49" s="144"/>
      <c r="AP49" s="144"/>
      <c r="AQ49" s="144"/>
      <c r="AR49" s="144"/>
      <c r="AS49" s="144"/>
      <c r="AT49" s="144"/>
      <c r="AU49" s="144"/>
      <c r="AV49" s="144"/>
      <c r="AW49" s="144"/>
      <c r="AX49" s="144"/>
      <c r="AY49" s="144"/>
      <c r="AZ49" s="144"/>
      <c r="BA49" s="144"/>
      <c r="BB49" s="144"/>
      <c r="BC49" s="144"/>
      <c r="BD49" s="144"/>
      <c r="BE49" s="144"/>
      <c r="BF49" s="144"/>
      <c r="BG49" s="144"/>
      <c r="BH49" s="144"/>
      <c r="BI49" s="144"/>
      <c r="BJ49" s="144"/>
      <c r="BK49" s="144"/>
      <c r="BL49" s="144"/>
      <c r="BM49" s="144"/>
      <c r="BN49" s="144"/>
      <c r="BO49" s="144"/>
      <c r="BP49" s="144"/>
      <c r="BQ49" s="144"/>
      <c r="BR49" s="144"/>
      <c r="BS49" s="144"/>
      <c r="BT49" s="144"/>
      <c r="BU49" s="144"/>
      <c r="BV49" s="144"/>
      <c r="BW49" s="144"/>
      <c r="BX49" s="144"/>
      <c r="BY49" s="144"/>
      <c r="BZ49" s="144"/>
      <c r="CA49" s="144"/>
      <c r="CB49" s="144"/>
      <c r="CC49" s="144"/>
      <c r="CD49" s="144"/>
      <c r="CE49" s="144"/>
      <c r="CF49" s="144"/>
      <c r="CG49" s="144"/>
      <c r="CH49" s="144"/>
      <c r="CI49" s="144"/>
      <c r="CJ49" s="144"/>
      <c r="CK49" s="144"/>
      <c r="CL49" s="144"/>
      <c r="CM49" s="144"/>
      <c r="CN49" s="144"/>
      <c r="CO49" s="144"/>
      <c r="CP49" s="144"/>
      <c r="CQ49" s="144"/>
      <c r="CR49" s="144"/>
      <c r="CS49" s="144"/>
      <c r="CT49" s="144"/>
      <c r="CU49" s="144"/>
      <c r="CV49" s="144"/>
      <c r="CW49" s="144"/>
      <c r="CX49" s="144"/>
      <c r="CY49" s="144"/>
      <c r="CZ49" s="144"/>
      <c r="DA49" s="144"/>
      <c r="DB49" s="144"/>
      <c r="DC49" s="144"/>
      <c r="DD49" s="144"/>
      <c r="DE49" s="144"/>
      <c r="DF49" s="144"/>
      <c r="DG49" s="144"/>
      <c r="DH49" s="144"/>
      <c r="DI49" s="144"/>
      <c r="DJ49" s="144"/>
      <c r="DK49" s="144"/>
      <c r="DL49" s="144"/>
      <c r="DM49" s="144"/>
      <c r="DN49" s="144"/>
      <c r="DO49" s="144"/>
      <c r="DP49" s="144"/>
      <c r="DQ49" s="144"/>
      <c r="DR49" s="144"/>
      <c r="DS49" s="144"/>
      <c r="DT49" s="144"/>
      <c r="DU49" s="144"/>
      <c r="DV49" s="144"/>
      <c r="DW49" s="144"/>
      <c r="DX49" s="144"/>
      <c r="DY49" s="144"/>
      <c r="DZ49" s="144"/>
      <c r="EA49" s="144"/>
      <c r="EB49" s="144"/>
      <c r="EC49" s="144"/>
      <c r="ED49" s="144"/>
      <c r="EE49" s="144"/>
      <c r="EF49" s="144"/>
      <c r="EG49" s="144"/>
      <c r="EH49" s="144"/>
      <c r="EI49" s="144"/>
      <c r="EJ49" s="144"/>
      <c r="EK49" s="144"/>
      <c r="EL49" s="144"/>
      <c r="EM49" s="144"/>
      <c r="EN49" s="144"/>
      <c r="EO49" s="144"/>
      <c r="EP49" s="144"/>
      <c r="EQ49" s="144"/>
      <c r="ER49" s="144"/>
      <c r="ES49" s="144"/>
      <c r="ET49" s="144"/>
      <c r="EU49" s="144"/>
      <c r="EV49" s="144"/>
      <c r="EW49" s="144"/>
      <c r="EX49" s="144"/>
      <c r="EY49" s="144"/>
      <c r="EZ49" s="144"/>
      <c r="FA49" s="144"/>
      <c r="FB49" s="144"/>
      <c r="FC49" s="144"/>
      <c r="FD49" s="144"/>
      <c r="FE49" s="144"/>
      <c r="FF49" s="144"/>
      <c r="FG49" s="144"/>
      <c r="FH49" s="144"/>
      <c r="FI49" s="144"/>
      <c r="FJ49" s="144"/>
      <c r="FK49" s="144"/>
      <c r="FL49" s="144"/>
      <c r="FM49" s="144"/>
      <c r="FN49" s="144"/>
      <c r="FO49" s="144"/>
      <c r="FP49" s="144"/>
      <c r="FQ49" s="144"/>
      <c r="FR49" s="144"/>
      <c r="FS49" s="144"/>
      <c r="FT49" s="144"/>
      <c r="FU49" s="144"/>
    </row>
    <row r="50" spans="1:177">
      <c r="A50" s="160"/>
      <c r="B50" s="161" t="s">
        <v>349</v>
      </c>
      <c r="C50" s="557">
        <v>0</v>
      </c>
      <c r="D50" s="270">
        <v>0</v>
      </c>
      <c r="E50" s="557">
        <v>34.46</v>
      </c>
      <c r="F50" s="270">
        <v>52.572000000000003</v>
      </c>
      <c r="G50" s="557">
        <v>2599.8910000000001</v>
      </c>
      <c r="H50" s="270">
        <v>2326.694</v>
      </c>
      <c r="I50" s="557">
        <v>2318.8139999999999</v>
      </c>
      <c r="J50" s="270">
        <v>2196.2950000000001</v>
      </c>
      <c r="K50" s="557">
        <v>0</v>
      </c>
      <c r="L50" s="270">
        <v>0</v>
      </c>
      <c r="M50" s="557">
        <v>0</v>
      </c>
      <c r="N50" s="270">
        <v>0</v>
      </c>
      <c r="O50" s="557">
        <v>0</v>
      </c>
      <c r="P50" s="270">
        <v>0</v>
      </c>
      <c r="Q50" s="557">
        <v>4953.165</v>
      </c>
      <c r="R50" s="270">
        <v>4575.5609999999997</v>
      </c>
      <c r="FT50" s="85"/>
      <c r="FU50" s="85"/>
    </row>
    <row r="51" spans="1:177">
      <c r="A51" s="160"/>
      <c r="B51" s="161" t="s">
        <v>350</v>
      </c>
      <c r="C51" s="557">
        <v>0</v>
      </c>
      <c r="D51" s="270">
        <v>0</v>
      </c>
      <c r="E51" s="557">
        <v>19.169</v>
      </c>
      <c r="F51" s="270">
        <v>19.265000000000001</v>
      </c>
      <c r="G51" s="557">
        <v>186.988</v>
      </c>
      <c r="H51" s="270">
        <v>195.22800000000001</v>
      </c>
      <c r="I51" s="557">
        <v>67.832999999999998</v>
      </c>
      <c r="J51" s="270">
        <v>61.36</v>
      </c>
      <c r="K51" s="557">
        <v>0</v>
      </c>
      <c r="L51" s="270">
        <v>0</v>
      </c>
      <c r="M51" s="557">
        <v>13.542999999999999</v>
      </c>
      <c r="N51" s="270">
        <v>13.836</v>
      </c>
      <c r="O51" s="557">
        <v>5.0999999999999997E-2</v>
      </c>
      <c r="P51" s="270">
        <v>8.4000000000000005E-2</v>
      </c>
      <c r="Q51" s="557">
        <v>287.584</v>
      </c>
      <c r="R51" s="270">
        <v>289.77300000000002</v>
      </c>
      <c r="FT51" s="85"/>
      <c r="FU51" s="85"/>
    </row>
    <row r="52" spans="1:177">
      <c r="A52" s="160"/>
      <c r="B52" s="161" t="s">
        <v>351</v>
      </c>
      <c r="C52" s="557">
        <v>0</v>
      </c>
      <c r="D52" s="270">
        <v>0</v>
      </c>
      <c r="E52" s="557">
        <v>273.16800000000001</v>
      </c>
      <c r="F52" s="270">
        <v>268.43</v>
      </c>
      <c r="G52" s="557">
        <v>1126.5239999999999</v>
      </c>
      <c r="H52" s="270">
        <v>1148.9580000000001</v>
      </c>
      <c r="I52" s="557">
        <v>78.772000000000006</v>
      </c>
      <c r="J52" s="270">
        <v>66.644000000000005</v>
      </c>
      <c r="K52" s="557">
        <v>0</v>
      </c>
      <c r="L52" s="270">
        <v>0</v>
      </c>
      <c r="M52" s="557">
        <v>21.466999999999999</v>
      </c>
      <c r="N52" s="270">
        <v>40.058</v>
      </c>
      <c r="O52" s="557">
        <v>0</v>
      </c>
      <c r="P52" s="270">
        <v>0</v>
      </c>
      <c r="Q52" s="557">
        <v>1499.931</v>
      </c>
      <c r="R52" s="270">
        <v>1524.09</v>
      </c>
      <c r="AA52" s="144"/>
      <c r="AB52" s="144"/>
      <c r="AC52" s="144"/>
      <c r="FT52" s="85"/>
      <c r="FU52" s="85"/>
    </row>
    <row r="53" spans="1:177">
      <c r="A53" s="160"/>
      <c r="B53" s="161" t="s">
        <v>352</v>
      </c>
      <c r="C53" s="557">
        <v>0</v>
      </c>
      <c r="D53" s="270">
        <v>0</v>
      </c>
      <c r="E53" s="557">
        <v>0</v>
      </c>
      <c r="F53" s="270">
        <v>0</v>
      </c>
      <c r="G53" s="557">
        <v>0</v>
      </c>
      <c r="H53" s="270">
        <v>0</v>
      </c>
      <c r="I53" s="557">
        <v>0</v>
      </c>
      <c r="J53" s="270">
        <v>0</v>
      </c>
      <c r="K53" s="557">
        <v>0</v>
      </c>
      <c r="L53" s="270">
        <v>0</v>
      </c>
      <c r="M53" s="557">
        <v>19.545000000000002</v>
      </c>
      <c r="N53" s="270">
        <v>23.745000000000001</v>
      </c>
      <c r="O53" s="557">
        <v>0</v>
      </c>
      <c r="P53" s="270">
        <v>0</v>
      </c>
      <c r="Q53" s="557">
        <v>19.545000000000002</v>
      </c>
      <c r="R53" s="270">
        <v>23.745000000000001</v>
      </c>
      <c r="FT53" s="85"/>
      <c r="FU53" s="85"/>
    </row>
    <row r="54" spans="1:177">
      <c r="A54" s="160"/>
      <c r="B54" s="161" t="s">
        <v>353</v>
      </c>
      <c r="C54" s="557">
        <v>0</v>
      </c>
      <c r="D54" s="270">
        <v>0</v>
      </c>
      <c r="E54" s="557">
        <v>7.4960000000000004</v>
      </c>
      <c r="F54" s="270">
        <v>7.33</v>
      </c>
      <c r="G54" s="557">
        <v>570.70600000000002</v>
      </c>
      <c r="H54" s="270">
        <v>521.24300000000005</v>
      </c>
      <c r="I54" s="557">
        <v>261.27199999999999</v>
      </c>
      <c r="J54" s="270">
        <v>231.29599999999999</v>
      </c>
      <c r="K54" s="557">
        <v>0</v>
      </c>
      <c r="L54" s="270">
        <v>0</v>
      </c>
      <c r="M54" s="557">
        <v>3.82</v>
      </c>
      <c r="N54" s="270">
        <v>3.15</v>
      </c>
      <c r="O54" s="557">
        <v>2.2490000000000001</v>
      </c>
      <c r="P54" s="270">
        <v>2.1949999999999998</v>
      </c>
      <c r="Q54" s="557">
        <v>845.54300000000001</v>
      </c>
      <c r="R54" s="270">
        <v>765.21400000000006</v>
      </c>
      <c r="FT54" s="85"/>
      <c r="FU54" s="85"/>
    </row>
    <row r="55" spans="1:177">
      <c r="A55" s="160"/>
      <c r="B55" s="161" t="s">
        <v>354</v>
      </c>
      <c r="C55" s="562">
        <v>0</v>
      </c>
      <c r="D55" s="270">
        <v>0</v>
      </c>
      <c r="E55" s="562">
        <v>409.29199999999997</v>
      </c>
      <c r="F55" s="270">
        <v>380.66199999999998</v>
      </c>
      <c r="G55" s="562">
        <v>160.52199999999999</v>
      </c>
      <c r="H55" s="270">
        <v>136.93100000000001</v>
      </c>
      <c r="I55" s="562">
        <v>203.56200000000001</v>
      </c>
      <c r="J55" s="270">
        <v>162.71899999999999</v>
      </c>
      <c r="K55" s="562">
        <v>0</v>
      </c>
      <c r="L55" s="270">
        <v>0</v>
      </c>
      <c r="M55" s="562">
        <v>43.779000000000003</v>
      </c>
      <c r="N55" s="270">
        <v>44.045999999999999</v>
      </c>
      <c r="O55" s="562">
        <v>29.231000000000002</v>
      </c>
      <c r="P55" s="270">
        <v>30.925000000000001</v>
      </c>
      <c r="Q55" s="562">
        <v>846.38599999999997</v>
      </c>
      <c r="R55" s="270">
        <v>755.28300000000002</v>
      </c>
      <c r="AA55" s="144"/>
      <c r="AB55" s="144"/>
      <c r="AC55" s="144"/>
      <c r="FT55" s="85"/>
      <c r="FU55" s="85"/>
    </row>
    <row r="56" spans="1:177">
      <c r="A56" s="160"/>
      <c r="B56" s="161" t="s">
        <v>355</v>
      </c>
      <c r="C56" s="557">
        <v>0</v>
      </c>
      <c r="D56" s="270">
        <v>0</v>
      </c>
      <c r="E56" s="557">
        <v>14.154999999999999</v>
      </c>
      <c r="F56" s="270">
        <v>13.06</v>
      </c>
      <c r="G56" s="557">
        <v>252.32400000000001</v>
      </c>
      <c r="H56" s="270">
        <v>291.899</v>
      </c>
      <c r="I56" s="557">
        <v>107.999</v>
      </c>
      <c r="J56" s="270">
        <v>89.472999999999999</v>
      </c>
      <c r="K56" s="557">
        <v>0</v>
      </c>
      <c r="L56" s="270">
        <v>0</v>
      </c>
      <c r="M56" s="557">
        <v>0.27600000000000002</v>
      </c>
      <c r="N56" s="270">
        <v>0.312</v>
      </c>
      <c r="O56" s="557">
        <v>0.88900000000000001</v>
      </c>
      <c r="P56" s="270">
        <v>1.181</v>
      </c>
      <c r="Q56" s="557">
        <v>375.64299999999997</v>
      </c>
      <c r="R56" s="270">
        <v>395.92500000000001</v>
      </c>
      <c r="FT56" s="85"/>
      <c r="FU56" s="85"/>
    </row>
    <row r="57" spans="1:177">
      <c r="A57" s="160"/>
      <c r="B57" s="161" t="s">
        <v>356</v>
      </c>
      <c r="C57" s="557">
        <v>0</v>
      </c>
      <c r="D57" s="270">
        <v>0</v>
      </c>
      <c r="E57" s="557">
        <v>7.0419999999999998</v>
      </c>
      <c r="F57" s="270">
        <v>9.6809999999999992</v>
      </c>
      <c r="G57" s="557">
        <v>98.430999999999997</v>
      </c>
      <c r="H57" s="270">
        <v>218.06100000000001</v>
      </c>
      <c r="I57" s="557">
        <v>0</v>
      </c>
      <c r="J57" s="270">
        <v>0</v>
      </c>
      <c r="K57" s="557">
        <v>0</v>
      </c>
      <c r="L57" s="270">
        <v>0</v>
      </c>
      <c r="M57" s="557">
        <v>0</v>
      </c>
      <c r="N57" s="270">
        <v>0</v>
      </c>
      <c r="O57" s="557">
        <v>0</v>
      </c>
      <c r="P57" s="270">
        <v>0</v>
      </c>
      <c r="Q57" s="557">
        <v>105.473</v>
      </c>
      <c r="R57" s="270">
        <v>227.74199999999999</v>
      </c>
      <c r="FT57" s="85"/>
      <c r="FU57" s="85"/>
    </row>
    <row r="58" spans="1:177">
      <c r="A58" s="169"/>
      <c r="B58" s="169"/>
      <c r="C58" s="169"/>
      <c r="D58" s="169"/>
      <c r="E58" s="169"/>
      <c r="F58" s="169"/>
      <c r="G58" s="169"/>
      <c r="H58" s="169"/>
      <c r="I58" s="169"/>
      <c r="J58" s="169"/>
      <c r="K58" s="169"/>
      <c r="L58" s="169"/>
      <c r="M58" s="169"/>
      <c r="N58" s="169"/>
      <c r="O58" s="169"/>
      <c r="P58" s="169"/>
      <c r="Q58" s="169"/>
      <c r="R58" s="169"/>
      <c r="S58" s="169"/>
      <c r="T58" s="169"/>
      <c r="U58" s="169"/>
      <c r="V58" s="169"/>
      <c r="W58" s="169"/>
      <c r="X58" s="169"/>
      <c r="Y58" s="169"/>
      <c r="Z58" s="169"/>
      <c r="AA58" s="169"/>
      <c r="AB58" s="169"/>
      <c r="FT58" s="85"/>
      <c r="FU58" s="85"/>
    </row>
    <row r="59" spans="1:177" s="168" customFormat="1">
      <c r="A59" s="158" t="s">
        <v>357</v>
      </c>
      <c r="B59" s="159"/>
      <c r="C59" s="556">
        <v>0</v>
      </c>
      <c r="D59" s="271">
        <v>0</v>
      </c>
      <c r="E59" s="556">
        <v>2290.761</v>
      </c>
      <c r="F59" s="271">
        <v>1972.751</v>
      </c>
      <c r="G59" s="556">
        <v>13153.257</v>
      </c>
      <c r="H59" s="271">
        <v>12169.375</v>
      </c>
      <c r="I59" s="556">
        <v>3078.085</v>
      </c>
      <c r="J59" s="271">
        <v>3112.3150000000001</v>
      </c>
      <c r="K59" s="556">
        <v>0</v>
      </c>
      <c r="L59" s="271">
        <v>0</v>
      </c>
      <c r="M59" s="556">
        <v>1396.7950000000001</v>
      </c>
      <c r="N59" s="271">
        <v>1382.8810000000001</v>
      </c>
      <c r="O59" s="556">
        <v>307.71499999999997</v>
      </c>
      <c r="P59" s="271">
        <v>-60.607999999999997</v>
      </c>
      <c r="Q59" s="556">
        <v>20226.613000000001</v>
      </c>
      <c r="R59" s="271">
        <v>18576.714</v>
      </c>
      <c r="S59" s="144"/>
      <c r="T59" s="144"/>
      <c r="U59" s="144"/>
      <c r="V59" s="144"/>
      <c r="W59" s="144"/>
      <c r="X59" s="144"/>
      <c r="Y59" s="144"/>
      <c r="Z59" s="144"/>
      <c r="AA59" s="144"/>
      <c r="AB59" s="144"/>
      <c r="AC59" s="144"/>
      <c r="AD59" s="144"/>
      <c r="AE59" s="144"/>
      <c r="AF59" s="144"/>
      <c r="AG59" s="144"/>
      <c r="AH59" s="144"/>
      <c r="AI59" s="144"/>
      <c r="AJ59" s="144"/>
      <c r="AK59" s="144"/>
      <c r="AL59" s="144"/>
      <c r="AM59" s="144"/>
      <c r="AN59" s="144"/>
      <c r="AO59" s="144"/>
      <c r="AP59" s="144"/>
      <c r="AQ59" s="144"/>
      <c r="AR59" s="144"/>
      <c r="AS59" s="144"/>
      <c r="AT59" s="144"/>
      <c r="AU59" s="144"/>
      <c r="AV59" s="144"/>
      <c r="AW59" s="144"/>
      <c r="AX59" s="144"/>
      <c r="AY59" s="144"/>
      <c r="AZ59" s="144"/>
      <c r="BA59" s="144"/>
      <c r="BB59" s="144"/>
      <c r="BC59" s="144"/>
      <c r="BD59" s="144"/>
      <c r="BE59" s="144"/>
      <c r="BF59" s="144"/>
      <c r="BG59" s="144"/>
      <c r="BH59" s="144"/>
      <c r="BI59" s="144"/>
      <c r="BJ59" s="144"/>
      <c r="BK59" s="144"/>
      <c r="BL59" s="144"/>
      <c r="BM59" s="144"/>
      <c r="BN59" s="144"/>
      <c r="BO59" s="144"/>
      <c r="BP59" s="144"/>
      <c r="BQ59" s="144"/>
      <c r="BR59" s="144"/>
      <c r="BS59" s="144"/>
      <c r="BT59" s="144"/>
      <c r="BU59" s="144"/>
      <c r="BV59" s="144"/>
      <c r="BW59" s="144"/>
      <c r="BX59" s="144"/>
      <c r="BY59" s="144"/>
      <c r="BZ59" s="144"/>
      <c r="CA59" s="144"/>
      <c r="CB59" s="144"/>
      <c r="CC59" s="144"/>
      <c r="CD59" s="144"/>
      <c r="CE59" s="144"/>
      <c r="CF59" s="144"/>
      <c r="CG59" s="144"/>
      <c r="CH59" s="144"/>
      <c r="CI59" s="144"/>
      <c r="CJ59" s="144"/>
      <c r="CK59" s="144"/>
      <c r="CL59" s="144"/>
      <c r="CM59" s="144"/>
      <c r="CN59" s="144"/>
      <c r="CO59" s="144"/>
      <c r="CP59" s="144"/>
      <c r="CQ59" s="144"/>
      <c r="CR59" s="144"/>
      <c r="CS59" s="144"/>
      <c r="CT59" s="144"/>
      <c r="CU59" s="144"/>
      <c r="CV59" s="144"/>
      <c r="CW59" s="144"/>
      <c r="CX59" s="144"/>
      <c r="CY59" s="144"/>
      <c r="CZ59" s="144"/>
      <c r="DA59" s="144"/>
      <c r="DB59" s="144"/>
      <c r="DC59" s="144"/>
      <c r="DD59" s="144"/>
      <c r="DE59" s="144"/>
      <c r="DF59" s="144"/>
      <c r="DG59" s="144"/>
      <c r="DH59" s="144"/>
      <c r="DI59" s="144"/>
      <c r="DJ59" s="144"/>
      <c r="DK59" s="144"/>
      <c r="DL59" s="144"/>
      <c r="DM59" s="144"/>
      <c r="DN59" s="144"/>
      <c r="DO59" s="144"/>
      <c r="DP59" s="144"/>
      <c r="DQ59" s="144"/>
      <c r="DR59" s="144"/>
      <c r="DS59" s="144"/>
      <c r="DT59" s="144"/>
      <c r="DU59" s="144"/>
      <c r="DV59" s="144"/>
      <c r="DW59" s="144"/>
      <c r="DX59" s="144"/>
      <c r="DY59" s="144"/>
      <c r="DZ59" s="144"/>
      <c r="EA59" s="144"/>
      <c r="EB59" s="144"/>
      <c r="EC59" s="144"/>
      <c r="ED59" s="144"/>
      <c r="EE59" s="144"/>
      <c r="EF59" s="144"/>
      <c r="EG59" s="144"/>
      <c r="EH59" s="144"/>
      <c r="EI59" s="144"/>
      <c r="EJ59" s="144"/>
      <c r="EK59" s="144"/>
      <c r="EL59" s="144"/>
      <c r="EM59" s="144"/>
      <c r="EN59" s="144"/>
      <c r="EO59" s="144"/>
      <c r="EP59" s="144"/>
      <c r="EQ59" s="144"/>
      <c r="ER59" s="144"/>
      <c r="ES59" s="144"/>
      <c r="ET59" s="144"/>
      <c r="EU59" s="144"/>
      <c r="EV59" s="144"/>
      <c r="EW59" s="144"/>
      <c r="EX59" s="144"/>
      <c r="EY59" s="144"/>
      <c r="EZ59" s="144"/>
      <c r="FA59" s="144"/>
      <c r="FB59" s="144"/>
      <c r="FC59" s="144"/>
      <c r="FD59" s="144"/>
      <c r="FE59" s="144"/>
      <c r="FF59" s="144"/>
      <c r="FG59" s="144"/>
      <c r="FH59" s="144"/>
      <c r="FI59" s="144"/>
      <c r="FJ59" s="144"/>
      <c r="FK59" s="144"/>
      <c r="FL59" s="144"/>
      <c r="FM59" s="144"/>
      <c r="FN59" s="144"/>
      <c r="FO59" s="144"/>
      <c r="FP59" s="144"/>
      <c r="FQ59" s="144"/>
      <c r="FR59" s="144"/>
      <c r="FS59" s="144"/>
      <c r="FT59" s="144"/>
      <c r="FU59" s="144"/>
    </row>
    <row r="60" spans="1:177" s="168" customFormat="1">
      <c r="A60" s="158" t="s">
        <v>358</v>
      </c>
      <c r="B60" s="159"/>
      <c r="C60" s="556">
        <v>0</v>
      </c>
      <c r="D60" s="271">
        <v>0</v>
      </c>
      <c r="E60" s="556">
        <v>2290.761</v>
      </c>
      <c r="F60" s="271">
        <v>1972.751</v>
      </c>
      <c r="G60" s="556">
        <v>13153.257</v>
      </c>
      <c r="H60" s="271">
        <v>12169.375</v>
      </c>
      <c r="I60" s="556">
        <v>3078.085</v>
      </c>
      <c r="J60" s="271">
        <v>3112.3150000000001</v>
      </c>
      <c r="K60" s="556">
        <v>0</v>
      </c>
      <c r="L60" s="271">
        <v>0</v>
      </c>
      <c r="M60" s="556">
        <v>1396.7950000000001</v>
      </c>
      <c r="N60" s="271">
        <v>1382.8810000000001</v>
      </c>
      <c r="O60" s="556">
        <v>307.71499999999997</v>
      </c>
      <c r="P60" s="271">
        <v>-60.607999999999997</v>
      </c>
      <c r="Q60" s="556">
        <v>17607.289000000001</v>
      </c>
      <c r="R60" s="271">
        <v>16023.472</v>
      </c>
      <c r="S60" s="144"/>
      <c r="T60" s="144"/>
      <c r="U60" s="144"/>
      <c r="V60" s="144"/>
      <c r="W60" s="144"/>
      <c r="X60" s="144"/>
      <c r="Y60" s="144"/>
      <c r="Z60" s="144"/>
      <c r="AA60" s="144"/>
      <c r="AB60" s="144"/>
      <c r="AC60" s="144"/>
      <c r="AD60" s="144"/>
      <c r="AE60" s="144"/>
      <c r="AF60" s="144"/>
      <c r="AG60" s="144"/>
      <c r="AH60" s="144"/>
      <c r="AI60" s="144"/>
      <c r="AJ60" s="144"/>
      <c r="AK60" s="144"/>
      <c r="AL60" s="144"/>
      <c r="AM60" s="144"/>
      <c r="AN60" s="144"/>
      <c r="AO60" s="144"/>
      <c r="AP60" s="144"/>
      <c r="AQ60" s="144"/>
      <c r="AR60" s="144"/>
      <c r="AS60" s="144"/>
      <c r="AT60" s="144"/>
      <c r="AU60" s="144"/>
      <c r="AV60" s="144"/>
      <c r="AW60" s="144"/>
      <c r="AX60" s="144"/>
      <c r="AY60" s="144"/>
      <c r="AZ60" s="144"/>
      <c r="BA60" s="144"/>
      <c r="BB60" s="144"/>
      <c r="BC60" s="144"/>
      <c r="BD60" s="144"/>
      <c r="BE60" s="144"/>
      <c r="BF60" s="144"/>
      <c r="BG60" s="144"/>
      <c r="BH60" s="144"/>
      <c r="BI60" s="144"/>
      <c r="BJ60" s="144"/>
      <c r="BK60" s="144"/>
      <c r="BL60" s="144"/>
      <c r="BM60" s="144"/>
      <c r="BN60" s="144"/>
      <c r="BO60" s="144"/>
      <c r="BP60" s="144"/>
      <c r="BQ60" s="144"/>
      <c r="BR60" s="144"/>
      <c r="BS60" s="144"/>
      <c r="BT60" s="144"/>
      <c r="BU60" s="144"/>
      <c r="BV60" s="144"/>
      <c r="BW60" s="144"/>
      <c r="BX60" s="144"/>
      <c r="BY60" s="144"/>
      <c r="BZ60" s="144"/>
      <c r="CA60" s="144"/>
      <c r="CB60" s="144"/>
      <c r="CC60" s="144"/>
      <c r="CD60" s="144"/>
      <c r="CE60" s="144"/>
      <c r="CF60" s="144"/>
      <c r="CG60" s="144"/>
      <c r="CH60" s="144"/>
      <c r="CI60" s="144"/>
      <c r="CJ60" s="144"/>
      <c r="CK60" s="144"/>
      <c r="CL60" s="144"/>
      <c r="CM60" s="144"/>
      <c r="CN60" s="144"/>
      <c r="CO60" s="144"/>
      <c r="CP60" s="144"/>
      <c r="CQ60" s="144"/>
      <c r="CR60" s="144"/>
      <c r="CS60" s="144"/>
      <c r="CT60" s="144"/>
      <c r="CU60" s="144"/>
      <c r="CV60" s="144"/>
      <c r="CW60" s="144"/>
      <c r="CX60" s="144"/>
      <c r="CY60" s="144"/>
      <c r="CZ60" s="144"/>
      <c r="DA60" s="144"/>
      <c r="DB60" s="144"/>
      <c r="DC60" s="144"/>
      <c r="DD60" s="144"/>
      <c r="DE60" s="144"/>
      <c r="DF60" s="144"/>
      <c r="DG60" s="144"/>
      <c r="DH60" s="144"/>
      <c r="DI60" s="144"/>
      <c r="DJ60" s="144"/>
      <c r="DK60" s="144"/>
      <c r="DL60" s="144"/>
      <c r="DM60" s="144"/>
      <c r="DN60" s="144"/>
      <c r="DO60" s="144"/>
      <c r="DP60" s="144"/>
      <c r="DQ60" s="144"/>
      <c r="DR60" s="144"/>
      <c r="DS60" s="144"/>
      <c r="DT60" s="144"/>
      <c r="DU60" s="144"/>
      <c r="DV60" s="144"/>
      <c r="DW60" s="144"/>
      <c r="DX60" s="144"/>
      <c r="DY60" s="144"/>
      <c r="DZ60" s="144"/>
      <c r="EA60" s="144"/>
      <c r="EB60" s="144"/>
      <c r="EC60" s="144"/>
      <c r="ED60" s="144"/>
      <c r="EE60" s="144"/>
      <c r="EF60" s="144"/>
      <c r="EG60" s="144"/>
      <c r="EH60" s="144"/>
      <c r="EI60" s="144"/>
      <c r="EJ60" s="144"/>
      <c r="EK60" s="144"/>
      <c r="EL60" s="144"/>
      <c r="EM60" s="144"/>
      <c r="EN60" s="144"/>
      <c r="EO60" s="144"/>
      <c r="EP60" s="144"/>
      <c r="EQ60" s="144"/>
      <c r="ER60" s="144"/>
      <c r="ES60" s="144"/>
      <c r="ET60" s="144"/>
      <c r="EU60" s="144"/>
      <c r="EV60" s="144"/>
      <c r="EW60" s="144"/>
      <c r="EX60" s="144"/>
      <c r="EY60" s="144"/>
      <c r="EZ60" s="144"/>
      <c r="FA60" s="144"/>
      <c r="FB60" s="144"/>
      <c r="FC60" s="144"/>
      <c r="FD60" s="144"/>
      <c r="FE60" s="144"/>
      <c r="FF60" s="144"/>
      <c r="FG60" s="144"/>
      <c r="FH60" s="144"/>
      <c r="FI60" s="144"/>
      <c r="FJ60" s="144"/>
      <c r="FK60" s="144"/>
      <c r="FL60" s="144"/>
      <c r="FM60" s="144"/>
      <c r="FN60" s="144"/>
      <c r="FO60" s="144"/>
      <c r="FP60" s="144"/>
      <c r="FQ60" s="144"/>
      <c r="FR60" s="144"/>
      <c r="FS60" s="144"/>
      <c r="FT60" s="144"/>
      <c r="FU60" s="144"/>
    </row>
    <row r="61" spans="1:177">
      <c r="A61" s="160"/>
      <c r="B61" s="161" t="s">
        <v>359</v>
      </c>
      <c r="C61" s="557">
        <v>0</v>
      </c>
      <c r="D61" s="270">
        <v>0</v>
      </c>
      <c r="E61" s="557">
        <v>2406.8719999999998</v>
      </c>
      <c r="F61" s="270">
        <v>2107.2429999999999</v>
      </c>
      <c r="G61" s="557">
        <v>10118.544</v>
      </c>
      <c r="H61" s="270">
        <v>9567.83</v>
      </c>
      <c r="I61" s="557">
        <v>190.029</v>
      </c>
      <c r="J61" s="270">
        <v>173.44800000000001</v>
      </c>
      <c r="K61" s="557">
        <v>0</v>
      </c>
      <c r="L61" s="270">
        <v>0</v>
      </c>
      <c r="M61" s="557">
        <v>1032.451</v>
      </c>
      <c r="N61" s="270">
        <v>1032.451</v>
      </c>
      <c r="O61" s="557">
        <v>1579.3869999999999</v>
      </c>
      <c r="P61" s="270">
        <v>2918.2550000000001</v>
      </c>
      <c r="Q61" s="557">
        <v>15327.282999999999</v>
      </c>
      <c r="R61" s="270">
        <v>15799.227000000001</v>
      </c>
      <c r="FT61" s="85"/>
      <c r="FU61" s="85"/>
    </row>
    <row r="62" spans="1:177">
      <c r="A62" s="160"/>
      <c r="B62" s="161" t="s">
        <v>360</v>
      </c>
      <c r="C62" s="557">
        <v>0</v>
      </c>
      <c r="D62" s="270">
        <v>0</v>
      </c>
      <c r="E62" s="557">
        <v>-1086.558</v>
      </c>
      <c r="F62" s="270">
        <v>-987.947</v>
      </c>
      <c r="G62" s="557">
        <v>535.43100000000004</v>
      </c>
      <c r="H62" s="270">
        <v>773.14300000000003</v>
      </c>
      <c r="I62" s="557">
        <v>392.88099999999997</v>
      </c>
      <c r="J62" s="270">
        <v>582.28599999999994</v>
      </c>
      <c r="K62" s="557">
        <v>0</v>
      </c>
      <c r="L62" s="270">
        <v>0</v>
      </c>
      <c r="M62" s="557">
        <v>293.93599999999998</v>
      </c>
      <c r="N62" s="270">
        <v>283.16800000000001</v>
      </c>
      <c r="O62" s="557">
        <v>9292.0509999999995</v>
      </c>
      <c r="P62" s="270">
        <v>8241.3320000000003</v>
      </c>
      <c r="Q62" s="557">
        <v>9427.741</v>
      </c>
      <c r="R62" s="270">
        <v>8891.982</v>
      </c>
      <c r="FT62" s="85"/>
      <c r="FU62" s="85"/>
    </row>
    <row r="63" spans="1:177">
      <c r="A63" s="160"/>
      <c r="B63" s="161" t="s">
        <v>361</v>
      </c>
      <c r="C63" s="557">
        <v>0</v>
      </c>
      <c r="D63" s="270">
        <v>0</v>
      </c>
      <c r="E63" s="557">
        <v>0</v>
      </c>
      <c r="F63" s="270">
        <v>0</v>
      </c>
      <c r="G63" s="557">
        <v>577.35400000000004</v>
      </c>
      <c r="H63" s="270">
        <v>545.34799999999996</v>
      </c>
      <c r="I63" s="557">
        <v>32.847000000000001</v>
      </c>
      <c r="J63" s="270">
        <v>29.981000000000002</v>
      </c>
      <c r="K63" s="557">
        <v>0</v>
      </c>
      <c r="L63" s="270">
        <v>0</v>
      </c>
      <c r="M63" s="557">
        <v>0</v>
      </c>
      <c r="N63" s="270">
        <v>0</v>
      </c>
      <c r="O63" s="557">
        <v>-610.20100000000002</v>
      </c>
      <c r="P63" s="270">
        <v>-575.32899999999995</v>
      </c>
      <c r="Q63" s="557">
        <v>0</v>
      </c>
      <c r="R63" s="270">
        <v>0</v>
      </c>
      <c r="FT63" s="85"/>
      <c r="FU63" s="85"/>
    </row>
    <row r="64" spans="1:177">
      <c r="A64" s="160"/>
      <c r="B64" s="161" t="s">
        <v>362</v>
      </c>
      <c r="C64" s="563">
        <v>0</v>
      </c>
      <c r="D64" s="270">
        <v>0</v>
      </c>
      <c r="E64" s="563">
        <v>0</v>
      </c>
      <c r="F64" s="270">
        <v>0</v>
      </c>
      <c r="G64" s="563">
        <v>-21.45</v>
      </c>
      <c r="H64" s="270">
        <v>-20.260999999999999</v>
      </c>
      <c r="I64" s="563">
        <v>0</v>
      </c>
      <c r="J64" s="270">
        <v>0</v>
      </c>
      <c r="K64" s="563">
        <v>0</v>
      </c>
      <c r="L64" s="270">
        <v>0</v>
      </c>
      <c r="M64" s="563">
        <v>0</v>
      </c>
      <c r="N64" s="270">
        <v>0</v>
      </c>
      <c r="O64" s="563">
        <v>21.45</v>
      </c>
      <c r="P64" s="270">
        <v>-451.68299999999999</v>
      </c>
      <c r="Q64" s="563">
        <v>0</v>
      </c>
      <c r="R64" s="270">
        <v>-471.94400000000002</v>
      </c>
      <c r="FT64" s="85"/>
      <c r="FU64" s="85"/>
    </row>
    <row r="65" spans="1:189">
      <c r="A65" s="160"/>
      <c r="B65" s="161" t="s">
        <v>363</v>
      </c>
      <c r="C65" s="557">
        <v>0</v>
      </c>
      <c r="D65" s="270">
        <v>0</v>
      </c>
      <c r="E65" s="557">
        <v>0</v>
      </c>
      <c r="F65" s="270">
        <v>0</v>
      </c>
      <c r="G65" s="557">
        <v>0</v>
      </c>
      <c r="H65" s="270">
        <v>0</v>
      </c>
      <c r="I65" s="557">
        <v>0</v>
      </c>
      <c r="J65" s="270">
        <v>0</v>
      </c>
      <c r="K65" s="557">
        <v>0</v>
      </c>
      <c r="L65" s="270">
        <v>0</v>
      </c>
      <c r="M65" s="557">
        <v>0</v>
      </c>
      <c r="N65" s="270">
        <v>0</v>
      </c>
      <c r="O65" s="557">
        <v>0</v>
      </c>
      <c r="P65" s="270">
        <v>0</v>
      </c>
      <c r="Q65" s="557">
        <v>0</v>
      </c>
      <c r="R65" s="270">
        <v>0</v>
      </c>
      <c r="FT65" s="85"/>
      <c r="FU65" s="85"/>
    </row>
    <row r="66" spans="1:189">
      <c r="A66" s="160"/>
      <c r="B66" s="161" t="s">
        <v>364</v>
      </c>
      <c r="C66" s="563">
        <v>0</v>
      </c>
      <c r="D66" s="270">
        <v>0</v>
      </c>
      <c r="E66" s="563">
        <v>970.447</v>
      </c>
      <c r="F66" s="270">
        <v>853.45500000000004</v>
      </c>
      <c r="G66" s="563">
        <v>1943.3779999999999</v>
      </c>
      <c r="H66" s="270">
        <v>1303.3150000000001</v>
      </c>
      <c r="I66" s="563">
        <v>2462.328</v>
      </c>
      <c r="J66" s="270">
        <v>2326.6</v>
      </c>
      <c r="K66" s="563">
        <v>0</v>
      </c>
      <c r="L66" s="270">
        <v>0</v>
      </c>
      <c r="M66" s="563">
        <v>70.408000000000001</v>
      </c>
      <c r="N66" s="270">
        <v>67.262</v>
      </c>
      <c r="O66" s="563">
        <v>-9974.9719999999998</v>
      </c>
      <c r="P66" s="270">
        <v>-10193.183000000001</v>
      </c>
      <c r="Q66" s="563">
        <v>-4528.4110000000001</v>
      </c>
      <c r="R66" s="270">
        <v>-5642.5510000000004</v>
      </c>
      <c r="FT66" s="85"/>
      <c r="FU66" s="85"/>
    </row>
    <row r="67" spans="1:189">
      <c r="A67" s="169"/>
      <c r="B67" s="169"/>
      <c r="C67" s="169"/>
      <c r="D67" s="169"/>
      <c r="E67" s="169"/>
      <c r="F67" s="169"/>
      <c r="G67" s="169"/>
      <c r="H67" s="169"/>
      <c r="I67" s="169"/>
      <c r="J67" s="169"/>
      <c r="K67" s="169"/>
      <c r="L67" s="169"/>
      <c r="M67" s="169"/>
      <c r="N67" s="169"/>
      <c r="O67" s="169"/>
      <c r="P67" s="169"/>
      <c r="Q67" s="169"/>
      <c r="R67" s="169"/>
      <c r="S67" s="169"/>
      <c r="T67" s="169"/>
      <c r="U67" s="169"/>
      <c r="V67" s="169"/>
      <c r="W67" s="169"/>
      <c r="X67" s="169"/>
      <c r="Y67" s="169"/>
      <c r="Z67" s="169"/>
      <c r="AA67" s="169"/>
      <c r="FT67" s="85"/>
      <c r="FU67" s="85"/>
    </row>
    <row r="68" spans="1:189" s="168" customFormat="1">
      <c r="A68" s="158" t="s">
        <v>365</v>
      </c>
      <c r="B68" s="159"/>
      <c r="C68" s="564">
        <v>0</v>
      </c>
      <c r="D68" s="271">
        <v>0</v>
      </c>
      <c r="E68" s="564">
        <v>0</v>
      </c>
      <c r="F68" s="271">
        <v>0</v>
      </c>
      <c r="G68" s="564">
        <v>0</v>
      </c>
      <c r="H68" s="271">
        <v>0</v>
      </c>
      <c r="I68" s="564">
        <v>0</v>
      </c>
      <c r="J68" s="271">
        <v>0</v>
      </c>
      <c r="K68" s="564">
        <v>0</v>
      </c>
      <c r="L68" s="271">
        <v>0</v>
      </c>
      <c r="M68" s="564">
        <v>0</v>
      </c>
      <c r="N68" s="271">
        <v>0</v>
      </c>
      <c r="O68" s="564">
        <v>0</v>
      </c>
      <c r="P68" s="271">
        <v>0</v>
      </c>
      <c r="Q68" s="564">
        <v>2619.3240000000001</v>
      </c>
      <c r="R68" s="271">
        <v>2553.2420000000002</v>
      </c>
      <c r="S68" s="144"/>
      <c r="T68" s="144"/>
      <c r="U68" s="144"/>
      <c r="V68" s="144"/>
      <c r="W68" s="144"/>
      <c r="X68" s="144"/>
      <c r="Y68" s="144"/>
      <c r="Z68" s="144"/>
      <c r="AA68" s="144"/>
      <c r="AB68" s="144"/>
      <c r="AC68" s="144"/>
      <c r="AD68" s="144"/>
      <c r="AE68" s="144"/>
      <c r="AF68" s="144"/>
      <c r="AG68" s="144"/>
      <c r="AH68" s="144"/>
      <c r="AI68" s="144"/>
      <c r="AJ68" s="144"/>
      <c r="AK68" s="144"/>
      <c r="AL68" s="144"/>
      <c r="AM68" s="144"/>
      <c r="AN68" s="144"/>
      <c r="AO68" s="144"/>
      <c r="AP68" s="144"/>
      <c r="AQ68" s="144"/>
      <c r="AR68" s="144"/>
      <c r="AS68" s="144"/>
      <c r="AT68" s="144"/>
      <c r="AU68" s="144"/>
      <c r="AV68" s="144"/>
      <c r="AW68" s="144"/>
      <c r="AX68" s="144"/>
      <c r="AY68" s="144"/>
      <c r="AZ68" s="144"/>
      <c r="BA68" s="144"/>
      <c r="BB68" s="144"/>
      <c r="BC68" s="144"/>
      <c r="BD68" s="144"/>
      <c r="BE68" s="144"/>
      <c r="BF68" s="144"/>
      <c r="BG68" s="144"/>
      <c r="BH68" s="144"/>
      <c r="BI68" s="144"/>
      <c r="BJ68" s="144"/>
      <c r="BK68" s="144"/>
      <c r="BL68" s="144"/>
      <c r="BM68" s="144"/>
      <c r="BN68" s="144"/>
      <c r="BO68" s="144"/>
      <c r="BP68" s="144"/>
      <c r="BQ68" s="144"/>
      <c r="BR68" s="144"/>
      <c r="BS68" s="144"/>
      <c r="BT68" s="144"/>
      <c r="BU68" s="144"/>
      <c r="BV68" s="144"/>
      <c r="BW68" s="144"/>
      <c r="BX68" s="144"/>
      <c r="BY68" s="144"/>
      <c r="BZ68" s="144"/>
      <c r="CA68" s="144"/>
      <c r="CB68" s="144"/>
      <c r="CC68" s="144"/>
      <c r="CD68" s="144"/>
      <c r="CE68" s="144"/>
      <c r="CF68" s="144"/>
      <c r="CG68" s="144"/>
      <c r="CH68" s="144"/>
      <c r="CI68" s="144"/>
      <c r="CJ68" s="144"/>
      <c r="CK68" s="144"/>
      <c r="CL68" s="144"/>
      <c r="CM68" s="144"/>
      <c r="CN68" s="144"/>
      <c r="CO68" s="144"/>
      <c r="CP68" s="144"/>
      <c r="CQ68" s="144"/>
      <c r="CR68" s="144"/>
      <c r="CS68" s="144"/>
      <c r="CT68" s="144"/>
      <c r="CU68" s="144"/>
      <c r="CV68" s="144"/>
      <c r="CW68" s="144"/>
      <c r="CX68" s="144"/>
      <c r="CY68" s="144"/>
      <c r="CZ68" s="144"/>
      <c r="DA68" s="144"/>
      <c r="DB68" s="144"/>
      <c r="DC68" s="144"/>
      <c r="DD68" s="144"/>
      <c r="DE68" s="144"/>
      <c r="DF68" s="144"/>
      <c r="DG68" s="144"/>
      <c r="DH68" s="144"/>
      <c r="DI68" s="144"/>
      <c r="DJ68" s="144"/>
      <c r="DK68" s="144"/>
      <c r="DL68" s="144"/>
      <c r="DM68" s="144"/>
      <c r="DN68" s="144"/>
      <c r="DO68" s="144"/>
      <c r="DP68" s="144"/>
      <c r="DQ68" s="144"/>
      <c r="DR68" s="144"/>
      <c r="DS68" s="144"/>
      <c r="DT68" s="144"/>
      <c r="DU68" s="144"/>
      <c r="DV68" s="144"/>
      <c r="DW68" s="144"/>
      <c r="DX68" s="144"/>
      <c r="DY68" s="144"/>
      <c r="DZ68" s="144"/>
      <c r="EA68" s="144"/>
      <c r="EB68" s="144"/>
      <c r="EC68" s="144"/>
      <c r="ED68" s="144"/>
      <c r="EE68" s="144"/>
      <c r="EF68" s="144"/>
      <c r="EG68" s="144"/>
      <c r="EH68" s="144"/>
      <c r="EI68" s="144"/>
      <c r="EJ68" s="144"/>
      <c r="EK68" s="144"/>
      <c r="EL68" s="144"/>
      <c r="EM68" s="144"/>
      <c r="EN68" s="144"/>
      <c r="EO68" s="144"/>
      <c r="EP68" s="144"/>
      <c r="EQ68" s="144"/>
      <c r="ER68" s="144"/>
      <c r="ES68" s="144"/>
      <c r="ET68" s="144"/>
      <c r="EU68" s="144"/>
      <c r="EV68" s="144"/>
      <c r="EW68" s="144"/>
      <c r="EX68" s="144"/>
      <c r="EY68" s="144"/>
      <c r="EZ68" s="144"/>
      <c r="FA68" s="144"/>
      <c r="FB68" s="144"/>
      <c r="FC68" s="144"/>
      <c r="FD68" s="144"/>
      <c r="FE68" s="144"/>
      <c r="FF68" s="144"/>
      <c r="FG68" s="144"/>
      <c r="FH68" s="144"/>
      <c r="FI68" s="144"/>
      <c r="FJ68" s="144"/>
      <c r="FK68" s="144"/>
      <c r="FL68" s="144"/>
      <c r="FM68" s="144"/>
      <c r="FN68" s="144"/>
      <c r="FO68" s="144"/>
      <c r="FP68" s="144"/>
      <c r="FQ68" s="144"/>
      <c r="FR68" s="144"/>
      <c r="FS68" s="144"/>
      <c r="FT68" s="144"/>
      <c r="FU68" s="144"/>
    </row>
    <row r="69" spans="1:189">
      <c r="A69" s="169"/>
      <c r="B69" s="169"/>
      <c r="C69" s="169"/>
      <c r="D69" s="169"/>
      <c r="E69" s="169"/>
      <c r="F69" s="169"/>
      <c r="G69" s="169"/>
      <c r="H69" s="169"/>
      <c r="I69" s="169"/>
      <c r="J69" s="169"/>
      <c r="K69" s="169"/>
      <c r="L69" s="169"/>
      <c r="M69" s="169"/>
      <c r="N69" s="169"/>
      <c r="O69" s="169"/>
      <c r="P69" s="169"/>
      <c r="Q69" s="169"/>
      <c r="R69" s="169"/>
      <c r="S69" s="169"/>
      <c r="T69" s="169"/>
      <c r="U69" s="169"/>
      <c r="V69" s="169"/>
      <c r="W69" s="169"/>
      <c r="X69" s="169"/>
      <c r="Y69" s="169"/>
      <c r="Z69" s="169"/>
      <c r="AA69" s="169"/>
      <c r="AB69" s="169"/>
      <c r="AC69" s="169"/>
      <c r="AD69" s="169"/>
      <c r="AE69" s="169"/>
      <c r="AF69" s="169"/>
      <c r="AG69" s="169"/>
      <c r="AH69" s="169"/>
      <c r="AI69" s="169"/>
      <c r="AJ69" s="169"/>
      <c r="AK69" s="169"/>
      <c r="AL69" s="169"/>
      <c r="AM69" s="169"/>
      <c r="AN69" s="169"/>
      <c r="AO69" s="169"/>
      <c r="FT69" s="85"/>
      <c r="FU69" s="85"/>
    </row>
    <row r="70" spans="1:189" s="168" customFormat="1">
      <c r="A70" s="158" t="s">
        <v>366</v>
      </c>
      <c r="B70" s="159"/>
      <c r="C70" s="556">
        <v>0</v>
      </c>
      <c r="D70" s="271">
        <v>0</v>
      </c>
      <c r="E70" s="556">
        <v>4108.902</v>
      </c>
      <c r="F70" s="271">
        <v>3583.616</v>
      </c>
      <c r="G70" s="556">
        <v>23437.624</v>
      </c>
      <c r="H70" s="271">
        <v>21678.014999999999</v>
      </c>
      <c r="I70" s="556">
        <v>8159.1719999999996</v>
      </c>
      <c r="J70" s="271">
        <v>7151.3040000000001</v>
      </c>
      <c r="K70" s="556">
        <v>0</v>
      </c>
      <c r="L70" s="271">
        <v>0</v>
      </c>
      <c r="M70" s="556">
        <v>1627.105</v>
      </c>
      <c r="N70" s="271">
        <v>1597.9359999999999</v>
      </c>
      <c r="O70" s="556">
        <v>519.649</v>
      </c>
      <c r="P70" s="271">
        <v>860.21</v>
      </c>
      <c r="Q70" s="556">
        <v>37852.451999999997</v>
      </c>
      <c r="R70" s="271">
        <v>34871.080999999998</v>
      </c>
      <c r="S70" s="144"/>
      <c r="T70" s="144"/>
      <c r="U70" s="144"/>
      <c r="V70" s="144"/>
      <c r="W70" s="144"/>
      <c r="X70" s="144"/>
      <c r="Y70" s="144"/>
      <c r="Z70" s="144"/>
      <c r="AA70" s="144"/>
      <c r="AB70" s="144"/>
      <c r="AC70" s="144"/>
      <c r="AD70" s="144"/>
      <c r="AE70" s="144"/>
      <c r="AF70" s="144"/>
      <c r="AG70" s="144"/>
      <c r="AH70" s="144"/>
      <c r="AI70" s="144"/>
      <c r="AJ70" s="144"/>
      <c r="AK70" s="144"/>
      <c r="AL70" s="144"/>
      <c r="AM70" s="144"/>
      <c r="AN70" s="144"/>
      <c r="AO70" s="144"/>
      <c r="AP70" s="144"/>
      <c r="AQ70" s="144"/>
      <c r="AR70" s="144"/>
      <c r="AS70" s="144"/>
      <c r="AT70" s="144"/>
      <c r="AU70" s="144"/>
      <c r="AV70" s="144"/>
      <c r="AW70" s="144"/>
      <c r="AX70" s="144"/>
      <c r="AY70" s="144"/>
      <c r="AZ70" s="144"/>
      <c r="BA70" s="144"/>
      <c r="BB70" s="144"/>
      <c r="BC70" s="144"/>
      <c r="BD70" s="144"/>
      <c r="BE70" s="144"/>
      <c r="BF70" s="144"/>
      <c r="BG70" s="144"/>
      <c r="BH70" s="144"/>
      <c r="BI70" s="144"/>
      <c r="BJ70" s="144"/>
      <c r="BK70" s="144"/>
      <c r="BL70" s="144"/>
      <c r="BM70" s="144"/>
      <c r="BN70" s="144"/>
      <c r="BO70" s="144"/>
      <c r="BP70" s="144"/>
      <c r="BQ70" s="144"/>
      <c r="BR70" s="144"/>
      <c r="BS70" s="144"/>
      <c r="BT70" s="144"/>
      <c r="BU70" s="144"/>
      <c r="BV70" s="144"/>
      <c r="BW70" s="144"/>
      <c r="BX70" s="144"/>
      <c r="BY70" s="144"/>
      <c r="BZ70" s="144"/>
      <c r="CA70" s="144"/>
      <c r="CB70" s="144"/>
      <c r="CC70" s="144"/>
      <c r="CD70" s="144"/>
      <c r="CE70" s="144"/>
      <c r="CF70" s="144"/>
      <c r="CG70" s="144"/>
      <c r="CH70" s="144"/>
      <c r="CI70" s="144"/>
      <c r="CJ70" s="144"/>
      <c r="CK70" s="144"/>
      <c r="CL70" s="144"/>
      <c r="CM70" s="144"/>
      <c r="CN70" s="144"/>
      <c r="CO70" s="144"/>
      <c r="CP70" s="144"/>
      <c r="CQ70" s="144"/>
      <c r="CR70" s="144"/>
      <c r="CS70" s="144"/>
      <c r="CT70" s="144"/>
      <c r="CU70" s="144"/>
      <c r="CV70" s="144"/>
      <c r="CW70" s="144"/>
      <c r="CX70" s="144"/>
      <c r="CY70" s="144"/>
      <c r="CZ70" s="144"/>
      <c r="DA70" s="144"/>
      <c r="DB70" s="144"/>
      <c r="DC70" s="144"/>
      <c r="DD70" s="144"/>
      <c r="DE70" s="144"/>
      <c r="DF70" s="144"/>
      <c r="DG70" s="144"/>
      <c r="DH70" s="144"/>
      <c r="DI70" s="144"/>
      <c r="DJ70" s="144"/>
      <c r="DK70" s="144"/>
      <c r="DL70" s="144"/>
      <c r="DM70" s="144"/>
      <c r="DN70" s="144"/>
      <c r="DO70" s="144"/>
      <c r="DP70" s="144"/>
      <c r="DQ70" s="144"/>
      <c r="DR70" s="144"/>
      <c r="DS70" s="144"/>
      <c r="DT70" s="144"/>
      <c r="DU70" s="144"/>
      <c r="DV70" s="144"/>
      <c r="DW70" s="144"/>
      <c r="DX70" s="144"/>
      <c r="DY70" s="144"/>
      <c r="DZ70" s="144"/>
      <c r="EA70" s="144"/>
      <c r="EB70" s="144"/>
      <c r="EC70" s="144"/>
      <c r="ED70" s="144"/>
      <c r="EE70" s="144"/>
      <c r="EF70" s="144"/>
      <c r="EG70" s="144"/>
      <c r="EH70" s="144"/>
      <c r="EI70" s="144"/>
      <c r="EJ70" s="144"/>
      <c r="EK70" s="144"/>
      <c r="EL70" s="144"/>
      <c r="EM70" s="144"/>
      <c r="EN70" s="144"/>
      <c r="EO70" s="144"/>
      <c r="EP70" s="144"/>
      <c r="EQ70" s="144"/>
      <c r="ER70" s="144"/>
      <c r="ES70" s="144"/>
      <c r="ET70" s="144"/>
      <c r="EU70" s="144"/>
      <c r="EV70" s="144"/>
      <c r="EW70" s="144"/>
      <c r="EX70" s="144"/>
      <c r="EY70" s="144"/>
      <c r="EZ70" s="144"/>
      <c r="FA70" s="144"/>
      <c r="FB70" s="144"/>
      <c r="FC70" s="144"/>
      <c r="FD70" s="144"/>
      <c r="FE70" s="144"/>
      <c r="FF70" s="144"/>
      <c r="FG70" s="144"/>
      <c r="FH70" s="144"/>
      <c r="FI70" s="144"/>
      <c r="FJ70" s="144"/>
      <c r="FK70" s="144"/>
      <c r="FL70" s="144"/>
      <c r="FM70" s="144"/>
      <c r="FN70" s="144"/>
      <c r="FO70" s="144"/>
      <c r="FP70" s="144"/>
      <c r="FQ70" s="144"/>
      <c r="FR70" s="144"/>
      <c r="FS70" s="144"/>
      <c r="FT70" s="144"/>
      <c r="FU70" s="144"/>
    </row>
    <row r="71" spans="1:189">
      <c r="A71" s="169"/>
      <c r="B71" s="169"/>
      <c r="C71" s="157"/>
      <c r="D71" s="170"/>
      <c r="E71" s="170"/>
      <c r="F71" s="170"/>
      <c r="G71" s="170"/>
      <c r="H71" s="157"/>
      <c r="I71" s="157"/>
      <c r="J71" s="157"/>
      <c r="K71" s="157"/>
      <c r="L71" s="157"/>
      <c r="M71" s="157"/>
      <c r="N71" s="157"/>
      <c r="O71" s="157"/>
      <c r="P71" s="157"/>
      <c r="AJ71"/>
      <c r="AK71"/>
      <c r="AL71"/>
      <c r="AM71"/>
      <c r="AN71"/>
      <c r="AO71"/>
      <c r="AP71"/>
      <c r="AQ71"/>
      <c r="AR71"/>
      <c r="AS71"/>
      <c r="AT71"/>
      <c r="AU71"/>
      <c r="AV71"/>
      <c r="AW71"/>
      <c r="AX71"/>
      <c r="AY71"/>
      <c r="AZ71"/>
      <c r="BA71"/>
      <c r="BB71"/>
    </row>
    <row r="72" spans="1:189">
      <c r="A72" s="169"/>
      <c r="B72" s="169"/>
      <c r="C72" s="157"/>
      <c r="D72" s="170"/>
      <c r="E72" s="170"/>
      <c r="F72" s="170"/>
      <c r="G72" s="170"/>
      <c r="H72" s="157"/>
      <c r="I72" s="157"/>
      <c r="J72" s="157"/>
      <c r="K72" s="157"/>
      <c r="L72" s="157"/>
      <c r="M72" s="157">
        <v>0</v>
      </c>
      <c r="N72" s="157"/>
      <c r="O72" s="157"/>
      <c r="P72" s="157"/>
      <c r="AJ72"/>
      <c r="AK72"/>
      <c r="AL72"/>
      <c r="AM72"/>
      <c r="AN72"/>
      <c r="AO72"/>
      <c r="AP72"/>
      <c r="AQ72"/>
      <c r="AR72"/>
      <c r="AS72"/>
      <c r="AT72"/>
      <c r="AU72"/>
      <c r="AV72"/>
      <c r="AW72"/>
      <c r="AX72"/>
      <c r="AY72"/>
      <c r="AZ72"/>
      <c r="BA72"/>
      <c r="BB72"/>
    </row>
    <row r="73" spans="1:189" ht="12.75" customHeight="1">
      <c r="A73" s="885" t="s">
        <v>0</v>
      </c>
      <c r="B73" s="886"/>
      <c r="C73" s="879" t="s">
        <v>312</v>
      </c>
      <c r="D73" s="895"/>
      <c r="E73" s="895"/>
      <c r="F73" s="880"/>
      <c r="G73" s="879" t="s">
        <v>5</v>
      </c>
      <c r="H73" s="895"/>
      <c r="I73" s="895"/>
      <c r="J73" s="880"/>
      <c r="K73" s="879" t="s">
        <v>6</v>
      </c>
      <c r="L73" s="895"/>
      <c r="M73" s="895"/>
      <c r="N73" s="880"/>
      <c r="O73" s="879" t="s">
        <v>7</v>
      </c>
      <c r="P73" s="895"/>
      <c r="Q73" s="895"/>
      <c r="R73" s="880"/>
      <c r="S73" s="879" t="s">
        <v>14</v>
      </c>
      <c r="T73" s="895"/>
      <c r="U73" s="895"/>
      <c r="V73" s="880"/>
      <c r="W73" s="879" t="s">
        <v>44</v>
      </c>
      <c r="X73" s="895"/>
      <c r="Y73" s="895"/>
      <c r="Z73" s="880"/>
      <c r="AA73" s="879" t="s">
        <v>313</v>
      </c>
      <c r="AB73" s="895"/>
      <c r="AC73" s="895"/>
      <c r="AD73" s="880"/>
      <c r="AE73" s="879" t="s">
        <v>47</v>
      </c>
      <c r="AF73" s="895"/>
      <c r="AG73" s="895"/>
      <c r="AH73" s="880"/>
      <c r="AI73" s="660"/>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FT73" s="85"/>
      <c r="FU73" s="85"/>
      <c r="FV73" s="85"/>
      <c r="FW73" s="85"/>
      <c r="FX73" s="85"/>
      <c r="FY73" s="85"/>
      <c r="FZ73" s="85"/>
      <c r="GA73" s="85"/>
      <c r="GB73" s="85"/>
      <c r="GC73" s="85"/>
      <c r="GD73" s="85"/>
      <c r="GE73" s="85"/>
      <c r="GF73" s="85"/>
      <c r="GG73" s="85"/>
    </row>
    <row r="74" spans="1:189" ht="12.75" customHeight="1">
      <c r="A74" s="658"/>
      <c r="B74" s="659"/>
      <c r="C74" s="879" t="s">
        <v>11</v>
      </c>
      <c r="D74" s="880"/>
      <c r="E74" s="879" t="s">
        <v>12</v>
      </c>
      <c r="F74" s="880"/>
      <c r="G74" s="879" t="s">
        <v>11</v>
      </c>
      <c r="H74" s="880"/>
      <c r="I74" s="879" t="s">
        <v>12</v>
      </c>
      <c r="J74" s="880"/>
      <c r="K74" s="879" t="s">
        <v>11</v>
      </c>
      <c r="L74" s="880"/>
      <c r="M74" s="879" t="s">
        <v>12</v>
      </c>
      <c r="N74" s="880"/>
      <c r="O74" s="879" t="s">
        <v>11</v>
      </c>
      <c r="P74" s="880"/>
      <c r="Q74" s="879" t="s">
        <v>12</v>
      </c>
      <c r="R74" s="880"/>
      <c r="S74" s="879" t="s">
        <v>11</v>
      </c>
      <c r="T74" s="880"/>
      <c r="U74" s="879" t="s">
        <v>12</v>
      </c>
      <c r="V74" s="880"/>
      <c r="W74" s="879" t="s">
        <v>11</v>
      </c>
      <c r="X74" s="880"/>
      <c r="Y74" s="879" t="s">
        <v>12</v>
      </c>
      <c r="Z74" s="880"/>
      <c r="AA74" s="879" t="s">
        <v>11</v>
      </c>
      <c r="AB74" s="880"/>
      <c r="AC74" s="879" t="s">
        <v>12</v>
      </c>
      <c r="AD74" s="880"/>
      <c r="AE74" s="879" t="s">
        <v>11</v>
      </c>
      <c r="AF74" s="880"/>
      <c r="AG74" s="879" t="s">
        <v>12</v>
      </c>
      <c r="AH74" s="880"/>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FT74" s="85"/>
      <c r="FU74" s="85"/>
      <c r="FV74" s="85"/>
      <c r="FW74" s="85"/>
      <c r="FX74" s="85"/>
      <c r="FY74" s="85"/>
      <c r="FZ74" s="85"/>
      <c r="GA74" s="85"/>
      <c r="GB74" s="85"/>
      <c r="GC74" s="85"/>
      <c r="GD74" s="85"/>
      <c r="GE74" s="85"/>
      <c r="GF74" s="85"/>
      <c r="GG74" s="85"/>
    </row>
    <row r="75" spans="1:189">
      <c r="A75" s="881"/>
      <c r="B75" s="882"/>
      <c r="C75" s="764" t="s">
        <v>468</v>
      </c>
      <c r="D75" s="763" t="s">
        <v>469</v>
      </c>
      <c r="E75" s="558" t="s">
        <v>463</v>
      </c>
      <c r="F75" s="266" t="s">
        <v>464</v>
      </c>
      <c r="G75" s="764" t="s">
        <v>468</v>
      </c>
      <c r="H75" s="763" t="s">
        <v>469</v>
      </c>
      <c r="I75" s="558" t="s">
        <v>463</v>
      </c>
      <c r="J75" s="266" t="s">
        <v>464</v>
      </c>
      <c r="K75" s="764" t="s">
        <v>468</v>
      </c>
      <c r="L75" s="763" t="s">
        <v>469</v>
      </c>
      <c r="M75" s="558" t="s">
        <v>463</v>
      </c>
      <c r="N75" s="266" t="s">
        <v>464</v>
      </c>
      <c r="O75" s="764" t="s">
        <v>468</v>
      </c>
      <c r="P75" s="763" t="s">
        <v>469</v>
      </c>
      <c r="Q75" s="558" t="s">
        <v>463</v>
      </c>
      <c r="R75" s="266" t="s">
        <v>464</v>
      </c>
      <c r="S75" s="764" t="s">
        <v>468</v>
      </c>
      <c r="T75" s="763" t="s">
        <v>469</v>
      </c>
      <c r="U75" s="558" t="s">
        <v>463</v>
      </c>
      <c r="V75" s="266" t="s">
        <v>464</v>
      </c>
      <c r="W75" s="764" t="s">
        <v>468</v>
      </c>
      <c r="X75" s="763" t="s">
        <v>469</v>
      </c>
      <c r="Y75" s="558" t="s">
        <v>463</v>
      </c>
      <c r="Z75" s="266" t="s">
        <v>464</v>
      </c>
      <c r="AA75" s="764" t="s">
        <v>468</v>
      </c>
      <c r="AB75" s="763" t="s">
        <v>469</v>
      </c>
      <c r="AC75" s="558" t="s">
        <v>463</v>
      </c>
      <c r="AD75" s="266" t="s">
        <v>464</v>
      </c>
      <c r="AE75" s="764" t="s">
        <v>468</v>
      </c>
      <c r="AF75" s="763" t="s">
        <v>469</v>
      </c>
      <c r="AG75" s="558" t="s">
        <v>463</v>
      </c>
      <c r="AH75" s="266" t="s">
        <v>464</v>
      </c>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FT75" s="85"/>
      <c r="FU75" s="85"/>
      <c r="FV75" s="85"/>
      <c r="FW75" s="85"/>
      <c r="FX75" s="85"/>
      <c r="FY75" s="85"/>
      <c r="FZ75" s="85"/>
      <c r="GA75" s="85"/>
      <c r="GB75" s="85"/>
      <c r="GC75" s="85"/>
      <c r="GD75" s="85"/>
      <c r="GE75" s="85"/>
      <c r="GF75" s="85"/>
      <c r="GG75" s="85"/>
    </row>
    <row r="76" spans="1:189">
      <c r="A76" s="883"/>
      <c r="B76" s="884"/>
      <c r="C76" s="559" t="s">
        <v>220</v>
      </c>
      <c r="D76" s="267" t="s">
        <v>220</v>
      </c>
      <c r="E76" s="559" t="s">
        <v>220</v>
      </c>
      <c r="F76" s="267" t="s">
        <v>220</v>
      </c>
      <c r="G76" s="559" t="s">
        <v>220</v>
      </c>
      <c r="H76" s="267" t="s">
        <v>220</v>
      </c>
      <c r="I76" s="559" t="s">
        <v>220</v>
      </c>
      <c r="J76" s="267" t="s">
        <v>220</v>
      </c>
      <c r="K76" s="559" t="s">
        <v>220</v>
      </c>
      <c r="L76" s="267" t="s">
        <v>220</v>
      </c>
      <c r="M76" s="559" t="s">
        <v>220</v>
      </c>
      <c r="N76" s="267" t="s">
        <v>220</v>
      </c>
      <c r="O76" s="559" t="s">
        <v>220</v>
      </c>
      <c r="P76" s="267" t="s">
        <v>220</v>
      </c>
      <c r="Q76" s="559" t="s">
        <v>220</v>
      </c>
      <c r="R76" s="267" t="s">
        <v>220</v>
      </c>
      <c r="S76" s="559" t="s">
        <v>220</v>
      </c>
      <c r="T76" s="267" t="s">
        <v>220</v>
      </c>
      <c r="U76" s="559" t="s">
        <v>220</v>
      </c>
      <c r="V76" s="267" t="s">
        <v>220</v>
      </c>
      <c r="W76" s="559" t="s">
        <v>220</v>
      </c>
      <c r="X76" s="267" t="s">
        <v>220</v>
      </c>
      <c r="Y76" s="559" t="s">
        <v>220</v>
      </c>
      <c r="Z76" s="267" t="s">
        <v>220</v>
      </c>
      <c r="AA76" s="559" t="s">
        <v>220</v>
      </c>
      <c r="AB76" s="267" t="s">
        <v>220</v>
      </c>
      <c r="AC76" s="559" t="s">
        <v>220</v>
      </c>
      <c r="AD76" s="267" t="s">
        <v>220</v>
      </c>
      <c r="AE76" s="559" t="s">
        <v>220</v>
      </c>
      <c r="AF76" s="267" t="s">
        <v>220</v>
      </c>
      <c r="AG76" s="559" t="s">
        <v>220</v>
      </c>
      <c r="AH76" s="267" t="s">
        <v>220</v>
      </c>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FT76" s="85"/>
      <c r="FU76" s="85"/>
      <c r="FV76" s="85"/>
      <c r="FW76" s="85"/>
      <c r="FX76" s="85"/>
      <c r="FY76" s="85"/>
      <c r="FZ76" s="85"/>
      <c r="GA76" s="85"/>
      <c r="GB76" s="85"/>
      <c r="GC76" s="85"/>
      <c r="GD76" s="85"/>
      <c r="GE76" s="85"/>
      <c r="GF76" s="85"/>
      <c r="GG76" s="85"/>
    </row>
    <row r="77" spans="1:189" s="168" customFormat="1">
      <c r="A77" s="158" t="s">
        <v>367</v>
      </c>
      <c r="B77" s="159"/>
      <c r="C77" s="571">
        <v>0</v>
      </c>
      <c r="D77" s="565">
        <v>0</v>
      </c>
      <c r="E77" s="571">
        <v>0</v>
      </c>
      <c r="F77" s="565">
        <v>0</v>
      </c>
      <c r="G77" s="571">
        <v>871.58299999999997</v>
      </c>
      <c r="H77" s="565">
        <v>886.01300000000003</v>
      </c>
      <c r="I77" s="571">
        <v>450.77</v>
      </c>
      <c r="J77" s="565">
        <v>463.13500000000005</v>
      </c>
      <c r="K77" s="571">
        <v>4964.5209999999997</v>
      </c>
      <c r="L77" s="565">
        <v>3942.7559999999999</v>
      </c>
      <c r="M77" s="571">
        <v>2515.3039999999996</v>
      </c>
      <c r="N77" s="565">
        <v>2067.8670000000002</v>
      </c>
      <c r="O77" s="571">
        <v>2118.4850000000001</v>
      </c>
      <c r="P77" s="565">
        <v>1757.8579999999999</v>
      </c>
      <c r="Q77" s="571">
        <v>1157.2080000000001</v>
      </c>
      <c r="R77" s="565">
        <v>859.10899999999992</v>
      </c>
      <c r="S77" s="571">
        <v>0</v>
      </c>
      <c r="T77" s="565">
        <v>0</v>
      </c>
      <c r="U77" s="571">
        <v>0</v>
      </c>
      <c r="V77" s="565">
        <v>0</v>
      </c>
      <c r="W77" s="571">
        <v>159.083</v>
      </c>
      <c r="X77" s="565">
        <v>164.59399999999999</v>
      </c>
      <c r="Y77" s="571">
        <v>83.138000000000005</v>
      </c>
      <c r="Z77" s="565">
        <v>81.378</v>
      </c>
      <c r="AA77" s="571">
        <v>38.686</v>
      </c>
      <c r="AB77" s="565">
        <v>37.009</v>
      </c>
      <c r="AC77" s="571">
        <v>22.343</v>
      </c>
      <c r="AD77" s="565">
        <v>19.308</v>
      </c>
      <c r="AE77" s="571">
        <v>8152.3580000000002</v>
      </c>
      <c r="AF77" s="565">
        <v>6788.23</v>
      </c>
      <c r="AG77" s="571">
        <v>4228.7630000000008</v>
      </c>
      <c r="AH77" s="565">
        <v>3490.7969999999996</v>
      </c>
      <c r="AI77" s="144"/>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s="144"/>
      <c r="CE77" s="144"/>
      <c r="CF77" s="144"/>
      <c r="CG77" s="144"/>
      <c r="CH77" s="144"/>
      <c r="CI77" s="144"/>
      <c r="CJ77" s="144"/>
      <c r="CK77" s="144"/>
      <c r="CL77" s="144"/>
      <c r="CM77" s="144"/>
      <c r="CN77" s="144"/>
      <c r="CO77" s="144"/>
      <c r="CP77" s="144"/>
      <c r="CQ77" s="144"/>
      <c r="CR77" s="144"/>
      <c r="CS77" s="144"/>
      <c r="CT77" s="144"/>
      <c r="CU77" s="144"/>
      <c r="CV77" s="144"/>
      <c r="CW77" s="144"/>
      <c r="CX77" s="144"/>
      <c r="CY77" s="144"/>
      <c r="CZ77" s="144"/>
      <c r="DA77" s="144"/>
      <c r="DB77" s="144"/>
      <c r="DC77" s="144"/>
      <c r="DD77" s="144"/>
      <c r="DE77" s="144"/>
      <c r="DF77" s="144"/>
      <c r="DG77" s="144"/>
      <c r="DH77" s="144"/>
      <c r="DI77" s="144"/>
      <c r="DJ77" s="144"/>
      <c r="DK77" s="144"/>
      <c r="DL77" s="144"/>
      <c r="DM77" s="144"/>
      <c r="DN77" s="144"/>
      <c r="DO77" s="144"/>
      <c r="DP77" s="144"/>
      <c r="DQ77" s="144"/>
      <c r="DR77" s="144"/>
      <c r="DS77" s="144"/>
      <c r="DT77" s="144"/>
      <c r="DU77" s="144"/>
      <c r="DV77" s="144"/>
      <c r="DW77" s="144"/>
      <c r="DX77" s="144"/>
      <c r="DY77" s="144"/>
      <c r="DZ77" s="144"/>
      <c r="EA77" s="144"/>
      <c r="EB77" s="144"/>
      <c r="EC77" s="144"/>
      <c r="ED77" s="144"/>
      <c r="EE77" s="144"/>
      <c r="EF77" s="144"/>
      <c r="EG77" s="144"/>
      <c r="EH77" s="144"/>
      <c r="EI77" s="144"/>
      <c r="EJ77" s="144"/>
      <c r="EK77" s="144"/>
      <c r="EL77" s="144"/>
      <c r="EM77" s="144"/>
      <c r="EN77" s="144"/>
      <c r="EO77" s="144"/>
      <c r="EP77" s="144"/>
      <c r="EQ77" s="144"/>
      <c r="ER77" s="144"/>
      <c r="ES77" s="144"/>
      <c r="ET77" s="144"/>
      <c r="EU77" s="144"/>
      <c r="EV77" s="144"/>
      <c r="EW77" s="144"/>
      <c r="EX77" s="144"/>
      <c r="EY77" s="144"/>
      <c r="EZ77" s="144"/>
      <c r="FA77" s="144"/>
      <c r="FB77" s="144"/>
      <c r="FC77" s="144"/>
      <c r="FD77" s="144"/>
      <c r="FE77" s="144"/>
      <c r="FF77" s="144"/>
      <c r="FG77" s="144"/>
      <c r="FH77" s="144"/>
      <c r="FI77" s="144"/>
      <c r="FJ77" s="144"/>
      <c r="FK77" s="144"/>
      <c r="FL77" s="144"/>
      <c r="FM77" s="144"/>
      <c r="FN77" s="144"/>
      <c r="FO77" s="144"/>
      <c r="FP77" s="144"/>
      <c r="FQ77" s="144"/>
      <c r="FR77" s="144"/>
      <c r="FS77" s="144"/>
      <c r="FT77" s="144"/>
      <c r="FU77" s="144"/>
      <c r="FV77" s="144"/>
      <c r="FW77" s="144"/>
      <c r="FX77" s="144"/>
      <c r="FY77" s="144"/>
      <c r="FZ77" s="144"/>
      <c r="GA77" s="144"/>
      <c r="GB77" s="144"/>
      <c r="GC77" s="144"/>
      <c r="GD77" s="144"/>
      <c r="GE77" s="144"/>
      <c r="GF77" s="144"/>
      <c r="GG77" s="144"/>
    </row>
    <row r="78" spans="1:189">
      <c r="A78" s="164"/>
      <c r="B78" s="165" t="s">
        <v>64</v>
      </c>
      <c r="C78" s="573">
        <v>0</v>
      </c>
      <c r="D78" s="566">
        <v>0</v>
      </c>
      <c r="E78" s="573">
        <v>0</v>
      </c>
      <c r="F78" s="566">
        <v>0</v>
      </c>
      <c r="G78" s="573">
        <v>862.62800000000004</v>
      </c>
      <c r="H78" s="566">
        <v>772.62099999999998</v>
      </c>
      <c r="I78" s="573">
        <v>445.96300000000002</v>
      </c>
      <c r="J78" s="566">
        <v>353.58799999999997</v>
      </c>
      <c r="K78" s="573">
        <v>4046.8760000000002</v>
      </c>
      <c r="L78" s="566">
        <v>3316.2739999999999</v>
      </c>
      <c r="M78" s="573">
        <v>2042.2150000000001</v>
      </c>
      <c r="N78" s="566">
        <v>1746.8449999999998</v>
      </c>
      <c r="O78" s="573">
        <v>2095.2550000000001</v>
      </c>
      <c r="P78" s="566">
        <v>1729.6849999999999</v>
      </c>
      <c r="Q78" s="573">
        <v>1144.4560000000001</v>
      </c>
      <c r="R78" s="566">
        <v>846.25099999999998</v>
      </c>
      <c r="S78" s="573">
        <v>0</v>
      </c>
      <c r="T78" s="566">
        <v>0</v>
      </c>
      <c r="U78" s="573">
        <v>0</v>
      </c>
      <c r="V78" s="566">
        <v>0</v>
      </c>
      <c r="W78" s="573">
        <v>158.976</v>
      </c>
      <c r="X78" s="566">
        <v>164.536</v>
      </c>
      <c r="Y78" s="573">
        <v>82.992999999999995</v>
      </c>
      <c r="Z78" s="566">
        <v>81.332999999999998</v>
      </c>
      <c r="AA78" s="573">
        <v>38.741999999999997</v>
      </c>
      <c r="AB78" s="566">
        <v>36.835000000000001</v>
      </c>
      <c r="AC78" s="573">
        <v>22.410999999999998</v>
      </c>
      <c r="AD78" s="566">
        <v>19.135999999999999</v>
      </c>
      <c r="AE78" s="573">
        <v>7202.4769999999999</v>
      </c>
      <c r="AF78" s="566">
        <v>6019.951</v>
      </c>
      <c r="AG78" s="573">
        <v>3738.038</v>
      </c>
      <c r="AH78" s="566">
        <v>3047.1530000000002</v>
      </c>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FT78" s="85"/>
      <c r="FU78" s="85"/>
      <c r="FV78" s="85"/>
      <c r="FW78" s="85"/>
      <c r="FX78" s="85"/>
      <c r="FY78" s="85"/>
      <c r="FZ78" s="85"/>
      <c r="GA78" s="85"/>
      <c r="GB78" s="85"/>
      <c r="GC78" s="85"/>
      <c r="GD78" s="85"/>
      <c r="GE78" s="85"/>
      <c r="GF78" s="85"/>
      <c r="GG78" s="85"/>
    </row>
    <row r="79" spans="1:189">
      <c r="A79" s="160"/>
      <c r="B79" s="161" t="s">
        <v>368</v>
      </c>
      <c r="C79" s="562">
        <v>0</v>
      </c>
      <c r="D79" s="566">
        <v>0</v>
      </c>
      <c r="E79" s="562">
        <v>0</v>
      </c>
      <c r="F79" s="566">
        <v>0</v>
      </c>
      <c r="G79" s="562">
        <v>830.96100000000001</v>
      </c>
      <c r="H79" s="566">
        <v>744.61199999999997</v>
      </c>
      <c r="I79" s="562">
        <v>429.41</v>
      </c>
      <c r="J79" s="566">
        <v>337.95299999999997</v>
      </c>
      <c r="K79" s="562">
        <v>3421.9679999999998</v>
      </c>
      <c r="L79" s="566">
        <v>2827.8719999999998</v>
      </c>
      <c r="M79" s="562">
        <v>1715.4779999999998</v>
      </c>
      <c r="N79" s="566">
        <v>1502.1209999999999</v>
      </c>
      <c r="O79" s="562">
        <v>1466.4849999999999</v>
      </c>
      <c r="P79" s="566">
        <v>1227.2170000000001</v>
      </c>
      <c r="Q79" s="562">
        <v>827.39099999999985</v>
      </c>
      <c r="R79" s="566">
        <v>593.44000000000005</v>
      </c>
      <c r="S79" s="562">
        <v>0</v>
      </c>
      <c r="T79" s="566">
        <v>0</v>
      </c>
      <c r="U79" s="562">
        <v>0</v>
      </c>
      <c r="V79" s="566">
        <v>0</v>
      </c>
      <c r="W79" s="562">
        <v>158.83799999999999</v>
      </c>
      <c r="X79" s="566">
        <v>164.26900000000001</v>
      </c>
      <c r="Y79" s="562">
        <v>82.91</v>
      </c>
      <c r="Z79" s="566">
        <v>81.278000000000006</v>
      </c>
      <c r="AA79" s="562">
        <v>33.177999999999997</v>
      </c>
      <c r="AB79" s="566">
        <v>30.544</v>
      </c>
      <c r="AC79" s="562">
        <v>19.597999999999999</v>
      </c>
      <c r="AD79" s="566">
        <v>15.998000000000001</v>
      </c>
      <c r="AE79" s="562">
        <v>5911.43</v>
      </c>
      <c r="AF79" s="566">
        <v>4994.5140000000001</v>
      </c>
      <c r="AG79" s="562">
        <v>3074.7870000000003</v>
      </c>
      <c r="AH79" s="566">
        <v>2530.79</v>
      </c>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FT79" s="85"/>
      <c r="FU79" s="85"/>
      <c r="FV79" s="85"/>
      <c r="FW79" s="85"/>
      <c r="FX79" s="85"/>
      <c r="FY79" s="85"/>
      <c r="FZ79" s="85"/>
      <c r="GA79" s="85"/>
      <c r="GB79" s="85"/>
      <c r="GC79" s="85"/>
      <c r="GD79" s="85"/>
      <c r="GE79" s="85"/>
      <c r="GF79" s="85"/>
      <c r="GG79" s="85"/>
    </row>
    <row r="80" spans="1:189">
      <c r="A80" s="160"/>
      <c r="B80" s="161" t="s">
        <v>369</v>
      </c>
      <c r="C80" s="562">
        <v>0</v>
      </c>
      <c r="D80" s="566">
        <v>0</v>
      </c>
      <c r="E80" s="562">
        <v>0</v>
      </c>
      <c r="F80" s="566">
        <v>0</v>
      </c>
      <c r="G80" s="562">
        <v>0.38500000000000001</v>
      </c>
      <c r="H80" s="566">
        <v>0.33200000000000002</v>
      </c>
      <c r="I80" s="562">
        <v>0.23300000000000001</v>
      </c>
      <c r="J80" s="566">
        <v>0.252</v>
      </c>
      <c r="K80" s="562">
        <v>0.36599999999999999</v>
      </c>
      <c r="L80" s="566">
        <v>9.6000000000000002E-2</v>
      </c>
      <c r="M80" s="562">
        <v>0.36599999999999999</v>
      </c>
      <c r="N80" s="566">
        <v>0.03</v>
      </c>
      <c r="O80" s="562">
        <v>8.69</v>
      </c>
      <c r="P80" s="566">
        <v>8.6359999999999992</v>
      </c>
      <c r="Q80" s="562">
        <v>4.67</v>
      </c>
      <c r="R80" s="566">
        <v>4.3269999999999991</v>
      </c>
      <c r="S80" s="562">
        <v>0</v>
      </c>
      <c r="T80" s="566">
        <v>0</v>
      </c>
      <c r="U80" s="562">
        <v>0</v>
      </c>
      <c r="V80" s="566">
        <v>0</v>
      </c>
      <c r="W80" s="562">
        <v>2.5999999999999999E-2</v>
      </c>
      <c r="X80" s="566">
        <v>0.17799999999999999</v>
      </c>
      <c r="Y80" s="562">
        <v>1.9999999999999997E-2</v>
      </c>
      <c r="Z80" s="566">
        <v>1.2999999999999984E-2</v>
      </c>
      <c r="AA80" s="562">
        <v>1.292</v>
      </c>
      <c r="AB80" s="566">
        <v>1.9590000000000001</v>
      </c>
      <c r="AC80" s="562">
        <v>0.72200000000000009</v>
      </c>
      <c r="AD80" s="566">
        <v>0.85099999999999998</v>
      </c>
      <c r="AE80" s="562">
        <v>10.759</v>
      </c>
      <c r="AF80" s="566">
        <v>11.201000000000001</v>
      </c>
      <c r="AG80" s="562">
        <v>6.0110000000000001</v>
      </c>
      <c r="AH80" s="566">
        <v>5.4730000000000008</v>
      </c>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FT80" s="85"/>
      <c r="FU80" s="85"/>
      <c r="FV80" s="85"/>
      <c r="FW80" s="85"/>
      <c r="FX80" s="85"/>
      <c r="FY80" s="85"/>
      <c r="FZ80" s="85"/>
      <c r="GA80" s="85"/>
      <c r="GB80" s="85"/>
      <c r="GC80" s="85"/>
      <c r="GD80" s="85"/>
      <c r="GE80" s="85"/>
      <c r="GF80" s="85"/>
      <c r="GG80" s="85"/>
    </row>
    <row r="81" spans="1:189">
      <c r="A81" s="160"/>
      <c r="B81" s="161" t="s">
        <v>370</v>
      </c>
      <c r="C81" s="573">
        <v>0</v>
      </c>
      <c r="D81" s="566">
        <v>0</v>
      </c>
      <c r="E81" s="573">
        <v>0</v>
      </c>
      <c r="F81" s="566">
        <v>0</v>
      </c>
      <c r="G81" s="573">
        <v>31.282</v>
      </c>
      <c r="H81" s="566">
        <v>27.677</v>
      </c>
      <c r="I81" s="573">
        <v>16.32</v>
      </c>
      <c r="J81" s="566">
        <v>15.382999999999999</v>
      </c>
      <c r="K81" s="573">
        <v>624.54200000000003</v>
      </c>
      <c r="L81" s="566">
        <v>488.30599999999998</v>
      </c>
      <c r="M81" s="573">
        <v>326.37100000000004</v>
      </c>
      <c r="N81" s="566">
        <v>244.69399999999999</v>
      </c>
      <c r="O81" s="573">
        <v>620.08000000000004</v>
      </c>
      <c r="P81" s="566">
        <v>493.83199999999999</v>
      </c>
      <c r="Q81" s="573">
        <v>312.39500000000004</v>
      </c>
      <c r="R81" s="566">
        <v>248.48399999999998</v>
      </c>
      <c r="S81" s="573">
        <v>0</v>
      </c>
      <c r="T81" s="566">
        <v>0</v>
      </c>
      <c r="U81" s="573">
        <v>0</v>
      </c>
      <c r="V81" s="566">
        <v>0</v>
      </c>
      <c r="W81" s="573">
        <v>0.112</v>
      </c>
      <c r="X81" s="566">
        <v>8.8999999999999996E-2</v>
      </c>
      <c r="Y81" s="573">
        <v>6.3E-2</v>
      </c>
      <c r="Z81" s="566">
        <v>4.1999999999999996E-2</v>
      </c>
      <c r="AA81" s="573">
        <v>4.2720000000000002</v>
      </c>
      <c r="AB81" s="566">
        <v>4.3319999999999999</v>
      </c>
      <c r="AC81" s="573">
        <v>2.0910000000000002</v>
      </c>
      <c r="AD81" s="566">
        <v>2.2869999999999999</v>
      </c>
      <c r="AE81" s="573">
        <v>1280.288</v>
      </c>
      <c r="AF81" s="566">
        <v>1014.236</v>
      </c>
      <c r="AG81" s="573">
        <v>657.24</v>
      </c>
      <c r="AH81" s="566">
        <v>510.89</v>
      </c>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FT81" s="85"/>
      <c r="FU81" s="85"/>
      <c r="FV81" s="85"/>
      <c r="FW81" s="85"/>
      <c r="FX81" s="85"/>
      <c r="FY81" s="85"/>
      <c r="FZ81" s="85"/>
      <c r="GA81" s="85"/>
      <c r="GB81" s="85"/>
      <c r="GC81" s="85"/>
      <c r="GD81" s="85"/>
      <c r="GE81" s="85"/>
      <c r="GF81" s="85"/>
      <c r="GG81" s="85"/>
    </row>
    <row r="82" spans="1:189">
      <c r="A82" s="160"/>
      <c r="B82" s="161" t="s">
        <v>65</v>
      </c>
      <c r="C82" s="562">
        <v>0</v>
      </c>
      <c r="D82" s="566">
        <v>0</v>
      </c>
      <c r="E82" s="562">
        <v>0</v>
      </c>
      <c r="F82" s="566">
        <v>0</v>
      </c>
      <c r="G82" s="562">
        <v>8.9550000000000001</v>
      </c>
      <c r="H82" s="566">
        <v>113.392</v>
      </c>
      <c r="I82" s="562">
        <v>4.8070000000000004</v>
      </c>
      <c r="J82" s="566">
        <v>109.547</v>
      </c>
      <c r="K82" s="562">
        <v>917.64499999999998</v>
      </c>
      <c r="L82" s="566">
        <v>626.48199999999997</v>
      </c>
      <c r="M82" s="562">
        <v>473.089</v>
      </c>
      <c r="N82" s="566">
        <v>321.02199999999999</v>
      </c>
      <c r="O82" s="562">
        <v>23.23</v>
      </c>
      <c r="P82" s="566">
        <v>28.172999999999998</v>
      </c>
      <c r="Q82" s="562">
        <v>12.752000000000001</v>
      </c>
      <c r="R82" s="566">
        <v>12.857999999999999</v>
      </c>
      <c r="S82" s="562">
        <v>0</v>
      </c>
      <c r="T82" s="566">
        <v>0</v>
      </c>
      <c r="U82" s="562">
        <v>0</v>
      </c>
      <c r="V82" s="566">
        <v>0</v>
      </c>
      <c r="W82" s="562">
        <v>0.107</v>
      </c>
      <c r="X82" s="566">
        <v>5.8000000000000003E-2</v>
      </c>
      <c r="Y82" s="562">
        <v>0.14499999999999999</v>
      </c>
      <c r="Z82" s="566">
        <v>4.5000000000000005E-2</v>
      </c>
      <c r="AA82" s="562">
        <v>-5.6000000000000001E-2</v>
      </c>
      <c r="AB82" s="566">
        <v>0.17399999999999999</v>
      </c>
      <c r="AC82" s="562">
        <v>-6.8000000000000005E-2</v>
      </c>
      <c r="AD82" s="566">
        <v>0.17199999999999999</v>
      </c>
      <c r="AE82" s="562">
        <v>949.88099999999997</v>
      </c>
      <c r="AF82" s="566">
        <v>768.279</v>
      </c>
      <c r="AG82" s="562">
        <v>490.72499999999997</v>
      </c>
      <c r="AH82" s="566">
        <v>443.64400000000001</v>
      </c>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FT82" s="85"/>
      <c r="FU82" s="85"/>
      <c r="FV82" s="85"/>
      <c r="FW82" s="85"/>
      <c r="FX82" s="85"/>
      <c r="FY82" s="85"/>
      <c r="FZ82" s="85"/>
      <c r="GA82" s="85"/>
      <c r="GB82" s="85"/>
      <c r="GC82" s="85"/>
      <c r="GD82" s="85"/>
      <c r="GE82" s="85"/>
      <c r="GF82" s="85"/>
      <c r="GG82" s="85"/>
    </row>
    <row r="83" spans="1:189">
      <c r="A83" s="169"/>
      <c r="B83" s="169"/>
      <c r="C83" s="169"/>
      <c r="D83" s="169"/>
      <c r="E83" s="674"/>
      <c r="F83" s="674"/>
      <c r="G83" s="169"/>
      <c r="H83" s="169"/>
      <c r="I83" s="674"/>
      <c r="J83" s="674"/>
      <c r="K83" s="169"/>
      <c r="L83" s="674"/>
      <c r="M83" s="674"/>
      <c r="N83" s="674"/>
      <c r="O83" s="169"/>
      <c r="P83" s="169"/>
      <c r="Q83" s="674"/>
      <c r="R83" s="674"/>
      <c r="S83" s="169"/>
      <c r="T83" s="169"/>
      <c r="U83" s="674"/>
      <c r="V83" s="674"/>
      <c r="W83" s="169"/>
      <c r="X83" s="169"/>
      <c r="Y83" s="674"/>
      <c r="Z83" s="674"/>
      <c r="AA83" s="169"/>
      <c r="AB83" s="169"/>
      <c r="AC83" s="674"/>
      <c r="AD83" s="674"/>
      <c r="AE83" s="169"/>
      <c r="AF83" s="169"/>
      <c r="AG83" s="674"/>
      <c r="AH83" s="674"/>
      <c r="AI83" s="169"/>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FT83" s="85"/>
      <c r="FU83" s="85"/>
      <c r="FV83" s="85"/>
      <c r="FW83" s="85"/>
      <c r="FX83" s="85"/>
      <c r="FY83" s="85"/>
      <c r="FZ83" s="85"/>
      <c r="GA83" s="85"/>
      <c r="GB83" s="85"/>
      <c r="GC83" s="85"/>
      <c r="GD83" s="85"/>
      <c r="GE83" s="85"/>
      <c r="GF83" s="85"/>
      <c r="GG83" s="85"/>
    </row>
    <row r="84" spans="1:189" s="168" customFormat="1">
      <c r="A84" s="158" t="s">
        <v>371</v>
      </c>
      <c r="B84" s="159"/>
      <c r="C84" s="571">
        <v>0</v>
      </c>
      <c r="D84" s="565">
        <v>0</v>
      </c>
      <c r="E84" s="571">
        <v>0</v>
      </c>
      <c r="F84" s="565">
        <v>0</v>
      </c>
      <c r="G84" s="571">
        <v>-574.77</v>
      </c>
      <c r="H84" s="565">
        <v>-512.24599999999998</v>
      </c>
      <c r="I84" s="571">
        <v>-309.64400000000001</v>
      </c>
      <c r="J84" s="565">
        <v>-235.27799999999996</v>
      </c>
      <c r="K84" s="571">
        <v>-3205.7809999999999</v>
      </c>
      <c r="L84" s="565">
        <v>-2482.6350000000002</v>
      </c>
      <c r="M84" s="571">
        <v>-1626.4829999999999</v>
      </c>
      <c r="N84" s="565">
        <v>-1340.2410000000002</v>
      </c>
      <c r="O84" s="571">
        <v>-937.11500000000001</v>
      </c>
      <c r="P84" s="565">
        <v>-816.84100000000001</v>
      </c>
      <c r="Q84" s="571">
        <v>-524.49800000000005</v>
      </c>
      <c r="R84" s="565">
        <v>-393.93</v>
      </c>
      <c r="S84" s="571">
        <v>0</v>
      </c>
      <c r="T84" s="565">
        <v>0</v>
      </c>
      <c r="U84" s="571">
        <v>0</v>
      </c>
      <c r="V84" s="565">
        <v>0</v>
      </c>
      <c r="W84" s="571">
        <v>-36.545000000000002</v>
      </c>
      <c r="X84" s="565">
        <v>-49.006999999999998</v>
      </c>
      <c r="Y84" s="571">
        <v>-23.398000000000003</v>
      </c>
      <c r="Z84" s="565">
        <v>-29.072999999999997</v>
      </c>
      <c r="AA84" s="571">
        <v>-15.972</v>
      </c>
      <c r="AB84" s="565">
        <v>-16.032</v>
      </c>
      <c r="AC84" s="571">
        <v>-9.2560000000000002</v>
      </c>
      <c r="AD84" s="565">
        <v>-9.0129999999999999</v>
      </c>
      <c r="AE84" s="571">
        <v>-4770.183</v>
      </c>
      <c r="AF84" s="565">
        <v>-3876.761</v>
      </c>
      <c r="AG84" s="571">
        <v>-2493.279</v>
      </c>
      <c r="AH84" s="565">
        <v>-2007.5349999999999</v>
      </c>
      <c r="AI84" s="14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s="144"/>
      <c r="CE84" s="144"/>
      <c r="CF84" s="144"/>
      <c r="CG84" s="144"/>
      <c r="CH84" s="144"/>
      <c r="CI84" s="144"/>
      <c r="CJ84" s="144"/>
      <c r="CK84" s="144"/>
      <c r="CL84" s="144"/>
      <c r="CM84" s="144"/>
      <c r="CN84" s="144"/>
      <c r="CO84" s="144"/>
      <c r="CP84" s="144"/>
      <c r="CQ84" s="144"/>
      <c r="CR84" s="144"/>
      <c r="CS84" s="144"/>
      <c r="CT84" s="144"/>
      <c r="CU84" s="144"/>
      <c r="CV84" s="144"/>
      <c r="CW84" s="144"/>
      <c r="CX84" s="144"/>
      <c r="CY84" s="144"/>
      <c r="CZ84" s="144"/>
      <c r="DA84" s="144"/>
      <c r="DB84" s="144"/>
      <c r="DC84" s="144"/>
      <c r="DD84" s="144"/>
      <c r="DE84" s="144"/>
      <c r="DF84" s="144"/>
      <c r="DG84" s="144"/>
      <c r="DH84" s="144"/>
      <c r="DI84" s="144"/>
      <c r="DJ84" s="144"/>
      <c r="DK84" s="144"/>
      <c r="DL84" s="144"/>
      <c r="DM84" s="144"/>
      <c r="DN84" s="144"/>
      <c r="DO84" s="144"/>
      <c r="DP84" s="144"/>
      <c r="DQ84" s="144"/>
      <c r="DR84" s="144"/>
      <c r="DS84" s="144"/>
      <c r="DT84" s="144"/>
      <c r="DU84" s="144"/>
      <c r="DV84" s="144"/>
      <c r="DW84" s="144"/>
      <c r="DX84" s="144"/>
      <c r="DY84" s="144"/>
      <c r="DZ84" s="144"/>
      <c r="EA84" s="144"/>
      <c r="EB84" s="144"/>
      <c r="EC84" s="144"/>
      <c r="ED84" s="144"/>
      <c r="EE84" s="144"/>
      <c r="EF84" s="144"/>
      <c r="EG84" s="144"/>
      <c r="EH84" s="144"/>
      <c r="EI84" s="144"/>
      <c r="EJ84" s="144"/>
      <c r="EK84" s="144"/>
      <c r="EL84" s="144"/>
      <c r="EM84" s="144"/>
      <c r="EN84" s="144"/>
      <c r="EO84" s="144"/>
      <c r="EP84" s="144"/>
      <c r="EQ84" s="144"/>
      <c r="ER84" s="144"/>
      <c r="ES84" s="144"/>
      <c r="ET84" s="144"/>
      <c r="EU84" s="144"/>
      <c r="EV84" s="144"/>
      <c r="EW84" s="144"/>
      <c r="EX84" s="144"/>
      <c r="EY84" s="144"/>
      <c r="EZ84" s="144"/>
      <c r="FA84" s="144"/>
      <c r="FB84" s="144"/>
      <c r="FC84" s="144"/>
      <c r="FD84" s="144"/>
      <c r="FE84" s="144"/>
      <c r="FF84" s="144"/>
      <c r="FG84" s="144"/>
      <c r="FH84" s="144"/>
      <c r="FI84" s="144"/>
      <c r="FJ84" s="144"/>
      <c r="FK84" s="144"/>
      <c r="FL84" s="144"/>
      <c r="FM84" s="144"/>
      <c r="FN84" s="144"/>
      <c r="FO84" s="144"/>
      <c r="FP84" s="144"/>
      <c r="FQ84" s="144"/>
      <c r="FR84" s="144"/>
      <c r="FS84" s="144"/>
      <c r="FT84" s="144"/>
      <c r="FU84" s="144"/>
      <c r="FV84" s="144"/>
      <c r="FW84" s="144"/>
      <c r="FX84" s="144"/>
      <c r="FY84" s="144"/>
      <c r="FZ84" s="144"/>
      <c r="GA84" s="144"/>
      <c r="GB84" s="144"/>
      <c r="GC84" s="144"/>
      <c r="GD84" s="144"/>
      <c r="GE84" s="144"/>
      <c r="GF84" s="144"/>
      <c r="GG84" s="144"/>
    </row>
    <row r="85" spans="1:189">
      <c r="A85" s="164"/>
      <c r="B85" s="165" t="s">
        <v>372</v>
      </c>
      <c r="C85" s="562">
        <v>0</v>
      </c>
      <c r="D85" s="566">
        <v>0</v>
      </c>
      <c r="E85" s="562">
        <v>0</v>
      </c>
      <c r="F85" s="566">
        <v>0</v>
      </c>
      <c r="G85" s="562">
        <v>-496.37900000000002</v>
      </c>
      <c r="H85" s="566">
        <v>-442.24400000000003</v>
      </c>
      <c r="I85" s="562">
        <v>-268.447</v>
      </c>
      <c r="J85" s="566">
        <v>-202.93800000000002</v>
      </c>
      <c r="K85" s="562">
        <v>-2041.1890000000001</v>
      </c>
      <c r="L85" s="566">
        <v>-1578.623</v>
      </c>
      <c r="M85" s="562">
        <v>-1010.729</v>
      </c>
      <c r="N85" s="566">
        <v>-864.08300000000008</v>
      </c>
      <c r="O85" s="562">
        <v>-656.24900000000002</v>
      </c>
      <c r="P85" s="566">
        <v>-541.89800000000002</v>
      </c>
      <c r="Q85" s="562">
        <v>-374.06300000000005</v>
      </c>
      <c r="R85" s="566">
        <v>-258.476</v>
      </c>
      <c r="S85" s="562">
        <v>0</v>
      </c>
      <c r="T85" s="566">
        <v>0</v>
      </c>
      <c r="U85" s="562">
        <v>0</v>
      </c>
      <c r="V85" s="566">
        <v>0</v>
      </c>
      <c r="W85" s="562">
        <v>-24.706</v>
      </c>
      <c r="X85" s="566">
        <v>-36.896000000000001</v>
      </c>
      <c r="Y85" s="562">
        <v>-17.533000000000001</v>
      </c>
      <c r="Z85" s="566">
        <v>-23.277000000000001</v>
      </c>
      <c r="AA85" s="562">
        <v>-2.9460000000000002</v>
      </c>
      <c r="AB85" s="566">
        <v>-2.855</v>
      </c>
      <c r="AC85" s="562">
        <v>-1.7970000000000002</v>
      </c>
      <c r="AD85" s="566">
        <v>-1.8380000000000001</v>
      </c>
      <c r="AE85" s="562">
        <v>-3221.4690000000001</v>
      </c>
      <c r="AF85" s="566">
        <v>-2602.5160000000001</v>
      </c>
      <c r="AG85" s="562">
        <v>-1672.569</v>
      </c>
      <c r="AH85" s="566">
        <v>-1350.6120000000001</v>
      </c>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FT85" s="85"/>
      <c r="FU85" s="85"/>
      <c r="FV85" s="85"/>
      <c r="FW85" s="85"/>
      <c r="FX85" s="85"/>
      <c r="FY85" s="85"/>
      <c r="FZ85" s="85"/>
      <c r="GA85" s="85"/>
      <c r="GB85" s="85"/>
      <c r="GC85" s="85"/>
      <c r="GD85" s="85"/>
      <c r="GE85" s="85"/>
      <c r="GF85" s="85"/>
      <c r="GG85" s="85"/>
    </row>
    <row r="86" spans="1:189">
      <c r="A86" s="160"/>
      <c r="B86" s="161" t="s">
        <v>373</v>
      </c>
      <c r="C86" s="562">
        <v>0</v>
      </c>
      <c r="D86" s="566">
        <v>0</v>
      </c>
      <c r="E86" s="562">
        <v>0</v>
      </c>
      <c r="F86" s="566">
        <v>0</v>
      </c>
      <c r="G86" s="562">
        <v>0</v>
      </c>
      <c r="H86" s="566">
        <v>0</v>
      </c>
      <c r="I86" s="562">
        <v>0</v>
      </c>
      <c r="J86" s="566">
        <v>0</v>
      </c>
      <c r="K86" s="562">
        <v>-2E-3</v>
      </c>
      <c r="L86" s="566">
        <v>-2E-3</v>
      </c>
      <c r="M86" s="562">
        <v>-1E-3</v>
      </c>
      <c r="N86" s="566">
        <v>-1E-3</v>
      </c>
      <c r="O86" s="562">
        <v>-15.108000000000001</v>
      </c>
      <c r="P86" s="566">
        <v>-11.875999999999999</v>
      </c>
      <c r="Q86" s="562">
        <v>-12.106000000000002</v>
      </c>
      <c r="R86" s="566">
        <v>-3.347999999999999</v>
      </c>
      <c r="S86" s="562">
        <v>0</v>
      </c>
      <c r="T86" s="566">
        <v>0</v>
      </c>
      <c r="U86" s="562">
        <v>0</v>
      </c>
      <c r="V86" s="566">
        <v>0</v>
      </c>
      <c r="W86" s="562">
        <v>0</v>
      </c>
      <c r="X86" s="566">
        <v>0</v>
      </c>
      <c r="Y86" s="562">
        <v>0</v>
      </c>
      <c r="Z86" s="566">
        <v>0</v>
      </c>
      <c r="AA86" s="562">
        <v>-8.8190000000000008</v>
      </c>
      <c r="AB86" s="566">
        <v>-9.0250000000000004</v>
      </c>
      <c r="AC86" s="562">
        <v>-5.3430000000000009</v>
      </c>
      <c r="AD86" s="566">
        <v>-4.9220000000000006</v>
      </c>
      <c r="AE86" s="562">
        <v>-23.928999999999998</v>
      </c>
      <c r="AF86" s="566">
        <v>-20.902999999999999</v>
      </c>
      <c r="AG86" s="562">
        <v>-17.45</v>
      </c>
      <c r="AH86" s="566">
        <v>-8.270999999999999</v>
      </c>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FT86" s="85"/>
      <c r="FU86" s="85"/>
      <c r="FV86" s="85"/>
      <c r="FW86" s="85"/>
      <c r="FX86" s="85"/>
      <c r="FY86" s="85"/>
      <c r="FZ86" s="85"/>
      <c r="GA86" s="85"/>
      <c r="GB86" s="85"/>
      <c r="GC86" s="85"/>
      <c r="GD86" s="85"/>
      <c r="GE86" s="85"/>
      <c r="GF86" s="85"/>
      <c r="GG86" s="85"/>
    </row>
    <row r="87" spans="1:189">
      <c r="A87" s="160"/>
      <c r="B87" s="161" t="s">
        <v>69</v>
      </c>
      <c r="C87" s="562">
        <v>0</v>
      </c>
      <c r="D87" s="566">
        <v>0</v>
      </c>
      <c r="E87" s="562">
        <v>0</v>
      </c>
      <c r="F87" s="566">
        <v>0</v>
      </c>
      <c r="G87" s="562">
        <v>-42.277999999999999</v>
      </c>
      <c r="H87" s="566">
        <v>-26.966999999999999</v>
      </c>
      <c r="I87" s="562">
        <v>-23.796999999999997</v>
      </c>
      <c r="J87" s="566">
        <v>-12.818999999999999</v>
      </c>
      <c r="K87" s="562">
        <v>-459.971</v>
      </c>
      <c r="L87" s="566">
        <v>-386.94200000000001</v>
      </c>
      <c r="M87" s="562">
        <v>-233.85499999999999</v>
      </c>
      <c r="N87" s="566">
        <v>-192.10300000000001</v>
      </c>
      <c r="O87" s="562">
        <v>-178.99299999999999</v>
      </c>
      <c r="P87" s="566">
        <v>-174.001</v>
      </c>
      <c r="Q87" s="562">
        <v>-87.503999999999991</v>
      </c>
      <c r="R87" s="566">
        <v>-85.445000000000007</v>
      </c>
      <c r="S87" s="562">
        <v>0</v>
      </c>
      <c r="T87" s="566">
        <v>0</v>
      </c>
      <c r="U87" s="562">
        <v>0</v>
      </c>
      <c r="V87" s="566">
        <v>0</v>
      </c>
      <c r="W87" s="562">
        <v>-10.776999999999999</v>
      </c>
      <c r="X87" s="566">
        <v>-11.087</v>
      </c>
      <c r="Y87" s="562">
        <v>-5.4719999999999995</v>
      </c>
      <c r="Z87" s="566">
        <v>-4.9950000000000001</v>
      </c>
      <c r="AA87" s="562">
        <v>-2.8639999999999999</v>
      </c>
      <c r="AB87" s="566">
        <v>-2.883</v>
      </c>
      <c r="AC87" s="562">
        <v>-1.456</v>
      </c>
      <c r="AD87" s="566">
        <v>-1.504</v>
      </c>
      <c r="AE87" s="562">
        <v>-694.88300000000004</v>
      </c>
      <c r="AF87" s="566">
        <v>-601.88</v>
      </c>
      <c r="AG87" s="562">
        <v>-352.08400000000006</v>
      </c>
      <c r="AH87" s="566">
        <v>-296.86599999999999</v>
      </c>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FT87" s="85"/>
      <c r="FU87" s="85"/>
      <c r="FV87" s="85"/>
      <c r="FW87" s="85"/>
      <c r="FX87" s="85"/>
      <c r="FY87" s="85"/>
      <c r="FZ87" s="85"/>
      <c r="GA87" s="85"/>
      <c r="GB87" s="85"/>
      <c r="GC87" s="85"/>
      <c r="GD87" s="85"/>
      <c r="GE87" s="85"/>
      <c r="GF87" s="85"/>
      <c r="GG87" s="85"/>
    </row>
    <row r="88" spans="1:189">
      <c r="A88" s="160"/>
      <c r="B88" s="161" t="s">
        <v>374</v>
      </c>
      <c r="C88" s="562">
        <v>0</v>
      </c>
      <c r="D88" s="566">
        <v>0</v>
      </c>
      <c r="E88" s="562">
        <v>0</v>
      </c>
      <c r="F88" s="566">
        <v>0</v>
      </c>
      <c r="G88" s="562">
        <v>-36.113</v>
      </c>
      <c r="H88" s="566">
        <v>-43.034999999999997</v>
      </c>
      <c r="I88" s="562">
        <v>-17.399999999999999</v>
      </c>
      <c r="J88" s="566">
        <v>-19.520999999999997</v>
      </c>
      <c r="K88" s="562">
        <v>-704.61900000000003</v>
      </c>
      <c r="L88" s="566">
        <v>-517.06799999999998</v>
      </c>
      <c r="M88" s="562">
        <v>-381.89800000000002</v>
      </c>
      <c r="N88" s="566">
        <v>-284.05399999999997</v>
      </c>
      <c r="O88" s="562">
        <v>-86.765000000000001</v>
      </c>
      <c r="P88" s="566">
        <v>-89.066000000000003</v>
      </c>
      <c r="Q88" s="562">
        <v>-50.825000000000003</v>
      </c>
      <c r="R88" s="566">
        <v>-46.661000000000001</v>
      </c>
      <c r="S88" s="562">
        <v>0</v>
      </c>
      <c r="T88" s="566">
        <v>0</v>
      </c>
      <c r="U88" s="562">
        <v>0</v>
      </c>
      <c r="V88" s="566">
        <v>0</v>
      </c>
      <c r="W88" s="562">
        <v>-1.0620000000000001</v>
      </c>
      <c r="X88" s="566">
        <v>-1.024</v>
      </c>
      <c r="Y88" s="562">
        <v>-0.39300000000000002</v>
      </c>
      <c r="Z88" s="566">
        <v>-0.80100000000000005</v>
      </c>
      <c r="AA88" s="562">
        <v>-1.343</v>
      </c>
      <c r="AB88" s="566">
        <v>-1.2689999999999999</v>
      </c>
      <c r="AC88" s="562">
        <v>-0.65999999999999992</v>
      </c>
      <c r="AD88" s="566">
        <v>-0.74899999999999989</v>
      </c>
      <c r="AE88" s="562">
        <v>-829.90200000000004</v>
      </c>
      <c r="AF88" s="566">
        <v>-651.46199999999999</v>
      </c>
      <c r="AG88" s="562">
        <v>-451.17600000000004</v>
      </c>
      <c r="AH88" s="566">
        <v>-351.786</v>
      </c>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FT88" s="85"/>
      <c r="FU88" s="85"/>
      <c r="FV88" s="85"/>
      <c r="FW88" s="85"/>
      <c r="FX88" s="85"/>
      <c r="FY88" s="85"/>
      <c r="FZ88" s="85"/>
      <c r="GA88" s="85"/>
      <c r="GB88" s="85"/>
      <c r="GC88" s="85"/>
      <c r="GD88" s="85"/>
      <c r="GE88" s="85"/>
      <c r="GF88" s="85"/>
      <c r="GG88" s="85"/>
    </row>
    <row r="89" spans="1:189">
      <c r="A89" s="169"/>
      <c r="B89" s="169"/>
      <c r="C89" s="169"/>
      <c r="D89" s="169"/>
      <c r="E89" s="674"/>
      <c r="F89" s="674"/>
      <c r="G89" s="169"/>
      <c r="H89" s="169"/>
      <c r="I89" s="674"/>
      <c r="J89" s="674"/>
      <c r="K89" s="169"/>
      <c r="L89" s="674"/>
      <c r="M89" s="674"/>
      <c r="N89" s="674"/>
      <c r="O89" s="169"/>
      <c r="P89" s="169"/>
      <c r="Q89" s="674"/>
      <c r="R89" s="674"/>
      <c r="S89" s="169"/>
      <c r="T89" s="169"/>
      <c r="U89" s="674"/>
      <c r="V89" s="674"/>
      <c r="W89" s="169"/>
      <c r="X89" s="169"/>
      <c r="Y89" s="674"/>
      <c r="Z89" s="674"/>
      <c r="AA89" s="169"/>
      <c r="AB89" s="169"/>
      <c r="AC89" s="674"/>
      <c r="AD89" s="674"/>
      <c r="AE89" s="169"/>
      <c r="AF89" s="169"/>
      <c r="AG89" s="674"/>
      <c r="AH89" s="674"/>
      <c r="AI89" s="16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FT89" s="85"/>
      <c r="FU89" s="85"/>
      <c r="FV89" s="85"/>
      <c r="FW89" s="85"/>
      <c r="FX89" s="85"/>
      <c r="FY89" s="85"/>
      <c r="FZ89" s="85"/>
      <c r="GA89" s="85"/>
      <c r="GB89" s="85"/>
      <c r="GC89" s="85"/>
      <c r="GD89" s="85"/>
      <c r="GE89" s="85"/>
      <c r="GF89" s="85"/>
      <c r="GG89" s="85"/>
    </row>
    <row r="90" spans="1:189" s="168" customFormat="1">
      <c r="A90" s="158" t="s">
        <v>375</v>
      </c>
      <c r="B90" s="159"/>
      <c r="C90" s="571">
        <v>0</v>
      </c>
      <c r="D90" s="565">
        <v>0</v>
      </c>
      <c r="E90" s="571">
        <v>0</v>
      </c>
      <c r="F90" s="565">
        <v>0</v>
      </c>
      <c r="G90" s="571">
        <v>296.81299999999999</v>
      </c>
      <c r="H90" s="565">
        <v>373.767</v>
      </c>
      <c r="I90" s="571">
        <v>141.12599999999998</v>
      </c>
      <c r="J90" s="565">
        <v>227.857</v>
      </c>
      <c r="K90" s="571">
        <v>1758.74</v>
      </c>
      <c r="L90" s="565">
        <v>1460.1210000000001</v>
      </c>
      <c r="M90" s="571">
        <v>888.82100000000003</v>
      </c>
      <c r="N90" s="565">
        <v>727.62600000000009</v>
      </c>
      <c r="O90" s="571">
        <v>1181.3699999999999</v>
      </c>
      <c r="P90" s="565">
        <v>941.01700000000005</v>
      </c>
      <c r="Q90" s="571">
        <v>632.70999999999992</v>
      </c>
      <c r="R90" s="565">
        <v>465.17900000000003</v>
      </c>
      <c r="S90" s="571">
        <v>0</v>
      </c>
      <c r="T90" s="565">
        <v>0</v>
      </c>
      <c r="U90" s="571">
        <v>0</v>
      </c>
      <c r="V90" s="565">
        <v>0</v>
      </c>
      <c r="W90" s="571">
        <v>122.538</v>
      </c>
      <c r="X90" s="565">
        <v>115.587</v>
      </c>
      <c r="Y90" s="571">
        <v>59.739999999999995</v>
      </c>
      <c r="Z90" s="565">
        <v>52.305000000000007</v>
      </c>
      <c r="AA90" s="571">
        <v>22.713999999999999</v>
      </c>
      <c r="AB90" s="565">
        <v>20.977</v>
      </c>
      <c r="AC90" s="571">
        <v>13.086999999999998</v>
      </c>
      <c r="AD90" s="565">
        <v>10.295</v>
      </c>
      <c r="AE90" s="571">
        <v>3382.1750000000002</v>
      </c>
      <c r="AF90" s="565">
        <v>2911.4690000000001</v>
      </c>
      <c r="AG90" s="571">
        <v>1735.4840000000002</v>
      </c>
      <c r="AH90" s="565">
        <v>1483.2619999999999</v>
      </c>
      <c r="AI90" s="144"/>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s="144"/>
      <c r="CE90" s="144"/>
      <c r="CF90" s="144"/>
      <c r="CG90" s="144"/>
      <c r="CH90" s="144"/>
      <c r="CI90" s="144"/>
      <c r="CJ90" s="144"/>
      <c r="CK90" s="144"/>
      <c r="CL90" s="144"/>
      <c r="CM90" s="144"/>
      <c r="CN90" s="144"/>
      <c r="CO90" s="144"/>
      <c r="CP90" s="144"/>
      <c r="CQ90" s="144"/>
      <c r="CR90" s="144"/>
      <c r="CS90" s="144"/>
      <c r="CT90" s="144"/>
      <c r="CU90" s="144"/>
      <c r="CV90" s="144"/>
      <c r="CW90" s="144"/>
      <c r="CX90" s="144"/>
      <c r="CY90" s="144"/>
      <c r="CZ90" s="144"/>
      <c r="DA90" s="144"/>
      <c r="DB90" s="144"/>
      <c r="DC90" s="144"/>
      <c r="DD90" s="144"/>
      <c r="DE90" s="144"/>
      <c r="DF90" s="144"/>
      <c r="DG90" s="144"/>
      <c r="DH90" s="144"/>
      <c r="DI90" s="144"/>
      <c r="DJ90" s="144"/>
      <c r="DK90" s="144"/>
      <c r="DL90" s="144"/>
      <c r="DM90" s="144"/>
      <c r="DN90" s="144"/>
      <c r="DO90" s="144"/>
      <c r="DP90" s="144"/>
      <c r="DQ90" s="144"/>
      <c r="DR90" s="144"/>
      <c r="DS90" s="144"/>
      <c r="DT90" s="144"/>
      <c r="DU90" s="144"/>
      <c r="DV90" s="144"/>
      <c r="DW90" s="144"/>
      <c r="DX90" s="144"/>
      <c r="DY90" s="144"/>
      <c r="DZ90" s="144"/>
      <c r="EA90" s="144"/>
      <c r="EB90" s="144"/>
      <c r="EC90" s="144"/>
      <c r="ED90" s="144"/>
      <c r="EE90" s="144"/>
      <c r="EF90" s="144"/>
      <c r="EG90" s="144"/>
      <c r="EH90" s="144"/>
      <c r="EI90" s="144"/>
      <c r="EJ90" s="144"/>
      <c r="EK90" s="144"/>
      <c r="EL90" s="144"/>
      <c r="EM90" s="144"/>
      <c r="EN90" s="144"/>
      <c r="EO90" s="144"/>
      <c r="EP90" s="144"/>
      <c r="EQ90" s="144"/>
      <c r="ER90" s="144"/>
      <c r="ES90" s="144"/>
      <c r="ET90" s="144"/>
      <c r="EU90" s="144"/>
      <c r="EV90" s="144"/>
      <c r="EW90" s="144"/>
      <c r="EX90" s="144"/>
      <c r="EY90" s="144"/>
      <c r="EZ90" s="144"/>
      <c r="FA90" s="144"/>
      <c r="FB90" s="144"/>
      <c r="FC90" s="144"/>
      <c r="FD90" s="144"/>
      <c r="FE90" s="144"/>
      <c r="FF90" s="144"/>
      <c r="FG90" s="144"/>
      <c r="FH90" s="144"/>
      <c r="FI90" s="144"/>
      <c r="FJ90" s="144"/>
      <c r="FK90" s="144"/>
      <c r="FL90" s="144"/>
      <c r="FM90" s="144"/>
      <c r="FN90" s="144"/>
      <c r="FO90" s="144"/>
      <c r="FP90" s="144"/>
      <c r="FQ90" s="144"/>
      <c r="FR90" s="144"/>
      <c r="FS90" s="144"/>
      <c r="FT90" s="144"/>
      <c r="FU90" s="144"/>
      <c r="FV90" s="144"/>
      <c r="FW90" s="144"/>
      <c r="FX90" s="144"/>
      <c r="FY90" s="144"/>
      <c r="FZ90" s="144"/>
      <c r="GA90" s="144"/>
      <c r="GB90" s="144"/>
      <c r="GC90" s="144"/>
      <c r="GD90" s="144"/>
      <c r="GE90" s="144"/>
      <c r="GF90" s="144"/>
      <c r="GG90" s="144"/>
    </row>
    <row r="91" spans="1:189">
      <c r="A91" s="169"/>
      <c r="B91" s="169"/>
      <c r="C91" s="169"/>
      <c r="D91" s="169"/>
      <c r="E91" s="674"/>
      <c r="F91" s="674"/>
      <c r="G91" s="169"/>
      <c r="H91" s="169"/>
      <c r="I91" s="674"/>
      <c r="J91" s="674"/>
      <c r="K91" s="169"/>
      <c r="L91" s="674"/>
      <c r="M91" s="674"/>
      <c r="N91" s="674"/>
      <c r="O91" s="169"/>
      <c r="P91" s="169"/>
      <c r="Q91" s="674"/>
      <c r="R91" s="674"/>
      <c r="S91" s="169"/>
      <c r="T91" s="169"/>
      <c r="U91" s="674"/>
      <c r="V91" s="674"/>
      <c r="W91" s="169"/>
      <c r="X91" s="169"/>
      <c r="Y91" s="674"/>
      <c r="Z91" s="674"/>
      <c r="AA91" s="169"/>
      <c r="AB91" s="169"/>
      <c r="AC91" s="674"/>
      <c r="AD91" s="674"/>
      <c r="AE91" s="169"/>
      <c r="AF91" s="169"/>
      <c r="AG91" s="674"/>
      <c r="AH91" s="674"/>
      <c r="AI91" s="169"/>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FT91" s="85"/>
      <c r="FU91" s="85"/>
      <c r="FV91" s="85"/>
      <c r="FW91" s="85"/>
      <c r="FX91" s="85"/>
      <c r="FY91" s="85"/>
      <c r="FZ91" s="85"/>
      <c r="GA91" s="85"/>
      <c r="GB91" s="85"/>
      <c r="GC91" s="85"/>
      <c r="GD91" s="85"/>
      <c r="GE91" s="85"/>
      <c r="GF91" s="85"/>
      <c r="GG91" s="85"/>
    </row>
    <row r="92" spans="1:189">
      <c r="A92" s="164"/>
      <c r="B92" s="165" t="s">
        <v>376</v>
      </c>
      <c r="C92" s="562">
        <v>0</v>
      </c>
      <c r="D92" s="566">
        <v>0</v>
      </c>
      <c r="E92" s="562">
        <v>0</v>
      </c>
      <c r="F92" s="566">
        <v>0</v>
      </c>
      <c r="G92" s="562">
        <v>15.103999999999999</v>
      </c>
      <c r="H92" s="566">
        <v>11.787000000000001</v>
      </c>
      <c r="I92" s="562">
        <v>8.2959999999999994</v>
      </c>
      <c r="J92" s="566">
        <v>6.8720000000000008</v>
      </c>
      <c r="K92" s="562">
        <v>63.673999999999999</v>
      </c>
      <c r="L92" s="566">
        <v>41.085000000000001</v>
      </c>
      <c r="M92" s="562">
        <v>37.664000000000001</v>
      </c>
      <c r="N92" s="566">
        <v>21.39</v>
      </c>
      <c r="O92" s="562">
        <v>27.527999999999999</v>
      </c>
      <c r="P92" s="566">
        <v>20.835000000000001</v>
      </c>
      <c r="Q92" s="562">
        <v>14.637999999999998</v>
      </c>
      <c r="R92" s="566">
        <v>10.429</v>
      </c>
      <c r="S92" s="562">
        <v>0</v>
      </c>
      <c r="T92" s="566">
        <v>0</v>
      </c>
      <c r="U92" s="562">
        <v>0</v>
      </c>
      <c r="V92" s="566">
        <v>0</v>
      </c>
      <c r="W92" s="562">
        <v>1.7000000000000001E-2</v>
      </c>
      <c r="X92" s="566">
        <v>1.0999999999999999E-2</v>
      </c>
      <c r="Y92" s="562">
        <v>0</v>
      </c>
      <c r="Z92" s="566">
        <v>1.0999999999999999E-2</v>
      </c>
      <c r="AA92" s="562">
        <v>6.5000000000000002E-2</v>
      </c>
      <c r="AB92" s="566">
        <v>0</v>
      </c>
      <c r="AC92" s="562">
        <v>4.0000000000000036E-3</v>
      </c>
      <c r="AD92" s="566">
        <v>0</v>
      </c>
      <c r="AE92" s="562">
        <v>106.38800000000001</v>
      </c>
      <c r="AF92" s="566">
        <v>73.718000000000004</v>
      </c>
      <c r="AG92" s="562">
        <v>60.602000000000004</v>
      </c>
      <c r="AH92" s="566">
        <v>38.702000000000005</v>
      </c>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FT92" s="85"/>
      <c r="FU92" s="85"/>
      <c r="FV92" s="85"/>
      <c r="FW92" s="85"/>
      <c r="FX92" s="85"/>
      <c r="FY92" s="85"/>
      <c r="FZ92" s="85"/>
      <c r="GA92" s="85"/>
      <c r="GB92" s="85"/>
      <c r="GC92" s="85"/>
      <c r="GD92" s="85"/>
      <c r="GE92" s="85"/>
      <c r="GF92" s="85"/>
      <c r="GG92" s="85"/>
    </row>
    <row r="93" spans="1:189">
      <c r="A93" s="160"/>
      <c r="B93" s="161" t="s">
        <v>377</v>
      </c>
      <c r="C93" s="562">
        <v>0</v>
      </c>
      <c r="D93" s="566">
        <v>0</v>
      </c>
      <c r="E93" s="562">
        <v>0</v>
      </c>
      <c r="F93" s="566">
        <v>0</v>
      </c>
      <c r="G93" s="562">
        <v>-102.327</v>
      </c>
      <c r="H93" s="566">
        <v>-103.119</v>
      </c>
      <c r="I93" s="562">
        <v>-53.75</v>
      </c>
      <c r="J93" s="566">
        <v>-50.655000000000001</v>
      </c>
      <c r="K93" s="562">
        <v>-222.845</v>
      </c>
      <c r="L93" s="566">
        <v>-181.86099999999999</v>
      </c>
      <c r="M93" s="562">
        <v>-114.553</v>
      </c>
      <c r="N93" s="566">
        <v>-95.492999999999995</v>
      </c>
      <c r="O93" s="562">
        <v>-80.63</v>
      </c>
      <c r="P93" s="566">
        <v>-65.537000000000006</v>
      </c>
      <c r="Q93" s="562">
        <v>-42.638999999999996</v>
      </c>
      <c r="R93" s="566">
        <v>-33.522000000000006</v>
      </c>
      <c r="S93" s="562">
        <v>0</v>
      </c>
      <c r="T93" s="566">
        <v>0</v>
      </c>
      <c r="U93" s="562">
        <v>0</v>
      </c>
      <c r="V93" s="566">
        <v>0</v>
      </c>
      <c r="W93" s="562">
        <v>-6.2</v>
      </c>
      <c r="X93" s="566">
        <v>-6.2389999999999999</v>
      </c>
      <c r="Y93" s="562">
        <v>-3.234</v>
      </c>
      <c r="Z93" s="566">
        <v>-3.1229999999999998</v>
      </c>
      <c r="AA93" s="562">
        <v>-3.1640000000000001</v>
      </c>
      <c r="AB93" s="566">
        <v>-3.1389999999999998</v>
      </c>
      <c r="AC93" s="562">
        <v>-1.8180000000000001</v>
      </c>
      <c r="AD93" s="566">
        <v>-1.5189999999999997</v>
      </c>
      <c r="AE93" s="562">
        <v>-415.166</v>
      </c>
      <c r="AF93" s="566">
        <v>-359.89499999999998</v>
      </c>
      <c r="AG93" s="562">
        <v>-215.994</v>
      </c>
      <c r="AH93" s="566">
        <v>-184.31199999999998</v>
      </c>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FT93" s="85"/>
      <c r="FU93" s="85"/>
      <c r="FV93" s="85"/>
      <c r="FW93" s="85"/>
      <c r="FX93" s="85"/>
      <c r="FY93" s="85"/>
      <c r="FZ93" s="85"/>
      <c r="GA93" s="85"/>
      <c r="GB93" s="85"/>
      <c r="GC93" s="85"/>
      <c r="GD93" s="85"/>
      <c r="GE93" s="85"/>
      <c r="GF93" s="85"/>
      <c r="GG93" s="85"/>
    </row>
    <row r="94" spans="1:189">
      <c r="A94" s="160"/>
      <c r="B94" s="161" t="s">
        <v>378</v>
      </c>
      <c r="C94" s="562">
        <v>0</v>
      </c>
      <c r="D94" s="566">
        <v>0</v>
      </c>
      <c r="E94" s="562">
        <v>0</v>
      </c>
      <c r="F94" s="566">
        <v>0</v>
      </c>
      <c r="G94" s="562">
        <v>-98.593000000000004</v>
      </c>
      <c r="H94" s="566">
        <v>-113.861</v>
      </c>
      <c r="I94" s="562">
        <v>-48.467000000000006</v>
      </c>
      <c r="J94" s="566">
        <v>-46.25800000000001</v>
      </c>
      <c r="K94" s="562">
        <v>-412.149</v>
      </c>
      <c r="L94" s="566">
        <v>-307.42099999999999</v>
      </c>
      <c r="M94" s="562">
        <v>-211.92099999999999</v>
      </c>
      <c r="N94" s="566">
        <v>-151.05799999999999</v>
      </c>
      <c r="O94" s="562">
        <v>-115.886</v>
      </c>
      <c r="P94" s="566">
        <v>-108.52</v>
      </c>
      <c r="Q94" s="562">
        <v>-54.733999999999995</v>
      </c>
      <c r="R94" s="566">
        <v>-68.653999999999996</v>
      </c>
      <c r="S94" s="562">
        <v>0</v>
      </c>
      <c r="T94" s="566">
        <v>0</v>
      </c>
      <c r="U94" s="562">
        <v>0</v>
      </c>
      <c r="V94" s="566">
        <v>0</v>
      </c>
      <c r="W94" s="562">
        <v>-11.323</v>
      </c>
      <c r="X94" s="566">
        <v>-9.3919999999999995</v>
      </c>
      <c r="Y94" s="562">
        <v>-6.5450000000000008</v>
      </c>
      <c r="Z94" s="566">
        <v>-5.1319999999999997</v>
      </c>
      <c r="AA94" s="562">
        <v>-7.5170000000000003</v>
      </c>
      <c r="AB94" s="566">
        <v>-9.4860000000000007</v>
      </c>
      <c r="AC94" s="562">
        <v>-4.1820000000000004</v>
      </c>
      <c r="AD94" s="566">
        <v>-5.1450000000000005</v>
      </c>
      <c r="AE94" s="562">
        <v>-645.46799999999996</v>
      </c>
      <c r="AF94" s="566">
        <v>-548.67999999999995</v>
      </c>
      <c r="AG94" s="562">
        <v>-325.84899999999993</v>
      </c>
      <c r="AH94" s="566">
        <v>-276.24699999999996</v>
      </c>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FT94" s="85"/>
      <c r="FU94" s="85"/>
      <c r="FV94" s="85"/>
      <c r="FW94" s="85"/>
      <c r="FX94" s="85"/>
      <c r="FY94" s="85"/>
      <c r="FZ94" s="85"/>
      <c r="GA94" s="85"/>
      <c r="GB94" s="85"/>
      <c r="GC94" s="85"/>
      <c r="GD94" s="85"/>
      <c r="GE94" s="85"/>
      <c r="GF94" s="85"/>
      <c r="GG94" s="85"/>
    </row>
    <row r="95" spans="1:189">
      <c r="A95" s="169"/>
      <c r="B95" s="169"/>
      <c r="C95" s="169"/>
      <c r="D95" s="169"/>
      <c r="E95" s="674"/>
      <c r="F95" s="674"/>
      <c r="G95" s="169"/>
      <c r="H95" s="169"/>
      <c r="I95" s="674"/>
      <c r="J95" s="674"/>
      <c r="K95" s="169"/>
      <c r="L95" s="674"/>
      <c r="M95" s="674"/>
      <c r="N95" s="674"/>
      <c r="O95" s="169"/>
      <c r="P95" s="169"/>
      <c r="Q95" s="674"/>
      <c r="R95" s="674"/>
      <c r="S95" s="169"/>
      <c r="T95" s="169"/>
      <c r="U95" s="674"/>
      <c r="V95" s="674"/>
      <c r="W95" s="169"/>
      <c r="X95" s="169"/>
      <c r="Y95" s="674"/>
      <c r="Z95" s="674"/>
      <c r="AA95" s="169"/>
      <c r="AB95" s="169"/>
      <c r="AC95" s="674"/>
      <c r="AD95" s="674"/>
      <c r="AE95" s="169"/>
      <c r="AF95" s="169"/>
      <c r="AG95" s="674"/>
      <c r="AH95" s="674"/>
      <c r="AI95" s="169"/>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FT95" s="85"/>
      <c r="FU95" s="85"/>
      <c r="FV95" s="85"/>
      <c r="FW95" s="85"/>
      <c r="FX95" s="85"/>
      <c r="FY95" s="85"/>
      <c r="FZ95" s="85"/>
      <c r="GA95" s="85"/>
      <c r="GB95" s="85"/>
      <c r="GC95" s="85"/>
      <c r="GD95" s="85"/>
      <c r="GE95" s="85"/>
      <c r="GF95" s="85"/>
      <c r="GG95" s="85"/>
    </row>
    <row r="96" spans="1:189" s="168" customFormat="1">
      <c r="A96" s="158" t="s">
        <v>379</v>
      </c>
      <c r="B96" s="159"/>
      <c r="C96" s="571">
        <v>0</v>
      </c>
      <c r="D96" s="568">
        <v>0</v>
      </c>
      <c r="E96" s="571">
        <v>0</v>
      </c>
      <c r="F96" s="568">
        <v>0</v>
      </c>
      <c r="G96" s="571">
        <v>110.997</v>
      </c>
      <c r="H96" s="568">
        <v>168.57400000000001</v>
      </c>
      <c r="I96" s="571">
        <v>47.204999999999998</v>
      </c>
      <c r="J96" s="568">
        <v>137.816</v>
      </c>
      <c r="K96" s="571">
        <v>1187.42</v>
      </c>
      <c r="L96" s="568">
        <v>1011.924</v>
      </c>
      <c r="M96" s="571">
        <v>600.01100000000008</v>
      </c>
      <c r="N96" s="568">
        <v>502.46499999999997</v>
      </c>
      <c r="O96" s="571">
        <v>1012.3819999999999</v>
      </c>
      <c r="P96" s="568">
        <v>787.79499999999996</v>
      </c>
      <c r="Q96" s="571">
        <v>549.97499999999991</v>
      </c>
      <c r="R96" s="568">
        <v>373.43199999999996</v>
      </c>
      <c r="S96" s="571">
        <v>0</v>
      </c>
      <c r="T96" s="568">
        <v>0</v>
      </c>
      <c r="U96" s="571">
        <v>0</v>
      </c>
      <c r="V96" s="568">
        <v>0</v>
      </c>
      <c r="W96" s="571">
        <v>105.032</v>
      </c>
      <c r="X96" s="568">
        <v>99.966999999999999</v>
      </c>
      <c r="Y96" s="571">
        <v>49.960999999999999</v>
      </c>
      <c r="Z96" s="568">
        <v>44.061</v>
      </c>
      <c r="AA96" s="571">
        <v>12.098000000000001</v>
      </c>
      <c r="AB96" s="568">
        <v>8.3520000000000003</v>
      </c>
      <c r="AC96" s="571">
        <v>7.0910000000000011</v>
      </c>
      <c r="AD96" s="568">
        <v>3.6310000000000002</v>
      </c>
      <c r="AE96" s="571">
        <v>2427.9290000000001</v>
      </c>
      <c r="AF96" s="568">
        <v>2076.6120000000001</v>
      </c>
      <c r="AG96" s="571">
        <v>1254.2430000000002</v>
      </c>
      <c r="AH96" s="568">
        <v>1061.4050000000002</v>
      </c>
      <c r="AI96" s="144"/>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s="144"/>
      <c r="CE96" s="144"/>
      <c r="CF96" s="144"/>
      <c r="CG96" s="144"/>
      <c r="CH96" s="144"/>
      <c r="CI96" s="144"/>
      <c r="CJ96" s="144"/>
      <c r="CK96" s="144"/>
      <c r="CL96" s="144"/>
      <c r="CM96" s="144"/>
      <c r="CN96" s="144"/>
      <c r="CO96" s="144"/>
      <c r="CP96" s="144"/>
      <c r="CQ96" s="144"/>
      <c r="CR96" s="144"/>
      <c r="CS96" s="144"/>
      <c r="CT96" s="144"/>
      <c r="CU96" s="144"/>
      <c r="CV96" s="144"/>
      <c r="CW96" s="144"/>
      <c r="CX96" s="144"/>
      <c r="CY96" s="144"/>
      <c r="CZ96" s="144"/>
      <c r="DA96" s="144"/>
      <c r="DB96" s="144"/>
      <c r="DC96" s="144"/>
      <c r="DD96" s="144"/>
      <c r="DE96" s="144"/>
      <c r="DF96" s="144"/>
      <c r="DG96" s="144"/>
      <c r="DH96" s="144"/>
      <c r="DI96" s="144"/>
      <c r="DJ96" s="144"/>
      <c r="DK96" s="144"/>
      <c r="DL96" s="144"/>
      <c r="DM96" s="144"/>
      <c r="DN96" s="144"/>
      <c r="DO96" s="144"/>
      <c r="DP96" s="144"/>
      <c r="DQ96" s="144"/>
      <c r="DR96" s="144"/>
      <c r="DS96" s="144"/>
      <c r="DT96" s="144"/>
      <c r="DU96" s="144"/>
      <c r="DV96" s="144"/>
      <c r="DW96" s="144"/>
      <c r="DX96" s="144"/>
      <c r="DY96" s="144"/>
      <c r="DZ96" s="144"/>
      <c r="EA96" s="144"/>
      <c r="EB96" s="144"/>
      <c r="EC96" s="144"/>
      <c r="ED96" s="144"/>
      <c r="EE96" s="144"/>
      <c r="EF96" s="144"/>
      <c r="EG96" s="144"/>
      <c r="EH96" s="144"/>
      <c r="EI96" s="144"/>
      <c r="EJ96" s="144"/>
      <c r="EK96" s="144"/>
      <c r="EL96" s="144"/>
      <c r="EM96" s="144"/>
      <c r="EN96" s="144"/>
      <c r="EO96" s="144"/>
      <c r="EP96" s="144"/>
      <c r="EQ96" s="144"/>
      <c r="ER96" s="144"/>
      <c r="ES96" s="144"/>
      <c r="ET96" s="144"/>
      <c r="EU96" s="144"/>
      <c r="EV96" s="144"/>
      <c r="EW96" s="144"/>
      <c r="EX96" s="144"/>
      <c r="EY96" s="144"/>
      <c r="EZ96" s="144"/>
      <c r="FA96" s="144"/>
      <c r="FB96" s="144"/>
      <c r="FC96" s="144"/>
      <c r="FD96" s="144"/>
      <c r="FE96" s="144"/>
      <c r="FF96" s="144"/>
      <c r="FG96" s="144"/>
      <c r="FH96" s="144"/>
      <c r="FI96" s="144"/>
      <c r="FJ96" s="144"/>
      <c r="FK96" s="144"/>
      <c r="FL96" s="144"/>
      <c r="FM96" s="144"/>
      <c r="FN96" s="144"/>
      <c r="FO96" s="144"/>
      <c r="FP96" s="144"/>
      <c r="FQ96" s="144"/>
      <c r="FR96" s="144"/>
      <c r="FS96" s="144"/>
      <c r="FT96" s="144"/>
      <c r="FU96" s="144"/>
      <c r="FV96" s="144"/>
      <c r="FW96" s="144"/>
      <c r="FX96" s="144"/>
      <c r="FY96" s="144"/>
      <c r="FZ96" s="144"/>
      <c r="GA96" s="144"/>
      <c r="GB96" s="144"/>
      <c r="GC96" s="144"/>
      <c r="GD96" s="144"/>
      <c r="GE96" s="144"/>
      <c r="GF96" s="144"/>
      <c r="GG96" s="144"/>
    </row>
    <row r="97" spans="1:189">
      <c r="A97" s="169"/>
      <c r="B97" s="169"/>
      <c r="C97" s="169"/>
      <c r="D97" s="169"/>
      <c r="E97" s="674"/>
      <c r="F97" s="674"/>
      <c r="G97" s="169"/>
      <c r="H97" s="169"/>
      <c r="I97" s="674"/>
      <c r="J97" s="674"/>
      <c r="K97" s="169"/>
      <c r="L97" s="674"/>
      <c r="M97" s="674"/>
      <c r="N97" s="674"/>
      <c r="O97" s="169"/>
      <c r="P97" s="169"/>
      <c r="Q97" s="674"/>
      <c r="R97" s="674"/>
      <c r="S97" s="169"/>
      <c r="T97" s="169"/>
      <c r="U97" s="674"/>
      <c r="V97" s="674"/>
      <c r="W97" s="169"/>
      <c r="X97" s="169"/>
      <c r="Y97" s="674"/>
      <c r="Z97" s="674"/>
      <c r="AA97" s="169"/>
      <c r="AB97" s="169"/>
      <c r="AC97" s="674"/>
      <c r="AD97" s="674"/>
      <c r="AE97" s="169"/>
      <c r="AF97" s="169"/>
      <c r="AG97" s="674"/>
      <c r="AH97" s="674"/>
      <c r="AI97" s="169"/>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FT97" s="85"/>
      <c r="FU97" s="85"/>
      <c r="FV97" s="85"/>
      <c r="FW97" s="85"/>
      <c r="FX97" s="85"/>
      <c r="FY97" s="85"/>
      <c r="FZ97" s="85"/>
      <c r="GA97" s="85"/>
      <c r="GB97" s="85"/>
      <c r="GC97" s="85"/>
      <c r="GD97" s="85"/>
      <c r="GE97" s="85"/>
      <c r="GF97" s="85"/>
      <c r="GG97" s="85"/>
    </row>
    <row r="98" spans="1:189">
      <c r="A98" s="164"/>
      <c r="B98" s="165" t="s">
        <v>380</v>
      </c>
      <c r="C98" s="562">
        <v>0</v>
      </c>
      <c r="D98" s="566">
        <v>0</v>
      </c>
      <c r="E98" s="562">
        <v>0</v>
      </c>
      <c r="F98" s="566">
        <v>0</v>
      </c>
      <c r="G98" s="562">
        <v>-97.465000000000003</v>
      </c>
      <c r="H98" s="566">
        <v>-85.994</v>
      </c>
      <c r="I98" s="562">
        <v>-49.154000000000003</v>
      </c>
      <c r="J98" s="566">
        <v>-42.628999999999998</v>
      </c>
      <c r="K98" s="562">
        <v>-385.303</v>
      </c>
      <c r="L98" s="566">
        <v>-374.36</v>
      </c>
      <c r="M98" s="562">
        <v>-199.57</v>
      </c>
      <c r="N98" s="566">
        <v>-198.06800000000001</v>
      </c>
      <c r="O98" s="562">
        <v>-137.001</v>
      </c>
      <c r="P98" s="566">
        <v>-109.76300000000001</v>
      </c>
      <c r="Q98" s="562">
        <v>-69.409000000000006</v>
      </c>
      <c r="R98" s="566">
        <v>-54.976000000000006</v>
      </c>
      <c r="S98" s="562">
        <v>0</v>
      </c>
      <c r="T98" s="566">
        <v>0</v>
      </c>
      <c r="U98" s="562">
        <v>0</v>
      </c>
      <c r="V98" s="566">
        <v>0</v>
      </c>
      <c r="W98" s="562">
        <v>-27.989000000000001</v>
      </c>
      <c r="X98" s="566">
        <v>-25.343</v>
      </c>
      <c r="Y98" s="562">
        <v>-15.112</v>
      </c>
      <c r="Z98" s="566">
        <v>-13.045999999999999</v>
      </c>
      <c r="AA98" s="562">
        <v>-4.9909999999999997</v>
      </c>
      <c r="AB98" s="566">
        <v>-4.6390000000000002</v>
      </c>
      <c r="AC98" s="562">
        <v>-2.4759999999999995</v>
      </c>
      <c r="AD98" s="566">
        <v>-2.3290000000000002</v>
      </c>
      <c r="AE98" s="562">
        <v>-652.74900000000002</v>
      </c>
      <c r="AF98" s="566">
        <v>-600.09900000000005</v>
      </c>
      <c r="AG98" s="562">
        <v>-335.721</v>
      </c>
      <c r="AH98" s="566">
        <v>-311.04800000000006</v>
      </c>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FT98" s="85"/>
      <c r="FU98" s="85"/>
      <c r="FV98" s="85"/>
      <c r="FW98" s="85"/>
      <c r="FX98" s="85"/>
      <c r="FY98" s="85"/>
      <c r="FZ98" s="85"/>
      <c r="GA98" s="85"/>
      <c r="GB98" s="85"/>
      <c r="GC98" s="85"/>
      <c r="GD98" s="85"/>
      <c r="GE98" s="85"/>
      <c r="GF98" s="85"/>
      <c r="GG98" s="85"/>
    </row>
    <row r="99" spans="1:189">
      <c r="A99" s="164"/>
      <c r="B99" s="165" t="s">
        <v>381</v>
      </c>
      <c r="C99" s="562">
        <v>0</v>
      </c>
      <c r="D99" s="566">
        <v>0</v>
      </c>
      <c r="E99" s="562">
        <v>0</v>
      </c>
      <c r="F99" s="566">
        <v>0</v>
      </c>
      <c r="G99" s="562">
        <v>0</v>
      </c>
      <c r="H99" s="566">
        <v>-6.0000000000000001E-3</v>
      </c>
      <c r="I99" s="562">
        <v>0</v>
      </c>
      <c r="J99" s="566">
        <v>-5.0000000000000001E-3</v>
      </c>
      <c r="K99" s="562">
        <v>-0.33100000000000002</v>
      </c>
      <c r="L99" s="566">
        <v>0</v>
      </c>
      <c r="M99" s="562">
        <v>-0.33100000000000002</v>
      </c>
      <c r="N99" s="566">
        <v>0</v>
      </c>
      <c r="O99" s="562">
        <v>-0.55500000000000005</v>
      </c>
      <c r="P99" s="566">
        <v>6.1289999999999996</v>
      </c>
      <c r="Q99" s="562">
        <v>-0.50800000000000001</v>
      </c>
      <c r="R99" s="566">
        <v>-2.402000000000001</v>
      </c>
      <c r="S99" s="562">
        <v>0</v>
      </c>
      <c r="T99" s="566">
        <v>0</v>
      </c>
      <c r="U99" s="562">
        <v>0</v>
      </c>
      <c r="V99" s="566">
        <v>0</v>
      </c>
      <c r="W99" s="562">
        <v>0</v>
      </c>
      <c r="X99" s="566">
        <v>0</v>
      </c>
      <c r="Y99" s="562">
        <v>0</v>
      </c>
      <c r="Z99" s="566">
        <v>0</v>
      </c>
      <c r="AA99" s="562">
        <v>0</v>
      </c>
      <c r="AB99" s="566">
        <v>0</v>
      </c>
      <c r="AC99" s="562">
        <v>0</v>
      </c>
      <c r="AD99" s="566">
        <v>0</v>
      </c>
      <c r="AE99" s="562">
        <v>-0.88600000000000001</v>
      </c>
      <c r="AF99" s="566">
        <v>6.1230000000000002</v>
      </c>
      <c r="AG99" s="562">
        <v>-0.83899999999999997</v>
      </c>
      <c r="AH99" s="566">
        <v>-2.4069999999999991</v>
      </c>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FT99" s="85"/>
      <c r="FU99" s="85"/>
      <c r="FV99" s="85"/>
      <c r="FW99" s="85"/>
      <c r="FX99" s="85"/>
      <c r="FY99" s="85"/>
      <c r="FZ99" s="85"/>
      <c r="GA99" s="85"/>
      <c r="GB99" s="85"/>
      <c r="GC99" s="85"/>
      <c r="GD99" s="85"/>
      <c r="GE99" s="85"/>
      <c r="GF99" s="85"/>
      <c r="GG99" s="85"/>
    </row>
    <row r="100" spans="1:189" ht="25.5">
      <c r="A100" s="164"/>
      <c r="B100" s="165" t="s">
        <v>382</v>
      </c>
      <c r="C100" s="562">
        <v>0</v>
      </c>
      <c r="D100" s="566">
        <v>0</v>
      </c>
      <c r="E100" s="562">
        <v>0</v>
      </c>
      <c r="F100" s="566">
        <v>0</v>
      </c>
      <c r="G100" s="562">
        <v>-33.273000000000003</v>
      </c>
      <c r="H100" s="566">
        <v>-28.379000000000001</v>
      </c>
      <c r="I100" s="562">
        <v>-14.460000000000004</v>
      </c>
      <c r="J100" s="566">
        <v>-13.632000000000001</v>
      </c>
      <c r="K100" s="562">
        <v>-99.222999999999999</v>
      </c>
      <c r="L100" s="566">
        <v>-132.46199999999999</v>
      </c>
      <c r="M100" s="562">
        <v>-32.891000000000005</v>
      </c>
      <c r="N100" s="566">
        <v>-132.46199999999999</v>
      </c>
      <c r="O100" s="562">
        <v>-17.048999999999999</v>
      </c>
      <c r="P100" s="566">
        <v>-10.712</v>
      </c>
      <c r="Q100" s="562">
        <v>-12.276</v>
      </c>
      <c r="R100" s="566">
        <v>-5.242</v>
      </c>
      <c r="S100" s="562">
        <v>0</v>
      </c>
      <c r="T100" s="566">
        <v>0</v>
      </c>
      <c r="U100" s="562">
        <v>0</v>
      </c>
      <c r="V100" s="566">
        <v>0</v>
      </c>
      <c r="W100" s="562">
        <v>-0.81100000000000005</v>
      </c>
      <c r="X100" s="566">
        <v>9.1999999999999998E-2</v>
      </c>
      <c r="Y100" s="562">
        <v>-3.9000000000000035E-2</v>
      </c>
      <c r="Z100" s="566">
        <v>0.28200000000000003</v>
      </c>
      <c r="AA100" s="562">
        <v>0</v>
      </c>
      <c r="AB100" s="566">
        <v>-1.0999999999999999E-2</v>
      </c>
      <c r="AC100" s="562">
        <v>0</v>
      </c>
      <c r="AD100" s="566">
        <v>-1.3999999999999999E-2</v>
      </c>
      <c r="AE100" s="562">
        <v>-150.35599999999999</v>
      </c>
      <c r="AF100" s="566">
        <v>-171.47200000000001</v>
      </c>
      <c r="AG100" s="562">
        <v>-59.665999999999997</v>
      </c>
      <c r="AH100" s="566">
        <v>-91.13900000000001</v>
      </c>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FT100" s="85"/>
      <c r="FU100" s="85"/>
      <c r="FV100" s="85"/>
      <c r="FW100" s="85"/>
      <c r="FX100" s="85"/>
      <c r="FY100" s="85"/>
      <c r="FZ100" s="85"/>
      <c r="GA100" s="85"/>
      <c r="GB100" s="85"/>
      <c r="GC100" s="85"/>
      <c r="GD100" s="85"/>
      <c r="GE100" s="85"/>
      <c r="GF100" s="85"/>
      <c r="GG100" s="85"/>
    </row>
    <row r="101" spans="1:189">
      <c r="A101" s="169"/>
      <c r="B101" s="169"/>
      <c r="C101" s="169"/>
      <c r="D101" s="169"/>
      <c r="E101" s="674"/>
      <c r="F101" s="674"/>
      <c r="G101" s="169"/>
      <c r="H101" s="169"/>
      <c r="I101" s="674"/>
      <c r="J101" s="674"/>
      <c r="K101" s="169"/>
      <c r="L101" s="674"/>
      <c r="M101" s="674"/>
      <c r="N101" s="674"/>
      <c r="O101" s="169"/>
      <c r="P101" s="169"/>
      <c r="Q101" s="674"/>
      <c r="R101" s="674"/>
      <c r="S101" s="169"/>
      <c r="T101" s="169"/>
      <c r="U101" s="674"/>
      <c r="V101" s="674"/>
      <c r="W101" s="169"/>
      <c r="X101" s="169"/>
      <c r="Y101" s="674"/>
      <c r="Z101" s="674"/>
      <c r="AA101" s="169"/>
      <c r="AB101" s="169"/>
      <c r="AC101" s="674"/>
      <c r="AD101" s="674"/>
      <c r="AE101" s="169"/>
      <c r="AF101" s="169"/>
      <c r="AG101" s="674"/>
      <c r="AH101" s="674"/>
      <c r="AI101" s="169"/>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FT101" s="85"/>
      <c r="FU101" s="85"/>
      <c r="FV101" s="85"/>
      <c r="FW101" s="85"/>
      <c r="FX101" s="85"/>
      <c r="FY101" s="85"/>
      <c r="FZ101" s="85"/>
      <c r="GA101" s="85"/>
      <c r="GB101" s="85"/>
      <c r="GC101" s="85"/>
      <c r="GD101" s="85"/>
      <c r="GE101" s="85"/>
      <c r="GF101" s="85"/>
      <c r="GG101" s="85"/>
    </row>
    <row r="102" spans="1:189" s="168" customFormat="1">
      <c r="A102" s="158" t="s">
        <v>383</v>
      </c>
      <c r="B102" s="159"/>
      <c r="C102" s="571">
        <v>0</v>
      </c>
      <c r="D102" s="565">
        <v>0</v>
      </c>
      <c r="E102" s="571">
        <v>0</v>
      </c>
      <c r="F102" s="565">
        <v>0</v>
      </c>
      <c r="G102" s="571">
        <v>-19.741</v>
      </c>
      <c r="H102" s="565">
        <v>54.195</v>
      </c>
      <c r="I102" s="571">
        <v>-16.408999999999999</v>
      </c>
      <c r="J102" s="565">
        <v>81.55</v>
      </c>
      <c r="K102" s="571">
        <v>702.56299999999999</v>
      </c>
      <c r="L102" s="565">
        <v>505.10199999999998</v>
      </c>
      <c r="M102" s="571">
        <v>367.21899999999999</v>
      </c>
      <c r="N102" s="565">
        <v>505.10199999999998</v>
      </c>
      <c r="O102" s="571">
        <v>857.77700000000004</v>
      </c>
      <c r="P102" s="565">
        <v>673.44899999999996</v>
      </c>
      <c r="Q102" s="571">
        <v>467.78200000000004</v>
      </c>
      <c r="R102" s="565">
        <v>310.81199999999995</v>
      </c>
      <c r="S102" s="571">
        <v>0</v>
      </c>
      <c r="T102" s="565">
        <v>0</v>
      </c>
      <c r="U102" s="571">
        <v>0</v>
      </c>
      <c r="V102" s="565">
        <v>0</v>
      </c>
      <c r="W102" s="571">
        <v>76.231999999999999</v>
      </c>
      <c r="X102" s="565">
        <v>74.715999999999994</v>
      </c>
      <c r="Y102" s="571">
        <v>34.81</v>
      </c>
      <c r="Z102" s="565">
        <v>31.296999999999997</v>
      </c>
      <c r="AA102" s="571">
        <v>7.1070000000000002</v>
      </c>
      <c r="AB102" s="565">
        <v>3.702</v>
      </c>
      <c r="AC102" s="571">
        <v>4.6150000000000002</v>
      </c>
      <c r="AD102" s="565">
        <v>1.2879999999999998</v>
      </c>
      <c r="AE102" s="571">
        <v>1623.9380000000001</v>
      </c>
      <c r="AF102" s="565">
        <v>1311.164</v>
      </c>
      <c r="AG102" s="571">
        <v>858.01700000000005</v>
      </c>
      <c r="AH102" s="565">
        <v>656.81100000000004</v>
      </c>
      <c r="AI102" s="661"/>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s="144"/>
      <c r="CE102" s="144"/>
      <c r="CF102" s="144"/>
      <c r="CG102" s="144"/>
      <c r="CH102" s="144"/>
      <c r="CI102" s="144"/>
      <c r="CJ102" s="144"/>
      <c r="CK102" s="144"/>
      <c r="CL102" s="144"/>
      <c r="CM102" s="144"/>
      <c r="CN102" s="144"/>
      <c r="CO102" s="144"/>
      <c r="CP102" s="144"/>
      <c r="CQ102" s="144"/>
      <c r="CR102" s="144"/>
      <c r="CS102" s="144"/>
      <c r="CT102" s="144"/>
      <c r="CU102" s="144"/>
      <c r="CV102" s="144"/>
      <c r="CW102" s="144"/>
      <c r="CX102" s="144"/>
      <c r="CY102" s="144"/>
      <c r="CZ102" s="144"/>
      <c r="DA102" s="144"/>
      <c r="DB102" s="144"/>
      <c r="DC102" s="144"/>
      <c r="DD102" s="144"/>
      <c r="DE102" s="144"/>
      <c r="DF102" s="144"/>
      <c r="DG102" s="144"/>
      <c r="DH102" s="144"/>
      <c r="DI102" s="144"/>
      <c r="DJ102" s="144"/>
      <c r="DK102" s="144"/>
      <c r="DL102" s="144"/>
      <c r="DM102" s="144"/>
      <c r="DN102" s="144"/>
      <c r="DO102" s="144"/>
      <c r="DP102" s="144"/>
      <c r="DQ102" s="144"/>
      <c r="DR102" s="144"/>
      <c r="DS102" s="144"/>
      <c r="DT102" s="144"/>
      <c r="DU102" s="144"/>
      <c r="DV102" s="144"/>
      <c r="DW102" s="144"/>
      <c r="DX102" s="144"/>
      <c r="DY102" s="144"/>
      <c r="DZ102" s="144"/>
      <c r="EA102" s="144"/>
      <c r="EB102" s="144"/>
      <c r="EC102" s="144"/>
      <c r="ED102" s="144"/>
      <c r="EE102" s="144"/>
      <c r="EF102" s="144"/>
      <c r="EG102" s="144"/>
      <c r="EH102" s="144"/>
      <c r="EI102" s="144"/>
      <c r="EJ102" s="144"/>
      <c r="EK102" s="144"/>
      <c r="EL102" s="144"/>
      <c r="EM102" s="144"/>
      <c r="EN102" s="144"/>
      <c r="EO102" s="144"/>
      <c r="EP102" s="144"/>
      <c r="EQ102" s="144"/>
      <c r="ER102" s="144"/>
      <c r="ES102" s="144"/>
      <c r="ET102" s="144"/>
      <c r="EU102" s="144"/>
      <c r="EV102" s="144"/>
      <c r="EW102" s="144"/>
      <c r="EX102" s="144"/>
      <c r="EY102" s="144"/>
      <c r="EZ102" s="144"/>
      <c r="FA102" s="144"/>
      <c r="FB102" s="144"/>
      <c r="FC102" s="144"/>
      <c r="FD102" s="144"/>
      <c r="FE102" s="144"/>
      <c r="FF102" s="144"/>
      <c r="FG102" s="144"/>
      <c r="FH102" s="144"/>
      <c r="FI102" s="144"/>
      <c r="FJ102" s="144"/>
      <c r="FK102" s="144"/>
      <c r="FL102" s="144"/>
      <c r="FM102" s="144"/>
      <c r="FN102" s="144"/>
      <c r="FO102" s="144"/>
      <c r="FP102" s="144"/>
      <c r="FQ102" s="144"/>
      <c r="FR102" s="144"/>
      <c r="FS102" s="144"/>
      <c r="FT102" s="144"/>
      <c r="FU102" s="144"/>
      <c r="FV102" s="144"/>
      <c r="FW102" s="144"/>
      <c r="FX102" s="144"/>
      <c r="FY102" s="144"/>
      <c r="FZ102" s="144"/>
      <c r="GA102" s="144"/>
      <c r="GB102" s="144"/>
      <c r="GC102" s="144"/>
      <c r="GD102" s="144"/>
      <c r="GE102" s="144"/>
      <c r="GF102" s="144"/>
      <c r="GG102" s="144"/>
    </row>
    <row r="103" spans="1:189">
      <c r="A103" s="169"/>
      <c r="B103" s="169"/>
      <c r="C103" s="169"/>
      <c r="D103" s="169"/>
      <c r="E103" s="674"/>
      <c r="F103" s="674"/>
      <c r="G103" s="169"/>
      <c r="H103" s="169"/>
      <c r="I103" s="674"/>
      <c r="J103" s="674"/>
      <c r="K103" s="169"/>
      <c r="L103" s="674"/>
      <c r="M103" s="674"/>
      <c r="N103" s="674"/>
      <c r="O103" s="169"/>
      <c r="P103" s="169"/>
      <c r="Q103" s="674"/>
      <c r="R103" s="674"/>
      <c r="S103" s="169"/>
      <c r="T103" s="169"/>
      <c r="U103" s="674"/>
      <c r="V103" s="674"/>
      <c r="W103" s="169"/>
      <c r="X103" s="169"/>
      <c r="Y103" s="674"/>
      <c r="Z103" s="674"/>
      <c r="AA103" s="169"/>
      <c r="AB103" s="169"/>
      <c r="AC103" s="674"/>
      <c r="AD103" s="674"/>
      <c r="AE103" s="169"/>
      <c r="AF103" s="169"/>
      <c r="AG103" s="674"/>
      <c r="AH103" s="674"/>
      <c r="AI103" s="169"/>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FT103" s="85"/>
      <c r="FU103" s="85"/>
      <c r="FV103" s="85"/>
      <c r="FW103" s="85"/>
      <c r="FX103" s="85"/>
      <c r="FY103" s="85"/>
      <c r="FZ103" s="85"/>
      <c r="GA103" s="85"/>
      <c r="GB103" s="85"/>
      <c r="GC103" s="85"/>
      <c r="GD103" s="85"/>
      <c r="GE103" s="85"/>
      <c r="GF103" s="85"/>
      <c r="GG103" s="85"/>
    </row>
    <row r="104" spans="1:189" s="168" customFormat="1">
      <c r="A104" s="158" t="s">
        <v>384</v>
      </c>
      <c r="B104" s="159"/>
      <c r="C104" s="571">
        <v>0</v>
      </c>
      <c r="D104" s="565">
        <v>0</v>
      </c>
      <c r="E104" s="571">
        <v>0</v>
      </c>
      <c r="F104" s="565">
        <v>0</v>
      </c>
      <c r="G104" s="571">
        <v>45.127000000000002</v>
      </c>
      <c r="H104" s="565">
        <v>22.64</v>
      </c>
      <c r="I104" s="571">
        <v>23.266000000000002</v>
      </c>
      <c r="J104" s="565">
        <v>40.631</v>
      </c>
      <c r="K104" s="571">
        <v>-323.08199999999999</v>
      </c>
      <c r="L104" s="565">
        <v>-231.10599999999999</v>
      </c>
      <c r="M104" s="571">
        <v>-219.333</v>
      </c>
      <c r="N104" s="565">
        <v>-231.10599999999999</v>
      </c>
      <c r="O104" s="571">
        <v>-155.82499999999999</v>
      </c>
      <c r="P104" s="565">
        <v>-157.42599999999999</v>
      </c>
      <c r="Q104" s="571">
        <v>-86.262999999999991</v>
      </c>
      <c r="R104" s="565">
        <v>-98.384999999999991</v>
      </c>
      <c r="S104" s="571">
        <v>0</v>
      </c>
      <c r="T104" s="565">
        <v>0</v>
      </c>
      <c r="U104" s="571">
        <v>0</v>
      </c>
      <c r="V104" s="565">
        <v>0</v>
      </c>
      <c r="W104" s="571">
        <v>1.7410000000000001</v>
      </c>
      <c r="X104" s="565">
        <v>-4.8250000000000002</v>
      </c>
      <c r="Y104" s="571">
        <v>-0.18599999999999994</v>
      </c>
      <c r="Z104" s="565">
        <v>-2.6520000000000001</v>
      </c>
      <c r="AA104" s="571">
        <v>-20.891999999999999</v>
      </c>
      <c r="AB104" s="565">
        <v>3.7320000000000002</v>
      </c>
      <c r="AC104" s="571">
        <v>-20.320999999999998</v>
      </c>
      <c r="AD104" s="565">
        <v>-10.428000000000001</v>
      </c>
      <c r="AE104" s="571">
        <v>-452.93099999999998</v>
      </c>
      <c r="AF104" s="565">
        <v>-366.98500000000001</v>
      </c>
      <c r="AG104" s="571">
        <v>-302.83699999999999</v>
      </c>
      <c r="AH104" s="565">
        <v>-203.52500000000001</v>
      </c>
      <c r="AI104" s="661"/>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s="144"/>
      <c r="CE104" s="144"/>
      <c r="CF104" s="144"/>
      <c r="CG104" s="144"/>
      <c r="CH104" s="144"/>
      <c r="CI104" s="144"/>
      <c r="CJ104" s="144"/>
      <c r="CK104" s="144"/>
      <c r="CL104" s="144"/>
      <c r="CM104" s="144"/>
      <c r="CN104" s="144"/>
      <c r="CO104" s="144"/>
      <c r="CP104" s="144"/>
      <c r="CQ104" s="144"/>
      <c r="CR104" s="144"/>
      <c r="CS104" s="144"/>
      <c r="CT104" s="144"/>
      <c r="CU104" s="144"/>
      <c r="CV104" s="144"/>
      <c r="CW104" s="144"/>
      <c r="CX104" s="144"/>
      <c r="CY104" s="144"/>
      <c r="CZ104" s="144"/>
      <c r="DA104" s="144"/>
      <c r="DB104" s="144"/>
      <c r="DC104" s="144"/>
      <c r="DD104" s="144"/>
      <c r="DE104" s="144"/>
      <c r="DF104" s="144"/>
      <c r="DG104" s="144"/>
      <c r="DH104" s="144"/>
      <c r="DI104" s="144"/>
      <c r="DJ104" s="144"/>
      <c r="DK104" s="144"/>
      <c r="DL104" s="144"/>
      <c r="DM104" s="144"/>
      <c r="DN104" s="144"/>
      <c r="DO104" s="144"/>
      <c r="DP104" s="144"/>
      <c r="DQ104" s="144"/>
      <c r="DR104" s="144"/>
      <c r="DS104" s="144"/>
      <c r="DT104" s="144"/>
      <c r="DU104" s="144"/>
      <c r="DV104" s="144"/>
      <c r="DW104" s="144"/>
      <c r="DX104" s="144"/>
      <c r="DY104" s="144"/>
      <c r="DZ104" s="144"/>
      <c r="EA104" s="144"/>
      <c r="EB104" s="144"/>
      <c r="EC104" s="144"/>
      <c r="ED104" s="144"/>
      <c r="EE104" s="144"/>
      <c r="EF104" s="144"/>
      <c r="EG104" s="144"/>
      <c r="EH104" s="144"/>
      <c r="EI104" s="144"/>
      <c r="EJ104" s="144"/>
      <c r="EK104" s="144"/>
      <c r="EL104" s="144"/>
      <c r="EM104" s="144"/>
      <c r="EN104" s="144"/>
      <c r="EO104" s="144"/>
      <c r="EP104" s="144"/>
      <c r="EQ104" s="144"/>
      <c r="ER104" s="144"/>
      <c r="ES104" s="144"/>
      <c r="ET104" s="144"/>
      <c r="EU104" s="144"/>
      <c r="EV104" s="144"/>
      <c r="EW104" s="144"/>
      <c r="EX104" s="144"/>
      <c r="EY104" s="144"/>
      <c r="EZ104" s="144"/>
      <c r="FA104" s="144"/>
      <c r="FB104" s="144"/>
      <c r="FC104" s="144"/>
      <c r="FD104" s="144"/>
      <c r="FE104" s="144"/>
      <c r="FF104" s="144"/>
      <c r="FG104" s="144"/>
      <c r="FH104" s="144"/>
      <c r="FI104" s="144"/>
      <c r="FJ104" s="144"/>
      <c r="FK104" s="144"/>
      <c r="FL104" s="144"/>
      <c r="FM104" s="144"/>
      <c r="FN104" s="144"/>
      <c r="FO104" s="144"/>
      <c r="FP104" s="144"/>
      <c r="FQ104" s="144"/>
      <c r="FR104" s="144"/>
      <c r="FS104" s="144"/>
      <c r="FT104" s="144"/>
      <c r="FU104" s="144"/>
      <c r="FV104" s="144"/>
      <c r="FW104" s="144"/>
      <c r="FX104" s="144"/>
      <c r="FY104" s="144"/>
      <c r="FZ104" s="144"/>
      <c r="GA104" s="144"/>
      <c r="GB104" s="144"/>
      <c r="GC104" s="144"/>
      <c r="GD104" s="144"/>
      <c r="GE104" s="144"/>
      <c r="GF104" s="144"/>
      <c r="GG104" s="144"/>
    </row>
    <row r="105" spans="1:189" s="168" customFormat="1">
      <c r="A105" s="158"/>
      <c r="B105" s="166" t="s">
        <v>385</v>
      </c>
      <c r="C105" s="571">
        <v>0</v>
      </c>
      <c r="D105" s="565">
        <v>0</v>
      </c>
      <c r="E105" s="571">
        <v>0</v>
      </c>
      <c r="F105" s="565">
        <v>0</v>
      </c>
      <c r="G105" s="571">
        <v>11.62</v>
      </c>
      <c r="H105" s="565">
        <v>7.5679999999999996</v>
      </c>
      <c r="I105" s="571">
        <v>6.5319999999999991</v>
      </c>
      <c r="J105" s="565">
        <v>3.4719999999999995</v>
      </c>
      <c r="K105" s="571">
        <v>199.804</v>
      </c>
      <c r="L105" s="565">
        <v>131.37100000000001</v>
      </c>
      <c r="M105" s="571">
        <v>95.665000000000006</v>
      </c>
      <c r="N105" s="565">
        <v>131.37100000000001</v>
      </c>
      <c r="O105" s="571">
        <v>18.504000000000001</v>
      </c>
      <c r="P105" s="565">
        <v>13.702999999999999</v>
      </c>
      <c r="Q105" s="571">
        <v>9.6190000000000015</v>
      </c>
      <c r="R105" s="565">
        <v>6.5219999999999994</v>
      </c>
      <c r="S105" s="571">
        <v>0</v>
      </c>
      <c r="T105" s="565">
        <v>0</v>
      </c>
      <c r="U105" s="571">
        <v>0</v>
      </c>
      <c r="V105" s="565">
        <v>0</v>
      </c>
      <c r="W105" s="571">
        <v>2.8130000000000002</v>
      </c>
      <c r="X105" s="565">
        <v>2.3250000000000002</v>
      </c>
      <c r="Y105" s="571">
        <v>1.2760000000000002</v>
      </c>
      <c r="Z105" s="565">
        <v>1.1900000000000002</v>
      </c>
      <c r="AA105" s="571">
        <v>14.936</v>
      </c>
      <c r="AB105" s="565">
        <v>35.482999999999997</v>
      </c>
      <c r="AC105" s="571">
        <v>6.5960000000000001</v>
      </c>
      <c r="AD105" s="565">
        <v>13.723999999999997</v>
      </c>
      <c r="AE105" s="571">
        <v>247.67699999999999</v>
      </c>
      <c r="AF105" s="565">
        <v>190.45</v>
      </c>
      <c r="AG105" s="571">
        <v>119.68799999999999</v>
      </c>
      <c r="AH105" s="565">
        <v>82.461999999999989</v>
      </c>
      <c r="AI105" s="169"/>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s="144"/>
      <c r="CE105" s="144"/>
      <c r="CF105" s="144"/>
      <c r="CG105" s="144"/>
      <c r="CH105" s="144"/>
      <c r="CI105" s="144"/>
      <c r="CJ105" s="144"/>
      <c r="CK105" s="144"/>
      <c r="CL105" s="144"/>
      <c r="CM105" s="144"/>
      <c r="CN105" s="144"/>
      <c r="CO105" s="144"/>
      <c r="CP105" s="144"/>
      <c r="CQ105" s="144"/>
      <c r="CR105" s="144"/>
      <c r="CS105" s="144"/>
      <c r="CT105" s="144"/>
      <c r="CU105" s="144"/>
      <c r="CV105" s="144"/>
      <c r="CW105" s="144"/>
      <c r="CX105" s="144"/>
      <c r="CY105" s="144"/>
      <c r="CZ105" s="144"/>
      <c r="DA105" s="144"/>
      <c r="DB105" s="144"/>
      <c r="DC105" s="144"/>
      <c r="DD105" s="144"/>
      <c r="DE105" s="144"/>
      <c r="DF105" s="144"/>
      <c r="DG105" s="144"/>
      <c r="DH105" s="144"/>
      <c r="DI105" s="144"/>
      <c r="DJ105" s="144"/>
      <c r="DK105" s="144"/>
      <c r="DL105" s="144"/>
      <c r="DM105" s="144"/>
      <c r="DN105" s="144"/>
      <c r="DO105" s="144"/>
      <c r="DP105" s="144"/>
      <c r="DQ105" s="144"/>
      <c r="DR105" s="144"/>
      <c r="DS105" s="144"/>
      <c r="DT105" s="144"/>
      <c r="DU105" s="144"/>
      <c r="DV105" s="144"/>
      <c r="DW105" s="144"/>
      <c r="DX105" s="144"/>
      <c r="DY105" s="144"/>
      <c r="DZ105" s="144"/>
      <c r="EA105" s="144"/>
      <c r="EB105" s="144"/>
      <c r="EC105" s="144"/>
      <c r="ED105" s="144"/>
      <c r="EE105" s="144"/>
      <c r="EF105" s="144"/>
      <c r="EG105" s="144"/>
      <c r="EH105" s="144"/>
      <c r="EI105" s="144"/>
      <c r="EJ105" s="144"/>
      <c r="EK105" s="144"/>
      <c r="EL105" s="144"/>
      <c r="EM105" s="144"/>
      <c r="EN105" s="144"/>
      <c r="EO105" s="144"/>
      <c r="EP105" s="144"/>
      <c r="EQ105" s="144"/>
      <c r="ER105" s="144"/>
      <c r="ES105" s="144"/>
      <c r="ET105" s="144"/>
      <c r="EU105" s="144"/>
      <c r="EV105" s="144"/>
      <c r="EW105" s="144"/>
      <c r="EX105" s="144"/>
      <c r="EY105" s="144"/>
      <c r="EZ105" s="144"/>
      <c r="FA105" s="144"/>
      <c r="FB105" s="144"/>
      <c r="FC105" s="144"/>
      <c r="FD105" s="144"/>
      <c r="FE105" s="144"/>
      <c r="FF105" s="144"/>
      <c r="FG105" s="144"/>
      <c r="FH105" s="144"/>
      <c r="FI105" s="144"/>
      <c r="FJ105" s="144"/>
      <c r="FK105" s="144"/>
      <c r="FL105" s="144"/>
      <c r="FM105" s="144"/>
      <c r="FN105" s="144"/>
      <c r="FO105" s="144"/>
      <c r="FP105" s="144"/>
      <c r="FQ105" s="144"/>
      <c r="FR105" s="144"/>
      <c r="FS105" s="144"/>
      <c r="FT105" s="144"/>
      <c r="FU105" s="144"/>
      <c r="FV105" s="144"/>
      <c r="FW105" s="144"/>
      <c r="FX105" s="144"/>
      <c r="FY105" s="144"/>
      <c r="FZ105" s="144"/>
      <c r="GA105" s="144"/>
      <c r="GB105" s="144"/>
      <c r="GC105" s="144"/>
      <c r="GD105" s="144"/>
      <c r="GE105" s="144"/>
      <c r="GF105" s="144"/>
      <c r="GG105" s="144"/>
    </row>
    <row r="106" spans="1:189">
      <c r="A106" s="164"/>
      <c r="B106" s="171" t="s">
        <v>316</v>
      </c>
      <c r="C106" s="573">
        <v>0</v>
      </c>
      <c r="D106" s="566">
        <v>0</v>
      </c>
      <c r="E106" s="573">
        <v>0</v>
      </c>
      <c r="F106" s="566">
        <v>0</v>
      </c>
      <c r="G106" s="573">
        <v>3.1890000000000001</v>
      </c>
      <c r="H106" s="566">
        <v>2.7290000000000001</v>
      </c>
      <c r="I106" s="573">
        <v>1.54</v>
      </c>
      <c r="J106" s="566">
        <v>6.6000000000000281E-2</v>
      </c>
      <c r="K106" s="573">
        <v>35.594999999999999</v>
      </c>
      <c r="L106" s="566">
        <v>22.867000000000001</v>
      </c>
      <c r="M106" s="573">
        <v>22.132999999999999</v>
      </c>
      <c r="N106" s="566">
        <v>22.867000000000001</v>
      </c>
      <c r="O106" s="573">
        <v>11.164</v>
      </c>
      <c r="P106" s="566">
        <v>7.3289999999999997</v>
      </c>
      <c r="Q106" s="573">
        <v>6.39</v>
      </c>
      <c r="R106" s="566">
        <v>3.6919999999999997</v>
      </c>
      <c r="S106" s="573">
        <v>0</v>
      </c>
      <c r="T106" s="566">
        <v>0</v>
      </c>
      <c r="U106" s="573">
        <v>0</v>
      </c>
      <c r="V106" s="566">
        <v>0</v>
      </c>
      <c r="W106" s="573">
        <v>1.3320000000000001</v>
      </c>
      <c r="X106" s="566">
        <v>0.16600000000000001</v>
      </c>
      <c r="Y106" s="573">
        <v>1.246</v>
      </c>
      <c r="Z106" s="566">
        <v>8.3000000000000004E-2</v>
      </c>
      <c r="AA106" s="573">
        <v>14.928000000000001</v>
      </c>
      <c r="AB106" s="566">
        <v>35.491</v>
      </c>
      <c r="AC106" s="573">
        <v>6.5950000000000006</v>
      </c>
      <c r="AD106" s="566">
        <v>13.727999999999998</v>
      </c>
      <c r="AE106" s="573">
        <v>66.207999999999998</v>
      </c>
      <c r="AF106" s="566">
        <v>68.581999999999994</v>
      </c>
      <c r="AG106" s="573">
        <v>37.903999999999996</v>
      </c>
      <c r="AH106" s="566">
        <v>30.218999999999994</v>
      </c>
      <c r="AI106" s="169"/>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FT106" s="85"/>
      <c r="FU106" s="85"/>
      <c r="FV106" s="85"/>
      <c r="FW106" s="85"/>
      <c r="FX106" s="85"/>
      <c r="FY106" s="85"/>
      <c r="FZ106" s="85"/>
      <c r="GA106" s="85"/>
      <c r="GB106" s="85"/>
      <c r="GC106" s="85"/>
      <c r="GD106" s="85"/>
      <c r="GE106" s="85"/>
      <c r="GF106" s="85"/>
      <c r="GG106" s="85"/>
    </row>
    <row r="107" spans="1:189">
      <c r="A107" s="164"/>
      <c r="B107" s="171" t="s">
        <v>386</v>
      </c>
      <c r="C107" s="562">
        <v>0</v>
      </c>
      <c r="D107" s="566">
        <v>0</v>
      </c>
      <c r="E107" s="562">
        <v>0</v>
      </c>
      <c r="F107" s="566">
        <v>0</v>
      </c>
      <c r="G107" s="562">
        <v>8.4309999999999992</v>
      </c>
      <c r="H107" s="566">
        <v>4.8390000000000004</v>
      </c>
      <c r="I107" s="562">
        <v>4.9919999999999991</v>
      </c>
      <c r="J107" s="566">
        <v>3.4060000000000006</v>
      </c>
      <c r="K107" s="562">
        <v>164.209</v>
      </c>
      <c r="L107" s="566">
        <v>108.504</v>
      </c>
      <c r="M107" s="562">
        <v>73.531999999999996</v>
      </c>
      <c r="N107" s="566">
        <v>108.504</v>
      </c>
      <c r="O107" s="562">
        <v>7.34</v>
      </c>
      <c r="P107" s="566">
        <v>6.3739999999999997</v>
      </c>
      <c r="Q107" s="562">
        <v>3.2290000000000001</v>
      </c>
      <c r="R107" s="566">
        <v>2.8299999999999996</v>
      </c>
      <c r="S107" s="562">
        <v>0</v>
      </c>
      <c r="T107" s="566">
        <v>0</v>
      </c>
      <c r="U107" s="562">
        <v>0</v>
      </c>
      <c r="V107" s="566">
        <v>0</v>
      </c>
      <c r="W107" s="562">
        <v>1.4810000000000001</v>
      </c>
      <c r="X107" s="566">
        <v>2.1589999999999998</v>
      </c>
      <c r="Y107" s="562">
        <v>3.0000000000000027E-2</v>
      </c>
      <c r="Z107" s="566">
        <v>1.1069999999999998</v>
      </c>
      <c r="AA107" s="562">
        <v>8.0000000000000002E-3</v>
      </c>
      <c r="AB107" s="566">
        <v>-8.0000000000000002E-3</v>
      </c>
      <c r="AC107" s="562">
        <v>1E-3</v>
      </c>
      <c r="AD107" s="566">
        <v>-4.0000000000000001E-3</v>
      </c>
      <c r="AE107" s="562">
        <v>181.46899999999999</v>
      </c>
      <c r="AF107" s="566">
        <v>121.86799999999999</v>
      </c>
      <c r="AG107" s="562">
        <v>81.783999999999992</v>
      </c>
      <c r="AH107" s="566">
        <v>52.242999999999995</v>
      </c>
      <c r="AI107" s="169"/>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FT107" s="85"/>
      <c r="FU107" s="85"/>
      <c r="FV107" s="85"/>
      <c r="FW107" s="85"/>
      <c r="FX107" s="85"/>
      <c r="FY107" s="85"/>
      <c r="FZ107" s="85"/>
      <c r="GA107" s="85"/>
      <c r="GB107" s="85"/>
      <c r="GC107" s="85"/>
      <c r="GD107" s="85"/>
      <c r="GE107" s="85"/>
      <c r="GF107" s="85"/>
      <c r="GG107" s="85"/>
    </row>
    <row r="108" spans="1:189" s="168" customFormat="1">
      <c r="A108" s="158"/>
      <c r="B108" s="166" t="s">
        <v>387</v>
      </c>
      <c r="C108" s="571">
        <v>0</v>
      </c>
      <c r="D108" s="565">
        <v>0</v>
      </c>
      <c r="E108" s="571">
        <v>0</v>
      </c>
      <c r="F108" s="565">
        <v>0</v>
      </c>
      <c r="G108" s="571">
        <v>-105.221</v>
      </c>
      <c r="H108" s="565">
        <v>-82.600999999999999</v>
      </c>
      <c r="I108" s="571">
        <v>-52.467000000000006</v>
      </c>
      <c r="J108" s="565">
        <v>-11.448999999999998</v>
      </c>
      <c r="K108" s="571">
        <v>-518.87</v>
      </c>
      <c r="L108" s="565">
        <v>-347.78800000000001</v>
      </c>
      <c r="M108" s="571">
        <v>-294.66399999999999</v>
      </c>
      <c r="N108" s="565">
        <v>-347.78800000000001</v>
      </c>
      <c r="O108" s="571">
        <v>-173.423</v>
      </c>
      <c r="P108" s="565">
        <v>-176.447</v>
      </c>
      <c r="Q108" s="571">
        <v>-95.724000000000004</v>
      </c>
      <c r="R108" s="565">
        <v>-107.452</v>
      </c>
      <c r="S108" s="571">
        <v>0</v>
      </c>
      <c r="T108" s="565">
        <v>0</v>
      </c>
      <c r="U108" s="571">
        <v>0</v>
      </c>
      <c r="V108" s="565">
        <v>0</v>
      </c>
      <c r="W108" s="571">
        <v>-4.1989999999999998</v>
      </c>
      <c r="X108" s="565">
        <v>-6.1760000000000002</v>
      </c>
      <c r="Y108" s="571">
        <v>-1.3809999999999998</v>
      </c>
      <c r="Z108" s="565">
        <v>-3.1</v>
      </c>
      <c r="AA108" s="571">
        <v>-17.388000000000002</v>
      </c>
      <c r="AB108" s="565">
        <v>-18.736000000000001</v>
      </c>
      <c r="AC108" s="571">
        <v>-8.0840000000000014</v>
      </c>
      <c r="AD108" s="565">
        <v>-9.6989999999999998</v>
      </c>
      <c r="AE108" s="571">
        <v>-819.101</v>
      </c>
      <c r="AF108" s="565">
        <v>-631.74800000000005</v>
      </c>
      <c r="AG108" s="571">
        <v>-452.32</v>
      </c>
      <c r="AH108" s="565">
        <v>-300.73200000000003</v>
      </c>
      <c r="AI108" s="661"/>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s="144"/>
      <c r="CE108" s="144"/>
      <c r="CF108" s="144"/>
      <c r="CG108" s="144"/>
      <c r="CH108" s="144"/>
      <c r="CI108" s="144"/>
      <c r="CJ108" s="144"/>
      <c r="CK108" s="144"/>
      <c r="CL108" s="144"/>
      <c r="CM108" s="144"/>
      <c r="CN108" s="144"/>
      <c r="CO108" s="144"/>
      <c r="CP108" s="144"/>
      <c r="CQ108" s="144"/>
      <c r="CR108" s="144"/>
      <c r="CS108" s="144"/>
      <c r="CT108" s="144"/>
      <c r="CU108" s="144"/>
      <c r="CV108" s="144"/>
      <c r="CW108" s="144"/>
      <c r="CX108" s="144"/>
      <c r="CY108" s="144"/>
      <c r="CZ108" s="144"/>
      <c r="DA108" s="144"/>
      <c r="DB108" s="144"/>
      <c r="DC108" s="144"/>
      <c r="DD108" s="144"/>
      <c r="DE108" s="144"/>
      <c r="DF108" s="144"/>
      <c r="DG108" s="144"/>
      <c r="DH108" s="144"/>
      <c r="DI108" s="144"/>
      <c r="DJ108" s="144"/>
      <c r="DK108" s="144"/>
      <c r="DL108" s="144"/>
      <c r="DM108" s="144"/>
      <c r="DN108" s="144"/>
      <c r="DO108" s="144"/>
      <c r="DP108" s="144"/>
      <c r="DQ108" s="144"/>
      <c r="DR108" s="144"/>
      <c r="DS108" s="144"/>
      <c r="DT108" s="144"/>
      <c r="DU108" s="144"/>
      <c r="DV108" s="144"/>
      <c r="DW108" s="144"/>
      <c r="DX108" s="144"/>
      <c r="DY108" s="144"/>
      <c r="DZ108" s="144"/>
      <c r="EA108" s="144"/>
      <c r="EB108" s="144"/>
      <c r="EC108" s="144"/>
      <c r="ED108" s="144"/>
      <c r="EE108" s="144"/>
      <c r="EF108" s="144"/>
      <c r="EG108" s="144"/>
      <c r="EH108" s="144"/>
      <c r="EI108" s="144"/>
      <c r="EJ108" s="144"/>
      <c r="EK108" s="144"/>
      <c r="EL108" s="144"/>
      <c r="EM108" s="144"/>
      <c r="EN108" s="144"/>
      <c r="EO108" s="144"/>
      <c r="EP108" s="144"/>
      <c r="EQ108" s="144"/>
      <c r="ER108" s="144"/>
      <c r="ES108" s="144"/>
      <c r="ET108" s="144"/>
      <c r="EU108" s="144"/>
      <c r="EV108" s="144"/>
      <c r="EW108" s="144"/>
      <c r="EX108" s="144"/>
      <c r="EY108" s="144"/>
      <c r="EZ108" s="144"/>
      <c r="FA108" s="144"/>
      <c r="FB108" s="144"/>
      <c r="FC108" s="144"/>
      <c r="FD108" s="144"/>
      <c r="FE108" s="144"/>
      <c r="FF108" s="144"/>
      <c r="FG108" s="144"/>
      <c r="FH108" s="144"/>
      <c r="FI108" s="144"/>
      <c r="FJ108" s="144"/>
      <c r="FK108" s="144"/>
      <c r="FL108" s="144"/>
      <c r="FM108" s="144"/>
      <c r="FN108" s="144"/>
      <c r="FO108" s="144"/>
      <c r="FP108" s="144"/>
      <c r="FQ108" s="144"/>
      <c r="FR108" s="144"/>
      <c r="FS108" s="144"/>
      <c r="FT108" s="144"/>
      <c r="FU108" s="144"/>
      <c r="FV108" s="144"/>
      <c r="FW108" s="144"/>
      <c r="FX108" s="144"/>
      <c r="FY108" s="144"/>
      <c r="FZ108" s="144"/>
      <c r="GA108" s="144"/>
      <c r="GB108" s="144"/>
      <c r="GC108" s="144"/>
      <c r="GD108" s="144"/>
      <c r="GE108" s="144"/>
      <c r="GF108" s="144"/>
      <c r="GG108" s="144"/>
    </row>
    <row r="109" spans="1:189">
      <c r="A109" s="164"/>
      <c r="B109" s="171" t="s">
        <v>388</v>
      </c>
      <c r="C109" s="562">
        <v>0</v>
      </c>
      <c r="D109" s="566">
        <v>0</v>
      </c>
      <c r="E109" s="562">
        <v>0</v>
      </c>
      <c r="F109" s="566">
        <v>0</v>
      </c>
      <c r="G109" s="562">
        <v>-26.065000000000001</v>
      </c>
      <c r="H109" s="566">
        <v>-3.2610000000000001</v>
      </c>
      <c r="I109" s="562">
        <v>-11.058000000000002</v>
      </c>
      <c r="J109" s="566">
        <v>-2.141</v>
      </c>
      <c r="K109" s="562">
        <v>-116.11499999999999</v>
      </c>
      <c r="L109" s="566">
        <v>-43.02</v>
      </c>
      <c r="M109" s="562">
        <v>-64.141999999999996</v>
      </c>
      <c r="N109" s="566">
        <v>-43.02</v>
      </c>
      <c r="O109" s="562">
        <v>-135.68199999999999</v>
      </c>
      <c r="P109" s="566">
        <v>-99.424000000000007</v>
      </c>
      <c r="Q109" s="562">
        <v>-70.867999999999995</v>
      </c>
      <c r="R109" s="566">
        <v>-48.095000000000006</v>
      </c>
      <c r="S109" s="562">
        <v>0</v>
      </c>
      <c r="T109" s="566">
        <v>0</v>
      </c>
      <c r="U109" s="562">
        <v>0</v>
      </c>
      <c r="V109" s="566">
        <v>0</v>
      </c>
      <c r="W109" s="562">
        <v>0</v>
      </c>
      <c r="X109" s="566">
        <v>0</v>
      </c>
      <c r="Y109" s="562">
        <v>0</v>
      </c>
      <c r="Z109" s="566">
        <v>0</v>
      </c>
      <c r="AA109" s="562">
        <v>-1.548</v>
      </c>
      <c r="AB109" s="566">
        <v>-1.8520000000000001</v>
      </c>
      <c r="AC109" s="562">
        <v>-0.75600000000000001</v>
      </c>
      <c r="AD109" s="566">
        <v>-1.8520000000000001</v>
      </c>
      <c r="AE109" s="562">
        <v>-279.41000000000003</v>
      </c>
      <c r="AF109" s="566">
        <v>-147.55699999999999</v>
      </c>
      <c r="AG109" s="562">
        <v>-146.82400000000001</v>
      </c>
      <c r="AH109" s="566">
        <v>-74.560999999999993</v>
      </c>
      <c r="AI109" s="16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FT109" s="85"/>
      <c r="FU109" s="85"/>
      <c r="FV109" s="85"/>
      <c r="FW109" s="85"/>
      <c r="FX109" s="85"/>
      <c r="FY109" s="85"/>
      <c r="FZ109" s="85"/>
      <c r="GA109" s="85"/>
      <c r="GB109" s="85"/>
      <c r="GC109" s="85"/>
      <c r="GD109" s="85"/>
      <c r="GE109" s="85"/>
      <c r="GF109" s="85"/>
      <c r="GG109" s="85"/>
    </row>
    <row r="110" spans="1:189">
      <c r="A110" s="164"/>
      <c r="B110" s="171" t="s">
        <v>389</v>
      </c>
      <c r="C110" s="562">
        <v>0</v>
      </c>
      <c r="D110" s="566">
        <v>0</v>
      </c>
      <c r="E110" s="562">
        <v>0</v>
      </c>
      <c r="F110" s="566">
        <v>0</v>
      </c>
      <c r="G110" s="562">
        <v>0</v>
      </c>
      <c r="H110" s="566">
        <v>0</v>
      </c>
      <c r="I110" s="562">
        <v>0</v>
      </c>
      <c r="J110" s="566">
        <v>0</v>
      </c>
      <c r="K110" s="562">
        <v>-101.84699999999999</v>
      </c>
      <c r="L110" s="566">
        <v>-70.099999999999994</v>
      </c>
      <c r="M110" s="562">
        <v>-52.759999999999991</v>
      </c>
      <c r="N110" s="566">
        <v>-70.099999999999994</v>
      </c>
      <c r="O110" s="562">
        <v>-11.760999999999999</v>
      </c>
      <c r="P110" s="566">
        <v>-17.071999999999999</v>
      </c>
      <c r="Q110" s="562">
        <v>-6.1959999999999988</v>
      </c>
      <c r="R110" s="566">
        <v>-8.1159999999999997</v>
      </c>
      <c r="S110" s="562">
        <v>0</v>
      </c>
      <c r="T110" s="566">
        <v>0</v>
      </c>
      <c r="U110" s="562">
        <v>0</v>
      </c>
      <c r="V110" s="566">
        <v>0</v>
      </c>
      <c r="W110" s="562">
        <v>0</v>
      </c>
      <c r="X110" s="566">
        <v>0</v>
      </c>
      <c r="Y110" s="562">
        <v>0</v>
      </c>
      <c r="Z110" s="566">
        <v>0</v>
      </c>
      <c r="AA110" s="562">
        <v>-11.961</v>
      </c>
      <c r="AB110" s="566">
        <v>-11.961</v>
      </c>
      <c r="AC110" s="562">
        <v>-5.9470000000000001</v>
      </c>
      <c r="AD110" s="566">
        <v>-5.9470000000000001</v>
      </c>
      <c r="AE110" s="562">
        <v>-125.569</v>
      </c>
      <c r="AF110" s="566">
        <v>-99.132999999999996</v>
      </c>
      <c r="AG110" s="562">
        <v>-64.903000000000006</v>
      </c>
      <c r="AH110" s="566">
        <v>-46.513999999999996</v>
      </c>
      <c r="AI110" s="169"/>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FT110" s="85"/>
      <c r="FU110" s="85"/>
      <c r="FV110" s="85"/>
      <c r="FW110" s="85"/>
      <c r="FX110" s="85"/>
      <c r="FY110" s="85"/>
      <c r="FZ110" s="85"/>
      <c r="GA110" s="85"/>
      <c r="GB110" s="85"/>
      <c r="GC110" s="85"/>
      <c r="GD110" s="85"/>
      <c r="GE110" s="85"/>
      <c r="GF110" s="85"/>
      <c r="GG110" s="85"/>
    </row>
    <row r="111" spans="1:189">
      <c r="A111" s="164"/>
      <c r="B111" s="171" t="s">
        <v>57</v>
      </c>
      <c r="C111" s="562">
        <v>0</v>
      </c>
      <c r="D111" s="566">
        <v>0</v>
      </c>
      <c r="E111" s="562">
        <v>0</v>
      </c>
      <c r="F111" s="566">
        <v>0</v>
      </c>
      <c r="G111" s="562">
        <v>-79.156000000000006</v>
      </c>
      <c r="H111" s="566">
        <v>-79.34</v>
      </c>
      <c r="I111" s="562">
        <v>-41.409000000000006</v>
      </c>
      <c r="J111" s="566">
        <v>-9.3080000000000069</v>
      </c>
      <c r="K111" s="562">
        <v>-300.90800000000002</v>
      </c>
      <c r="L111" s="566">
        <v>-234.66800000000001</v>
      </c>
      <c r="M111" s="562">
        <v>-177.762</v>
      </c>
      <c r="N111" s="566">
        <v>-234.66800000000001</v>
      </c>
      <c r="O111" s="562">
        <v>-25.98</v>
      </c>
      <c r="P111" s="566">
        <v>-59.951000000000001</v>
      </c>
      <c r="Q111" s="562">
        <v>-18.66</v>
      </c>
      <c r="R111" s="566">
        <v>-51.241</v>
      </c>
      <c r="S111" s="562">
        <v>0</v>
      </c>
      <c r="T111" s="566">
        <v>0</v>
      </c>
      <c r="U111" s="562">
        <v>0</v>
      </c>
      <c r="V111" s="566">
        <v>0</v>
      </c>
      <c r="W111" s="562">
        <v>-4.1989999999999998</v>
      </c>
      <c r="X111" s="566">
        <v>-6.1760000000000002</v>
      </c>
      <c r="Y111" s="562">
        <v>-1.3809999999999998</v>
      </c>
      <c r="Z111" s="566">
        <v>-3.1</v>
      </c>
      <c r="AA111" s="562">
        <v>-3.879</v>
      </c>
      <c r="AB111" s="566">
        <v>-4.923</v>
      </c>
      <c r="AC111" s="562">
        <v>-1.3809999999999998</v>
      </c>
      <c r="AD111" s="566">
        <v>-1.9</v>
      </c>
      <c r="AE111" s="562">
        <v>-414.12200000000001</v>
      </c>
      <c r="AF111" s="566">
        <v>-385.05799999999999</v>
      </c>
      <c r="AG111" s="562">
        <v>-240.59300000000002</v>
      </c>
      <c r="AH111" s="566">
        <v>-179.65699999999998</v>
      </c>
      <c r="AI111" s="169"/>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c r="CB111"/>
      <c r="CC111"/>
      <c r="FT111" s="85"/>
      <c r="FU111" s="85"/>
      <c r="FV111" s="85"/>
      <c r="FW111" s="85"/>
      <c r="FX111" s="85"/>
      <c r="FY111" s="85"/>
      <c r="FZ111" s="85"/>
      <c r="GA111" s="85"/>
      <c r="GB111" s="85"/>
      <c r="GC111" s="85"/>
      <c r="GD111" s="85"/>
      <c r="GE111" s="85"/>
      <c r="GF111" s="85"/>
      <c r="GG111" s="85"/>
    </row>
    <row r="112" spans="1:189">
      <c r="A112" s="164"/>
      <c r="B112" s="171" t="s">
        <v>390</v>
      </c>
      <c r="C112" s="562">
        <v>0</v>
      </c>
      <c r="D112" s="566">
        <v>0</v>
      </c>
      <c r="E112" s="562">
        <v>0</v>
      </c>
      <c r="F112" s="566">
        <v>0</v>
      </c>
      <c r="G112" s="562">
        <v>136.68700000000001</v>
      </c>
      <c r="H112" s="566">
        <v>98.1</v>
      </c>
      <c r="I112" s="562">
        <v>65.678000000000011</v>
      </c>
      <c r="J112" s="566">
        <v>48.910999999999994</v>
      </c>
      <c r="K112" s="562">
        <v>0</v>
      </c>
      <c r="L112" s="566">
        <v>0</v>
      </c>
      <c r="M112" s="562">
        <v>0</v>
      </c>
      <c r="N112" s="566">
        <v>0</v>
      </c>
      <c r="O112" s="562">
        <v>0</v>
      </c>
      <c r="P112" s="566">
        <v>0</v>
      </c>
      <c r="Q112" s="562">
        <v>0</v>
      </c>
      <c r="R112" s="566">
        <v>0</v>
      </c>
      <c r="S112" s="562">
        <v>0</v>
      </c>
      <c r="T112" s="566">
        <v>0</v>
      </c>
      <c r="U112" s="562">
        <v>0</v>
      </c>
      <c r="V112" s="566">
        <v>0</v>
      </c>
      <c r="W112" s="562">
        <v>0</v>
      </c>
      <c r="X112" s="566">
        <v>0</v>
      </c>
      <c r="Y112" s="562">
        <v>0</v>
      </c>
      <c r="Z112" s="566">
        <v>0</v>
      </c>
      <c r="AA112" s="562">
        <v>1.2E-2</v>
      </c>
      <c r="AB112" s="566">
        <v>0</v>
      </c>
      <c r="AC112" s="562">
        <v>1.2E-2</v>
      </c>
      <c r="AD112" s="566">
        <v>0</v>
      </c>
      <c r="AE112" s="562">
        <v>136.69900000000001</v>
      </c>
      <c r="AF112" s="566">
        <v>98.1</v>
      </c>
      <c r="AG112" s="562">
        <v>65.690000000000012</v>
      </c>
      <c r="AH112" s="566">
        <v>48.910999999999994</v>
      </c>
      <c r="AI112" s="169"/>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FT112" s="85"/>
      <c r="FU112" s="85"/>
      <c r="FV112" s="85"/>
      <c r="FW112" s="85"/>
      <c r="FX112" s="85"/>
      <c r="FY112" s="85"/>
      <c r="FZ112" s="85"/>
      <c r="GA112" s="85"/>
      <c r="GB112" s="85"/>
      <c r="GC112" s="85"/>
      <c r="GD112" s="85"/>
      <c r="GE112" s="85"/>
      <c r="GF112" s="85"/>
      <c r="GG112" s="85"/>
    </row>
    <row r="113" spans="1:189" s="168" customFormat="1">
      <c r="A113" s="178"/>
      <c r="B113" s="166" t="s">
        <v>391</v>
      </c>
      <c r="C113" s="571">
        <v>0</v>
      </c>
      <c r="D113" s="565">
        <v>0</v>
      </c>
      <c r="E113" s="571">
        <v>0</v>
      </c>
      <c r="F113" s="565">
        <v>0</v>
      </c>
      <c r="G113" s="571">
        <v>2.0409999999999999</v>
      </c>
      <c r="H113" s="565">
        <v>-0.42699999999999999</v>
      </c>
      <c r="I113" s="571">
        <v>3.5229999999999997</v>
      </c>
      <c r="J113" s="565">
        <v>-0.30299999999999999</v>
      </c>
      <c r="K113" s="571">
        <v>-4.016</v>
      </c>
      <c r="L113" s="565">
        <v>-14.689</v>
      </c>
      <c r="M113" s="571">
        <v>-20.334000000000003</v>
      </c>
      <c r="N113" s="565">
        <v>-14.689</v>
      </c>
      <c r="O113" s="571">
        <v>-0.90600000000000003</v>
      </c>
      <c r="P113" s="565">
        <v>5.3179999999999996</v>
      </c>
      <c r="Q113" s="571">
        <v>-0.15800000000000003</v>
      </c>
      <c r="R113" s="565">
        <v>2.5449999999999995</v>
      </c>
      <c r="S113" s="571">
        <v>0</v>
      </c>
      <c r="T113" s="565">
        <v>0</v>
      </c>
      <c r="U113" s="571">
        <v>0</v>
      </c>
      <c r="V113" s="565">
        <v>0</v>
      </c>
      <c r="W113" s="571">
        <v>3.1269999999999998</v>
      </c>
      <c r="X113" s="565">
        <v>-0.97399999999999998</v>
      </c>
      <c r="Y113" s="571">
        <v>-8.1000000000000405E-2</v>
      </c>
      <c r="Z113" s="565">
        <v>-0.74199999999999999</v>
      </c>
      <c r="AA113" s="571">
        <v>-18.452000000000002</v>
      </c>
      <c r="AB113" s="565">
        <v>-13.015000000000001</v>
      </c>
      <c r="AC113" s="571">
        <v>-18.845000000000002</v>
      </c>
      <c r="AD113" s="565">
        <v>-14.453000000000001</v>
      </c>
      <c r="AE113" s="571">
        <v>-18.206</v>
      </c>
      <c r="AF113" s="565">
        <v>-23.786999999999999</v>
      </c>
      <c r="AG113" s="571">
        <v>-35.894999999999996</v>
      </c>
      <c r="AH113" s="565">
        <v>-34.165999999999997</v>
      </c>
      <c r="AI113" s="144"/>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s="144"/>
      <c r="CE113" s="144"/>
      <c r="CF113" s="144"/>
      <c r="CG113" s="144"/>
      <c r="CH113" s="144"/>
      <c r="CI113" s="144"/>
      <c r="CJ113" s="144"/>
      <c r="CK113" s="144"/>
      <c r="CL113" s="144"/>
      <c r="CM113" s="144"/>
      <c r="CN113" s="144"/>
      <c r="CO113" s="144"/>
      <c r="CP113" s="144"/>
      <c r="CQ113" s="144"/>
      <c r="CR113" s="144"/>
      <c r="CS113" s="144"/>
      <c r="CT113" s="144"/>
      <c r="CU113" s="144"/>
      <c r="CV113" s="144"/>
      <c r="CW113" s="144"/>
      <c r="CX113" s="144"/>
      <c r="CY113" s="144"/>
      <c r="CZ113" s="144"/>
      <c r="DA113" s="144"/>
      <c r="DB113" s="144"/>
      <c r="DC113" s="144"/>
      <c r="DD113" s="144"/>
      <c r="DE113" s="144"/>
      <c r="DF113" s="144"/>
      <c r="DG113" s="144"/>
      <c r="DH113" s="144"/>
      <c r="DI113" s="144"/>
      <c r="DJ113" s="144"/>
      <c r="DK113" s="144"/>
      <c r="DL113" s="144"/>
      <c r="DM113" s="144"/>
      <c r="DN113" s="144"/>
      <c r="DO113" s="144"/>
      <c r="DP113" s="144"/>
      <c r="DQ113" s="144"/>
      <c r="DR113" s="144"/>
      <c r="DS113" s="144"/>
      <c r="DT113" s="144"/>
      <c r="DU113" s="144"/>
      <c r="DV113" s="144"/>
      <c r="DW113" s="144"/>
      <c r="DX113" s="144"/>
      <c r="DY113" s="144"/>
      <c r="DZ113" s="144"/>
      <c r="EA113" s="144"/>
      <c r="EB113" s="144"/>
      <c r="EC113" s="144"/>
      <c r="ED113" s="144"/>
      <c r="EE113" s="144"/>
      <c r="EF113" s="144"/>
      <c r="EG113" s="144"/>
      <c r="EH113" s="144"/>
      <c r="EI113" s="144"/>
      <c r="EJ113" s="144"/>
      <c r="EK113" s="144"/>
      <c r="EL113" s="144"/>
      <c r="EM113" s="144"/>
      <c r="EN113" s="144"/>
      <c r="EO113" s="144"/>
      <c r="EP113" s="144"/>
      <c r="EQ113" s="144"/>
      <c r="ER113" s="144"/>
      <c r="ES113" s="144"/>
      <c r="ET113" s="144"/>
      <c r="EU113" s="144"/>
      <c r="EV113" s="144"/>
      <c r="EW113" s="144"/>
      <c r="EX113" s="144"/>
      <c r="EY113" s="144"/>
      <c r="EZ113" s="144"/>
      <c r="FA113" s="144"/>
      <c r="FB113" s="144"/>
      <c r="FC113" s="144"/>
      <c r="FD113" s="144"/>
      <c r="FE113" s="144"/>
      <c r="FF113" s="144"/>
      <c r="FG113" s="144"/>
      <c r="FH113" s="144"/>
      <c r="FI113" s="144"/>
      <c r="FJ113" s="144"/>
      <c r="FK113" s="144"/>
      <c r="FL113" s="144"/>
      <c r="FM113" s="144"/>
      <c r="FN113" s="144"/>
      <c r="FO113" s="144"/>
      <c r="FP113" s="144"/>
      <c r="FQ113" s="144"/>
      <c r="FR113" s="144"/>
      <c r="FS113" s="144"/>
      <c r="FT113" s="144"/>
      <c r="FU113" s="144"/>
      <c r="FV113" s="144"/>
      <c r="FW113" s="144"/>
      <c r="FX113" s="144"/>
      <c r="FY113" s="144"/>
      <c r="FZ113" s="144"/>
      <c r="GA113" s="144"/>
      <c r="GB113" s="144"/>
      <c r="GC113" s="144"/>
      <c r="GD113" s="144"/>
      <c r="GE113" s="144"/>
      <c r="GF113" s="144"/>
      <c r="GG113" s="144"/>
    </row>
    <row r="114" spans="1:189">
      <c r="A114" s="169"/>
      <c r="B114" s="169"/>
      <c r="C114" s="169"/>
      <c r="D114" s="169"/>
      <c r="E114" s="674"/>
      <c r="F114" s="674"/>
      <c r="G114" s="169"/>
      <c r="H114" s="169"/>
      <c r="I114" s="674"/>
      <c r="J114" s="674"/>
      <c r="K114" s="169"/>
      <c r="L114" s="674"/>
      <c r="M114" s="674"/>
      <c r="N114" s="674"/>
      <c r="O114" s="169"/>
      <c r="P114" s="169"/>
      <c r="Q114" s="674"/>
      <c r="R114" s="674"/>
      <c r="S114" s="169"/>
      <c r="T114" s="169"/>
      <c r="U114" s="674"/>
      <c r="V114" s="674"/>
      <c r="W114" s="169"/>
      <c r="X114" s="169"/>
      <c r="Y114" s="674"/>
      <c r="Z114" s="674"/>
      <c r="AA114" s="169"/>
      <c r="AB114" s="169"/>
      <c r="AC114" s="674"/>
      <c r="AD114" s="674"/>
      <c r="AE114" s="169"/>
      <c r="AF114" s="169"/>
      <c r="AG114" s="674"/>
      <c r="AH114" s="674"/>
      <c r="AI114" s="169"/>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FT114" s="85"/>
      <c r="FU114" s="85"/>
      <c r="FV114" s="85"/>
      <c r="FW114" s="85"/>
      <c r="FX114" s="85"/>
      <c r="FY114" s="85"/>
      <c r="FZ114" s="85"/>
      <c r="GA114" s="85"/>
      <c r="GB114" s="85"/>
      <c r="GC114" s="85"/>
      <c r="GD114" s="85"/>
      <c r="GE114" s="85"/>
      <c r="GF114" s="85"/>
      <c r="GG114" s="85"/>
    </row>
    <row r="115" spans="1:189" ht="25.5">
      <c r="A115" s="160"/>
      <c r="B115" s="165" t="s">
        <v>392</v>
      </c>
      <c r="C115" s="562">
        <v>0</v>
      </c>
      <c r="D115" s="566">
        <v>0</v>
      </c>
      <c r="E115" s="562">
        <v>0</v>
      </c>
      <c r="F115" s="566">
        <v>0</v>
      </c>
      <c r="G115" s="562">
        <v>1.5409999999999999</v>
      </c>
      <c r="H115" s="566">
        <v>-5.5E-2</v>
      </c>
      <c r="I115" s="562">
        <v>1.5409999999999999</v>
      </c>
      <c r="J115" s="566">
        <v>-5.5E-2</v>
      </c>
      <c r="K115" s="562">
        <v>-2.9000000000000001E-2</v>
      </c>
      <c r="L115" s="566">
        <v>-0.20499999999999999</v>
      </c>
      <c r="M115" s="562">
        <v>-3.1E-2</v>
      </c>
      <c r="N115" s="566">
        <v>-0.20499999999999999</v>
      </c>
      <c r="O115" s="562">
        <v>0.30499999999999999</v>
      </c>
      <c r="P115" s="566">
        <v>-1.327</v>
      </c>
      <c r="Q115" s="562">
        <v>0.36299999999999999</v>
      </c>
      <c r="R115" s="566">
        <v>-0.92199999999999993</v>
      </c>
      <c r="S115" s="562">
        <v>0</v>
      </c>
      <c r="T115" s="566">
        <v>0</v>
      </c>
      <c r="U115" s="562">
        <v>0</v>
      </c>
      <c r="V115" s="566">
        <v>0</v>
      </c>
      <c r="W115" s="562">
        <v>0</v>
      </c>
      <c r="X115" s="566">
        <v>0</v>
      </c>
      <c r="Y115" s="562">
        <v>0</v>
      </c>
      <c r="Z115" s="566">
        <v>0</v>
      </c>
      <c r="AA115" s="562">
        <v>0.46700000000000003</v>
      </c>
      <c r="AB115" s="566">
        <v>-0.64300000000000002</v>
      </c>
      <c r="AC115" s="562">
        <v>0.21200000000000002</v>
      </c>
      <c r="AD115" s="566">
        <v>0.36899999999999999</v>
      </c>
      <c r="AE115" s="562">
        <v>2.2839999999999998</v>
      </c>
      <c r="AF115" s="566">
        <v>-2.23</v>
      </c>
      <c r="AG115" s="562">
        <v>2.085</v>
      </c>
      <c r="AH115" s="566">
        <v>-0.72199999999999998</v>
      </c>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FT115" s="85"/>
      <c r="FU115" s="85"/>
      <c r="FV115" s="85"/>
      <c r="FW115" s="85"/>
      <c r="FX115" s="85"/>
      <c r="FY115" s="85"/>
      <c r="FZ115" s="85"/>
      <c r="GA115" s="85"/>
      <c r="GB115" s="85"/>
      <c r="GC115" s="85"/>
      <c r="GD115" s="85"/>
      <c r="GE115" s="85"/>
      <c r="GF115" s="85"/>
      <c r="GG115" s="85"/>
    </row>
    <row r="116" spans="1:189">
      <c r="A116" s="164"/>
      <c r="B116" s="171" t="s">
        <v>393</v>
      </c>
      <c r="C116" s="562">
        <v>0</v>
      </c>
      <c r="D116" s="565">
        <v>0</v>
      </c>
      <c r="E116" s="562">
        <v>0</v>
      </c>
      <c r="F116" s="565">
        <v>0</v>
      </c>
      <c r="G116" s="562">
        <v>0.122</v>
      </c>
      <c r="H116" s="565">
        <v>0</v>
      </c>
      <c r="I116" s="562">
        <v>1.0000000000000009E-3</v>
      </c>
      <c r="J116" s="565">
        <v>0</v>
      </c>
      <c r="K116" s="562">
        <v>0</v>
      </c>
      <c r="L116" s="565">
        <v>1.7999999999999999E-2</v>
      </c>
      <c r="M116" s="562">
        <v>0</v>
      </c>
      <c r="N116" s="565">
        <v>1.7999999999999999E-2</v>
      </c>
      <c r="O116" s="562">
        <v>1E-3</v>
      </c>
      <c r="P116" s="565">
        <v>0.51800000000000002</v>
      </c>
      <c r="Q116" s="562">
        <v>0</v>
      </c>
      <c r="R116" s="565">
        <v>0.51800000000000002</v>
      </c>
      <c r="S116" s="562">
        <v>0</v>
      </c>
      <c r="T116" s="565">
        <v>0</v>
      </c>
      <c r="U116" s="562">
        <v>0</v>
      </c>
      <c r="V116" s="565">
        <v>0</v>
      </c>
      <c r="W116" s="562">
        <v>1.0999999999999999E-2</v>
      </c>
      <c r="X116" s="565">
        <v>1E-3</v>
      </c>
      <c r="Y116" s="562">
        <v>0</v>
      </c>
      <c r="Z116" s="565">
        <v>0</v>
      </c>
      <c r="AA116" s="562">
        <v>-1E-3</v>
      </c>
      <c r="AB116" s="565">
        <v>0.02</v>
      </c>
      <c r="AC116" s="562">
        <v>3.0000000000000001E-3</v>
      </c>
      <c r="AD116" s="565">
        <v>1.4999999999999999E-2</v>
      </c>
      <c r="AE116" s="562">
        <v>0.13300000000000001</v>
      </c>
      <c r="AF116" s="565">
        <v>0.55700000000000005</v>
      </c>
      <c r="AG116" s="562">
        <v>4.0000000000000036E-3</v>
      </c>
      <c r="AH116" s="565">
        <v>0.53200000000000003</v>
      </c>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FT116" s="85"/>
      <c r="FU116" s="85"/>
      <c r="FV116" s="85"/>
      <c r="FW116" s="85"/>
      <c r="FX116" s="85"/>
      <c r="FY116" s="85"/>
      <c r="FZ116" s="85"/>
      <c r="GA116" s="85"/>
      <c r="GB116" s="85"/>
      <c r="GC116" s="85"/>
      <c r="GD116" s="85"/>
      <c r="GE116" s="85"/>
      <c r="GF116" s="85"/>
      <c r="GG116" s="85"/>
    </row>
    <row r="117" spans="1:189">
      <c r="A117" s="164"/>
      <c r="B117" s="171" t="s">
        <v>394</v>
      </c>
      <c r="C117" s="562">
        <v>0</v>
      </c>
      <c r="D117" s="566">
        <v>0</v>
      </c>
      <c r="E117" s="562">
        <v>0</v>
      </c>
      <c r="F117" s="566">
        <v>0</v>
      </c>
      <c r="G117" s="562">
        <v>0</v>
      </c>
      <c r="H117" s="566">
        <v>0</v>
      </c>
      <c r="I117" s="562">
        <v>0</v>
      </c>
      <c r="J117" s="566">
        <v>0</v>
      </c>
      <c r="K117" s="562">
        <v>0</v>
      </c>
      <c r="L117" s="566">
        <v>1.7999999999999999E-2</v>
      </c>
      <c r="M117" s="562">
        <v>0</v>
      </c>
      <c r="N117" s="566">
        <v>1.7999999999999999E-2</v>
      </c>
      <c r="O117" s="562">
        <v>0</v>
      </c>
      <c r="P117" s="566">
        <v>0.51600000000000001</v>
      </c>
      <c r="Q117" s="562">
        <v>0</v>
      </c>
      <c r="R117" s="566">
        <v>0.51600000000000001</v>
      </c>
      <c r="S117" s="562">
        <v>0</v>
      </c>
      <c r="T117" s="566">
        <v>0</v>
      </c>
      <c r="U117" s="562">
        <v>0</v>
      </c>
      <c r="V117" s="566">
        <v>0</v>
      </c>
      <c r="W117" s="562">
        <v>0</v>
      </c>
      <c r="X117" s="566">
        <v>0</v>
      </c>
      <c r="Y117" s="562">
        <v>0</v>
      </c>
      <c r="Z117" s="566">
        <v>0</v>
      </c>
      <c r="AA117" s="562">
        <v>-1E-3</v>
      </c>
      <c r="AB117" s="566">
        <v>0</v>
      </c>
      <c r="AC117" s="562">
        <v>3.0000000000000001E-3</v>
      </c>
      <c r="AD117" s="566">
        <v>-2E-3</v>
      </c>
      <c r="AE117" s="562">
        <v>-1E-3</v>
      </c>
      <c r="AF117" s="566">
        <v>0.53400000000000003</v>
      </c>
      <c r="AG117" s="562">
        <v>3.0000000000000001E-3</v>
      </c>
      <c r="AH117" s="566">
        <v>0.51300000000000001</v>
      </c>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c r="CB117"/>
      <c r="CC117"/>
      <c r="FT117" s="85"/>
      <c r="FU117" s="85"/>
      <c r="FV117" s="85"/>
      <c r="FW117" s="85"/>
      <c r="FX117" s="85"/>
      <c r="FY117" s="85"/>
      <c r="FZ117" s="85"/>
      <c r="GA117" s="85"/>
      <c r="GB117" s="85"/>
      <c r="GC117" s="85"/>
      <c r="GD117" s="85"/>
      <c r="GE117" s="85"/>
      <c r="GF117" s="85"/>
      <c r="GG117" s="85"/>
    </row>
    <row r="118" spans="1:189">
      <c r="A118" s="164"/>
      <c r="B118" s="171" t="s">
        <v>395</v>
      </c>
      <c r="C118" s="562">
        <v>0</v>
      </c>
      <c r="D118" s="566">
        <v>0</v>
      </c>
      <c r="E118" s="562">
        <v>0</v>
      </c>
      <c r="F118" s="566">
        <v>0</v>
      </c>
      <c r="G118" s="562">
        <v>0.122</v>
      </c>
      <c r="H118" s="566">
        <v>0</v>
      </c>
      <c r="I118" s="562">
        <v>1.0000000000000009E-3</v>
      </c>
      <c r="J118" s="566">
        <v>0</v>
      </c>
      <c r="K118" s="562">
        <v>0</v>
      </c>
      <c r="L118" s="566">
        <v>0</v>
      </c>
      <c r="M118" s="562">
        <v>0</v>
      </c>
      <c r="N118" s="566">
        <v>0</v>
      </c>
      <c r="O118" s="562">
        <v>1E-3</v>
      </c>
      <c r="P118" s="566">
        <v>2E-3</v>
      </c>
      <c r="Q118" s="562">
        <v>0</v>
      </c>
      <c r="R118" s="566">
        <v>2E-3</v>
      </c>
      <c r="S118" s="562">
        <v>0</v>
      </c>
      <c r="T118" s="566">
        <v>0</v>
      </c>
      <c r="U118" s="562">
        <v>0</v>
      </c>
      <c r="V118" s="566">
        <v>0</v>
      </c>
      <c r="W118" s="562">
        <v>1.0999999999999999E-2</v>
      </c>
      <c r="X118" s="566">
        <v>1E-3</v>
      </c>
      <c r="Y118" s="562">
        <v>0</v>
      </c>
      <c r="Z118" s="566">
        <v>0</v>
      </c>
      <c r="AA118" s="562">
        <v>0</v>
      </c>
      <c r="AB118" s="566">
        <v>0.02</v>
      </c>
      <c r="AC118" s="562">
        <v>0</v>
      </c>
      <c r="AD118" s="566">
        <v>1.7000000000000001E-2</v>
      </c>
      <c r="AE118" s="562">
        <v>0.13400000000000001</v>
      </c>
      <c r="AF118" s="566">
        <v>2.3E-2</v>
      </c>
      <c r="AG118" s="562">
        <v>1.0000000000000009E-3</v>
      </c>
      <c r="AH118" s="566">
        <v>1.9E-2</v>
      </c>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FT118" s="85"/>
      <c r="FU118" s="85"/>
      <c r="FV118" s="85"/>
      <c r="FW118" s="85"/>
      <c r="FX118" s="85"/>
      <c r="FY118" s="85"/>
      <c r="FZ118" s="85"/>
      <c r="GA118" s="85"/>
      <c r="GB118" s="85"/>
      <c r="GC118" s="85"/>
      <c r="GD118" s="85"/>
      <c r="GE118" s="85"/>
      <c r="GF118" s="85"/>
      <c r="GG118" s="85"/>
    </row>
    <row r="119" spans="1:189">
      <c r="A119" s="169"/>
      <c r="B119" s="169"/>
      <c r="C119" s="169"/>
      <c r="D119" s="169"/>
      <c r="E119" s="674"/>
      <c r="F119" s="674"/>
      <c r="G119" s="169"/>
      <c r="H119" s="169"/>
      <c r="I119" s="674"/>
      <c r="J119" s="674"/>
      <c r="K119" s="169"/>
      <c r="L119" s="674"/>
      <c r="M119" s="674"/>
      <c r="N119" s="674"/>
      <c r="O119" s="169"/>
      <c r="P119" s="169"/>
      <c r="Q119" s="674"/>
      <c r="R119" s="674"/>
      <c r="S119" s="169"/>
      <c r="T119" s="169"/>
      <c r="U119" s="674"/>
      <c r="V119" s="674"/>
      <c r="W119" s="169"/>
      <c r="X119" s="169"/>
      <c r="Y119" s="674"/>
      <c r="Z119" s="674"/>
      <c r="AA119" s="169"/>
      <c r="AB119" s="169"/>
      <c r="AC119" s="674"/>
      <c r="AD119" s="674"/>
      <c r="AE119" s="169"/>
      <c r="AF119" s="169"/>
      <c r="AG119" s="674"/>
      <c r="AH119" s="674"/>
      <c r="AI119" s="16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FT119" s="85"/>
      <c r="FU119" s="85"/>
      <c r="FV119" s="85"/>
      <c r="FW119" s="85"/>
      <c r="FX119" s="85"/>
      <c r="FY119" s="85"/>
      <c r="FZ119" s="85"/>
      <c r="GA119" s="85"/>
      <c r="GB119" s="85"/>
      <c r="GC119" s="85"/>
      <c r="GD119" s="85"/>
      <c r="GE119" s="85"/>
      <c r="GF119" s="85"/>
      <c r="GG119" s="85"/>
    </row>
    <row r="120" spans="1:189" s="168" customFormat="1">
      <c r="A120" s="158" t="s">
        <v>396</v>
      </c>
      <c r="B120" s="159"/>
      <c r="C120" s="571">
        <v>0</v>
      </c>
      <c r="D120" s="565">
        <v>0</v>
      </c>
      <c r="E120" s="571">
        <v>0</v>
      </c>
      <c r="F120" s="565">
        <v>0</v>
      </c>
      <c r="G120" s="571">
        <v>27.048999999999999</v>
      </c>
      <c r="H120" s="565">
        <v>76.78</v>
      </c>
      <c r="I120" s="571">
        <v>8.3990000000000009</v>
      </c>
      <c r="J120" s="565">
        <v>122.126</v>
      </c>
      <c r="K120" s="571">
        <v>379.452</v>
      </c>
      <c r="L120" s="565">
        <v>273.80900000000003</v>
      </c>
      <c r="M120" s="571">
        <v>147.85499999999999</v>
      </c>
      <c r="N120" s="565">
        <v>273.80900000000003</v>
      </c>
      <c r="O120" s="571">
        <v>702.25800000000004</v>
      </c>
      <c r="P120" s="565">
        <v>515.21400000000006</v>
      </c>
      <c r="Q120" s="571">
        <v>381.88200000000006</v>
      </c>
      <c r="R120" s="565">
        <v>212.02300000000008</v>
      </c>
      <c r="S120" s="571">
        <v>0</v>
      </c>
      <c r="T120" s="565">
        <v>0</v>
      </c>
      <c r="U120" s="571">
        <v>0</v>
      </c>
      <c r="V120" s="565">
        <v>0</v>
      </c>
      <c r="W120" s="571">
        <v>77.983999999999995</v>
      </c>
      <c r="X120" s="565">
        <v>69.891999999999996</v>
      </c>
      <c r="Y120" s="571">
        <v>34.623999999999995</v>
      </c>
      <c r="Z120" s="565">
        <v>28.644999999999996</v>
      </c>
      <c r="AA120" s="571">
        <v>-13.319000000000001</v>
      </c>
      <c r="AB120" s="565">
        <v>6.8109999999999999</v>
      </c>
      <c r="AC120" s="571">
        <v>-15.491000000000001</v>
      </c>
      <c r="AD120" s="565">
        <v>-8.7560000000000002</v>
      </c>
      <c r="AE120" s="571">
        <v>1173.424</v>
      </c>
      <c r="AF120" s="565">
        <v>942.50599999999997</v>
      </c>
      <c r="AG120" s="571">
        <v>557.26900000000001</v>
      </c>
      <c r="AH120" s="565">
        <v>453.09599999999995</v>
      </c>
      <c r="AI120" s="144"/>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s="144"/>
      <c r="CE120" s="144"/>
      <c r="CF120" s="144"/>
      <c r="CG120" s="144"/>
      <c r="CH120" s="144"/>
      <c r="CI120" s="144"/>
      <c r="CJ120" s="144"/>
      <c r="CK120" s="144"/>
      <c r="CL120" s="144"/>
      <c r="CM120" s="144"/>
      <c r="CN120" s="144"/>
      <c r="CO120" s="144"/>
      <c r="CP120" s="144"/>
      <c r="CQ120" s="144"/>
      <c r="CR120" s="144"/>
      <c r="CS120" s="144"/>
      <c r="CT120" s="144"/>
      <c r="CU120" s="144"/>
      <c r="CV120" s="144"/>
      <c r="CW120" s="144"/>
      <c r="CX120" s="144"/>
      <c r="CY120" s="144"/>
      <c r="CZ120" s="144"/>
      <c r="DA120" s="144"/>
      <c r="DB120" s="144"/>
      <c r="DC120" s="144"/>
      <c r="DD120" s="144"/>
      <c r="DE120" s="144"/>
      <c r="DF120" s="144"/>
      <c r="DG120" s="144"/>
      <c r="DH120" s="144"/>
      <c r="DI120" s="144"/>
      <c r="DJ120" s="144"/>
      <c r="DK120" s="144"/>
      <c r="DL120" s="144"/>
      <c r="DM120" s="144"/>
      <c r="DN120" s="144"/>
      <c r="DO120" s="144"/>
      <c r="DP120" s="144"/>
      <c r="DQ120" s="144"/>
      <c r="DR120" s="144"/>
      <c r="DS120" s="144"/>
      <c r="DT120" s="144"/>
      <c r="DU120" s="144"/>
      <c r="DV120" s="144"/>
      <c r="DW120" s="144"/>
      <c r="DX120" s="144"/>
      <c r="DY120" s="144"/>
      <c r="DZ120" s="144"/>
      <c r="EA120" s="144"/>
      <c r="EB120" s="144"/>
      <c r="EC120" s="144"/>
      <c r="ED120" s="144"/>
      <c r="EE120" s="144"/>
      <c r="EF120" s="144"/>
      <c r="EG120" s="144"/>
      <c r="EH120" s="144"/>
      <c r="EI120" s="144"/>
      <c r="EJ120" s="144"/>
      <c r="EK120" s="144"/>
      <c r="EL120" s="144"/>
      <c r="EM120" s="144"/>
      <c r="EN120" s="144"/>
      <c r="EO120" s="144"/>
      <c r="EP120" s="144"/>
      <c r="EQ120" s="144"/>
      <c r="ER120" s="144"/>
      <c r="ES120" s="144"/>
      <c r="ET120" s="144"/>
      <c r="EU120" s="144"/>
      <c r="EV120" s="144"/>
      <c r="EW120" s="144"/>
      <c r="EX120" s="144"/>
      <c r="EY120" s="144"/>
      <c r="EZ120" s="144"/>
      <c r="FA120" s="144"/>
      <c r="FB120" s="144"/>
      <c r="FC120" s="144"/>
      <c r="FD120" s="144"/>
      <c r="FE120" s="144"/>
      <c r="FF120" s="144"/>
      <c r="FG120" s="144"/>
      <c r="FH120" s="144"/>
      <c r="FI120" s="144"/>
      <c r="FJ120" s="144"/>
      <c r="FK120" s="144"/>
      <c r="FL120" s="144"/>
      <c r="FM120" s="144"/>
      <c r="FN120" s="144"/>
      <c r="FO120" s="144"/>
      <c r="FP120" s="144"/>
      <c r="FQ120" s="144"/>
      <c r="FR120" s="144"/>
      <c r="FS120" s="144"/>
      <c r="FT120" s="144"/>
      <c r="FU120" s="144"/>
      <c r="FV120" s="144"/>
      <c r="FW120" s="144"/>
      <c r="FX120" s="144"/>
      <c r="FY120" s="144"/>
      <c r="FZ120" s="144"/>
      <c r="GA120" s="144"/>
      <c r="GB120" s="144"/>
      <c r="GC120" s="144"/>
      <c r="GD120" s="144"/>
      <c r="GE120" s="144"/>
      <c r="GF120" s="144"/>
      <c r="GG120" s="144"/>
    </row>
    <row r="121" spans="1:189">
      <c r="A121" s="169"/>
      <c r="B121" s="169"/>
      <c r="C121" s="169"/>
      <c r="D121" s="169"/>
      <c r="E121" s="674"/>
      <c r="F121" s="674"/>
      <c r="G121" s="169"/>
      <c r="H121" s="169"/>
      <c r="I121" s="674"/>
      <c r="J121" s="674"/>
      <c r="K121" s="169"/>
      <c r="L121" s="674"/>
      <c r="M121" s="674"/>
      <c r="N121" s="674"/>
      <c r="O121" s="169"/>
      <c r="P121" s="169"/>
      <c r="Q121" s="674"/>
      <c r="R121" s="674"/>
      <c r="S121" s="169"/>
      <c r="T121" s="169"/>
      <c r="U121" s="674"/>
      <c r="V121" s="674"/>
      <c r="W121" s="169"/>
      <c r="X121" s="169"/>
      <c r="Y121" s="674"/>
      <c r="Z121" s="674"/>
      <c r="AA121" s="169"/>
      <c r="AB121" s="169"/>
      <c r="AC121" s="674"/>
      <c r="AD121" s="674"/>
      <c r="AE121" s="169"/>
      <c r="AF121" s="169"/>
      <c r="AG121" s="674"/>
      <c r="AH121" s="674"/>
      <c r="AI121" s="169"/>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FT121" s="85"/>
      <c r="FU121" s="85"/>
      <c r="FV121" s="85"/>
      <c r="FW121" s="85"/>
      <c r="FX121" s="85"/>
      <c r="FY121" s="85"/>
      <c r="FZ121" s="85"/>
      <c r="GA121" s="85"/>
      <c r="GB121" s="85"/>
      <c r="GC121" s="85"/>
      <c r="GD121" s="85"/>
      <c r="GE121" s="85"/>
      <c r="GF121" s="85"/>
      <c r="GG121" s="85"/>
    </row>
    <row r="122" spans="1:189">
      <c r="A122" s="164"/>
      <c r="B122" s="171" t="s">
        <v>397</v>
      </c>
      <c r="C122" s="562">
        <v>0</v>
      </c>
      <c r="D122" s="566">
        <v>0</v>
      </c>
      <c r="E122" s="562">
        <v>0</v>
      </c>
      <c r="F122" s="566">
        <v>0</v>
      </c>
      <c r="G122" s="562">
        <v>-18.504999999999999</v>
      </c>
      <c r="H122" s="566">
        <v>-32.164000000000001</v>
      </c>
      <c r="I122" s="562">
        <v>-2.6019999999999985</v>
      </c>
      <c r="J122" s="566">
        <v>-58.921999999999997</v>
      </c>
      <c r="K122" s="562">
        <v>-126.295</v>
      </c>
      <c r="L122" s="566">
        <v>-65.578000000000003</v>
      </c>
      <c r="M122" s="562">
        <v>-39.878</v>
      </c>
      <c r="N122" s="566">
        <v>-65.578000000000003</v>
      </c>
      <c r="O122" s="562">
        <v>-245.15</v>
      </c>
      <c r="P122" s="566">
        <v>-175.43799999999999</v>
      </c>
      <c r="Q122" s="562">
        <v>-131.64500000000001</v>
      </c>
      <c r="R122" s="566">
        <v>-75.461999999999989</v>
      </c>
      <c r="S122" s="562">
        <v>0</v>
      </c>
      <c r="T122" s="566">
        <v>0</v>
      </c>
      <c r="U122" s="562">
        <v>0</v>
      </c>
      <c r="V122" s="566">
        <v>0</v>
      </c>
      <c r="W122" s="562">
        <v>-27.324999999999999</v>
      </c>
      <c r="X122" s="566">
        <v>-23.431000000000001</v>
      </c>
      <c r="Y122" s="562">
        <v>-11.128</v>
      </c>
      <c r="Z122" s="566">
        <v>-11.123000000000001</v>
      </c>
      <c r="AA122" s="562">
        <v>-0.93400000000000005</v>
      </c>
      <c r="AB122" s="566">
        <v>-16.024000000000001</v>
      </c>
      <c r="AC122" s="562">
        <v>-0.22200000000000009</v>
      </c>
      <c r="AD122" s="566">
        <v>1.8170000000000002</v>
      </c>
      <c r="AE122" s="562">
        <v>-418.209</v>
      </c>
      <c r="AF122" s="566">
        <v>-312.63499999999999</v>
      </c>
      <c r="AG122" s="562">
        <v>-185.47499999999999</v>
      </c>
      <c r="AH122" s="566">
        <v>-172.32399999999998</v>
      </c>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FT122" s="85"/>
      <c r="FU122" s="85"/>
      <c r="FV122" s="85"/>
      <c r="FW122" s="85"/>
      <c r="FX122" s="85"/>
      <c r="FY122" s="85"/>
      <c r="FZ122" s="85"/>
      <c r="GA122" s="85"/>
      <c r="GB122" s="85"/>
      <c r="GC122" s="85"/>
      <c r="GD122" s="85"/>
      <c r="GE122" s="85"/>
      <c r="GF122" s="85"/>
      <c r="GG122" s="85"/>
    </row>
    <row r="123" spans="1:189">
      <c r="A123" s="169"/>
      <c r="B123" s="169"/>
      <c r="C123" s="169"/>
      <c r="D123" s="169"/>
      <c r="E123" s="674"/>
      <c r="F123" s="674"/>
      <c r="G123" s="169"/>
      <c r="H123" s="169"/>
      <c r="I123" s="674"/>
      <c r="J123" s="674"/>
      <c r="K123" s="169"/>
      <c r="L123" s="674"/>
      <c r="M123" s="674"/>
      <c r="N123" s="674"/>
      <c r="O123" s="169"/>
      <c r="P123" s="169"/>
      <c r="Q123" s="674"/>
      <c r="R123" s="674"/>
      <c r="S123" s="169"/>
      <c r="T123" s="169"/>
      <c r="U123" s="674"/>
      <c r="V123" s="674"/>
      <c r="W123" s="169"/>
      <c r="X123" s="169"/>
      <c r="Y123" s="674"/>
      <c r="Z123" s="674"/>
      <c r="AA123" s="169"/>
      <c r="AB123" s="169"/>
      <c r="AC123" s="674"/>
      <c r="AD123" s="674"/>
      <c r="AE123" s="169"/>
      <c r="AF123" s="169"/>
      <c r="AG123" s="674"/>
      <c r="AH123" s="674"/>
      <c r="AI123" s="169"/>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FT123" s="85"/>
      <c r="FU123" s="85"/>
      <c r="FV123" s="85"/>
      <c r="FW123" s="85"/>
      <c r="FX123" s="85"/>
      <c r="FY123" s="85"/>
      <c r="FZ123" s="85"/>
      <c r="GA123" s="85"/>
      <c r="GB123" s="85"/>
      <c r="GC123" s="85"/>
      <c r="GD123" s="85"/>
      <c r="GE123" s="85"/>
      <c r="GF123" s="85"/>
      <c r="GG123" s="85"/>
    </row>
    <row r="124" spans="1:189" s="168" customFormat="1">
      <c r="A124" s="158" t="s">
        <v>398</v>
      </c>
      <c r="B124" s="159"/>
      <c r="C124" s="571">
        <v>0</v>
      </c>
      <c r="D124" s="569">
        <v>0</v>
      </c>
      <c r="E124" s="571">
        <v>0</v>
      </c>
      <c r="F124" s="569">
        <v>0</v>
      </c>
      <c r="G124" s="571">
        <v>8.5440000000000005</v>
      </c>
      <c r="H124" s="569">
        <v>44.616</v>
      </c>
      <c r="I124" s="571">
        <v>5.7970000000000006</v>
      </c>
      <c r="J124" s="569">
        <v>63.204000000000001</v>
      </c>
      <c r="K124" s="571">
        <v>253.15700000000001</v>
      </c>
      <c r="L124" s="569">
        <v>208.23099999999999</v>
      </c>
      <c r="M124" s="571">
        <v>107.977</v>
      </c>
      <c r="N124" s="569">
        <v>208.23099999999999</v>
      </c>
      <c r="O124" s="571">
        <v>457.108</v>
      </c>
      <c r="P124" s="569">
        <v>339.77600000000001</v>
      </c>
      <c r="Q124" s="571">
        <v>250.23699999999999</v>
      </c>
      <c r="R124" s="569">
        <v>136.56100000000001</v>
      </c>
      <c r="S124" s="571">
        <v>0</v>
      </c>
      <c r="T124" s="569">
        <v>0</v>
      </c>
      <c r="U124" s="571">
        <v>0</v>
      </c>
      <c r="V124" s="569">
        <v>0</v>
      </c>
      <c r="W124" s="571">
        <v>50.658999999999999</v>
      </c>
      <c r="X124" s="569">
        <v>46.460999999999999</v>
      </c>
      <c r="Y124" s="571">
        <v>23.495999999999999</v>
      </c>
      <c r="Z124" s="569">
        <v>17.521999999999998</v>
      </c>
      <c r="AA124" s="571">
        <v>-14.253</v>
      </c>
      <c r="AB124" s="569">
        <v>-9.2129999999999992</v>
      </c>
      <c r="AC124" s="571">
        <v>-15.713000000000001</v>
      </c>
      <c r="AD124" s="569">
        <v>-6.9389999999999992</v>
      </c>
      <c r="AE124" s="571">
        <v>755.21500000000003</v>
      </c>
      <c r="AF124" s="569">
        <v>629.87099999999998</v>
      </c>
      <c r="AG124" s="571">
        <v>371.79400000000004</v>
      </c>
      <c r="AH124" s="569">
        <v>280.77199999999999</v>
      </c>
      <c r="AI124" s="14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s="144"/>
      <c r="CE124" s="144"/>
      <c r="CF124" s="144"/>
      <c r="CG124" s="144"/>
      <c r="CH124" s="144"/>
      <c r="CI124" s="144"/>
      <c r="CJ124" s="144"/>
      <c r="CK124" s="144"/>
      <c r="CL124" s="144"/>
      <c r="CM124" s="144"/>
      <c r="CN124" s="144"/>
      <c r="CO124" s="144"/>
      <c r="CP124" s="144"/>
      <c r="CQ124" s="144"/>
      <c r="CR124" s="144"/>
      <c r="CS124" s="144"/>
      <c r="CT124" s="144"/>
      <c r="CU124" s="144"/>
      <c r="CV124" s="144"/>
      <c r="CW124" s="144"/>
      <c r="CX124" s="144"/>
      <c r="CY124" s="144"/>
      <c r="CZ124" s="144"/>
      <c r="DA124" s="144"/>
      <c r="DB124" s="144"/>
      <c r="DC124" s="144"/>
      <c r="DD124" s="144"/>
      <c r="DE124" s="144"/>
      <c r="DF124" s="144"/>
      <c r="DG124" s="144"/>
      <c r="DH124" s="144"/>
      <c r="DI124" s="144"/>
      <c r="DJ124" s="144"/>
      <c r="DK124" s="144"/>
      <c r="DL124" s="144"/>
      <c r="DM124" s="144"/>
      <c r="DN124" s="144"/>
      <c r="DO124" s="144"/>
      <c r="DP124" s="144"/>
      <c r="DQ124" s="144"/>
      <c r="DR124" s="144"/>
      <c r="DS124" s="144"/>
      <c r="DT124" s="144"/>
      <c r="DU124" s="144"/>
      <c r="DV124" s="144"/>
      <c r="DW124" s="144"/>
      <c r="DX124" s="144"/>
      <c r="DY124" s="144"/>
      <c r="DZ124" s="144"/>
      <c r="EA124" s="144"/>
      <c r="EB124" s="144"/>
      <c r="EC124" s="144"/>
      <c r="ED124" s="144"/>
      <c r="EE124" s="144"/>
      <c r="EF124" s="144"/>
      <c r="EG124" s="144"/>
      <c r="EH124" s="144"/>
      <c r="EI124" s="144"/>
      <c r="EJ124" s="144"/>
      <c r="EK124" s="144"/>
      <c r="EL124" s="144"/>
      <c r="EM124" s="144"/>
      <c r="EN124" s="144"/>
      <c r="EO124" s="144"/>
      <c r="EP124" s="144"/>
      <c r="EQ124" s="144"/>
      <c r="ER124" s="144"/>
      <c r="ES124" s="144"/>
      <c r="ET124" s="144"/>
      <c r="EU124" s="144"/>
      <c r="EV124" s="144"/>
      <c r="EW124" s="144"/>
      <c r="EX124" s="144"/>
      <c r="EY124" s="144"/>
      <c r="EZ124" s="144"/>
      <c r="FA124" s="144"/>
      <c r="FB124" s="144"/>
      <c r="FC124" s="144"/>
      <c r="FD124" s="144"/>
      <c r="FE124" s="144"/>
      <c r="FF124" s="144"/>
      <c r="FG124" s="144"/>
      <c r="FH124" s="144"/>
      <c r="FI124" s="144"/>
      <c r="FJ124" s="144"/>
      <c r="FK124" s="144"/>
      <c r="FL124" s="144"/>
      <c r="FM124" s="144"/>
      <c r="FN124" s="144"/>
      <c r="FO124" s="144"/>
      <c r="FP124" s="144"/>
      <c r="FQ124" s="144"/>
      <c r="FR124" s="144"/>
      <c r="FS124" s="144"/>
      <c r="FT124" s="144"/>
      <c r="FU124" s="144"/>
      <c r="FV124" s="144"/>
      <c r="FW124" s="144"/>
      <c r="FX124" s="144"/>
      <c r="FY124" s="144"/>
      <c r="FZ124" s="144"/>
      <c r="GA124" s="144"/>
      <c r="GB124" s="144"/>
      <c r="GC124" s="144"/>
      <c r="GD124" s="144"/>
      <c r="GE124" s="144"/>
      <c r="GF124" s="144"/>
      <c r="GG124" s="144"/>
    </row>
    <row r="125" spans="1:189">
      <c r="A125" s="160"/>
      <c r="B125" s="165" t="s">
        <v>399</v>
      </c>
      <c r="C125" s="562">
        <v>0</v>
      </c>
      <c r="D125" s="570">
        <v>0</v>
      </c>
      <c r="E125" s="562">
        <v>0</v>
      </c>
      <c r="F125" s="570">
        <v>0</v>
      </c>
      <c r="G125" s="562">
        <v>0</v>
      </c>
      <c r="H125" s="570">
        <v>0</v>
      </c>
      <c r="I125" s="562">
        <v>0</v>
      </c>
      <c r="J125" s="570">
        <v>0</v>
      </c>
      <c r="K125" s="562">
        <v>0</v>
      </c>
      <c r="L125" s="570">
        <v>0</v>
      </c>
      <c r="M125" s="562">
        <v>0</v>
      </c>
      <c r="N125" s="570">
        <v>0</v>
      </c>
      <c r="O125" s="562">
        <v>0</v>
      </c>
      <c r="P125" s="570">
        <v>0</v>
      </c>
      <c r="Q125" s="562">
        <v>0</v>
      </c>
      <c r="R125" s="570">
        <v>0</v>
      </c>
      <c r="S125" s="562">
        <v>0</v>
      </c>
      <c r="T125" s="570">
        <v>0</v>
      </c>
      <c r="U125" s="562">
        <v>0</v>
      </c>
      <c r="V125" s="570">
        <v>0</v>
      </c>
      <c r="W125" s="562">
        <v>0</v>
      </c>
      <c r="X125" s="570">
        <v>0</v>
      </c>
      <c r="Y125" s="562">
        <v>0</v>
      </c>
      <c r="Z125" s="570">
        <v>0</v>
      </c>
      <c r="AA125" s="562">
        <v>0</v>
      </c>
      <c r="AB125" s="570">
        <v>0</v>
      </c>
      <c r="AC125" s="562">
        <v>0</v>
      </c>
      <c r="AD125" s="570">
        <v>0</v>
      </c>
      <c r="AE125" s="562">
        <v>0</v>
      </c>
      <c r="AF125" s="570">
        <v>0</v>
      </c>
      <c r="AG125" s="562">
        <v>0</v>
      </c>
      <c r="AH125" s="570">
        <v>0</v>
      </c>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FT125" s="85"/>
      <c r="FU125" s="85"/>
      <c r="FV125" s="85"/>
      <c r="FW125" s="85"/>
      <c r="FX125" s="85"/>
      <c r="FY125" s="85"/>
      <c r="FZ125" s="85"/>
      <c r="GA125" s="85"/>
      <c r="GB125" s="85"/>
      <c r="GC125" s="85"/>
      <c r="GD125" s="85"/>
      <c r="GE125" s="85"/>
      <c r="GF125" s="85"/>
      <c r="GG125" s="85"/>
    </row>
    <row r="126" spans="1:189" s="168" customFormat="1">
      <c r="A126" s="158" t="s">
        <v>400</v>
      </c>
      <c r="B126" s="159"/>
      <c r="C126" s="571">
        <v>0</v>
      </c>
      <c r="D126" s="569">
        <v>0</v>
      </c>
      <c r="E126" s="571">
        <v>0</v>
      </c>
      <c r="F126" s="569">
        <v>0</v>
      </c>
      <c r="G126" s="571">
        <v>8.5440000000000005</v>
      </c>
      <c r="H126" s="569">
        <v>44.616</v>
      </c>
      <c r="I126" s="571">
        <v>5.7970000000000006</v>
      </c>
      <c r="J126" s="569">
        <v>63.204000000000001</v>
      </c>
      <c r="K126" s="571">
        <v>253.15700000000001</v>
      </c>
      <c r="L126" s="569">
        <v>208.23099999999999</v>
      </c>
      <c r="M126" s="571">
        <v>107.977</v>
      </c>
      <c r="N126" s="569">
        <v>208.23099999999999</v>
      </c>
      <c r="O126" s="571">
        <v>457.108</v>
      </c>
      <c r="P126" s="569">
        <v>339.77600000000001</v>
      </c>
      <c r="Q126" s="571">
        <v>250.23699999999999</v>
      </c>
      <c r="R126" s="569">
        <v>136.56100000000001</v>
      </c>
      <c r="S126" s="571">
        <v>0</v>
      </c>
      <c r="T126" s="569">
        <v>0</v>
      </c>
      <c r="U126" s="571">
        <v>0</v>
      </c>
      <c r="V126" s="569">
        <v>0</v>
      </c>
      <c r="W126" s="571">
        <v>50.658999999999999</v>
      </c>
      <c r="X126" s="569">
        <v>46.460999999999999</v>
      </c>
      <c r="Y126" s="571">
        <v>23.495999999999999</v>
      </c>
      <c r="Z126" s="569">
        <v>17.521999999999998</v>
      </c>
      <c r="AA126" s="571">
        <v>-14.253</v>
      </c>
      <c r="AB126" s="569">
        <v>-9.2129999999999992</v>
      </c>
      <c r="AC126" s="571">
        <v>-15.713000000000001</v>
      </c>
      <c r="AD126" s="569">
        <v>-6.9389999999999992</v>
      </c>
      <c r="AE126" s="571">
        <v>755.21500000000003</v>
      </c>
      <c r="AF126" s="569">
        <v>629.87099999999998</v>
      </c>
      <c r="AG126" s="571">
        <v>371.79400000000004</v>
      </c>
      <c r="AH126" s="569">
        <v>280.77199999999999</v>
      </c>
      <c r="AI126" s="144"/>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s="144"/>
      <c r="CE126" s="144"/>
      <c r="CF126" s="144"/>
      <c r="CG126" s="144"/>
      <c r="CH126" s="144"/>
      <c r="CI126" s="144"/>
      <c r="CJ126" s="144"/>
      <c r="CK126" s="144"/>
      <c r="CL126" s="144"/>
      <c r="CM126" s="144"/>
      <c r="CN126" s="144"/>
      <c r="CO126" s="144"/>
      <c r="CP126" s="144"/>
      <c r="CQ126" s="144"/>
      <c r="CR126" s="144"/>
      <c r="CS126" s="144"/>
      <c r="CT126" s="144"/>
      <c r="CU126" s="144"/>
      <c r="CV126" s="144"/>
      <c r="CW126" s="144"/>
      <c r="CX126" s="144"/>
      <c r="CY126" s="144"/>
      <c r="CZ126" s="144"/>
      <c r="DA126" s="144"/>
      <c r="DB126" s="144"/>
      <c r="DC126" s="144"/>
      <c r="DD126" s="144"/>
      <c r="DE126" s="144"/>
      <c r="DF126" s="144"/>
      <c r="DG126" s="144"/>
      <c r="DH126" s="144"/>
      <c r="DI126" s="144"/>
      <c r="DJ126" s="144"/>
      <c r="DK126" s="144"/>
      <c r="DL126" s="144"/>
      <c r="DM126" s="144"/>
      <c r="DN126" s="144"/>
      <c r="DO126" s="144"/>
      <c r="DP126" s="144"/>
      <c r="DQ126" s="144"/>
      <c r="DR126" s="144"/>
      <c r="DS126" s="144"/>
      <c r="DT126" s="144"/>
      <c r="DU126" s="144"/>
      <c r="DV126" s="144"/>
      <c r="DW126" s="144"/>
      <c r="DX126" s="144"/>
      <c r="DY126" s="144"/>
      <c r="DZ126" s="144"/>
      <c r="EA126" s="144"/>
      <c r="EB126" s="144"/>
      <c r="EC126" s="144"/>
      <c r="ED126" s="144"/>
      <c r="EE126" s="144"/>
      <c r="EF126" s="144"/>
      <c r="EG126" s="144"/>
      <c r="EH126" s="144"/>
      <c r="EI126" s="144"/>
      <c r="EJ126" s="144"/>
      <c r="EK126" s="144"/>
      <c r="EL126" s="144"/>
      <c r="EM126" s="144"/>
      <c r="EN126" s="144"/>
      <c r="EO126" s="144"/>
      <c r="EP126" s="144"/>
      <c r="EQ126" s="144"/>
      <c r="ER126" s="144"/>
      <c r="ES126" s="144"/>
      <c r="ET126" s="144"/>
      <c r="EU126" s="144"/>
      <c r="EV126" s="144"/>
      <c r="EW126" s="144"/>
      <c r="EX126" s="144"/>
      <c r="EY126" s="144"/>
      <c r="EZ126" s="144"/>
      <c r="FA126" s="144"/>
      <c r="FB126" s="144"/>
      <c r="FC126" s="144"/>
      <c r="FD126" s="144"/>
      <c r="FE126" s="144"/>
      <c r="FF126" s="144"/>
      <c r="FG126" s="144"/>
      <c r="FH126" s="144"/>
      <c r="FI126" s="144"/>
      <c r="FJ126" s="144"/>
      <c r="FK126" s="144"/>
      <c r="FL126" s="144"/>
      <c r="FM126" s="144"/>
      <c r="FN126" s="144"/>
      <c r="FO126" s="144"/>
      <c r="FP126" s="144"/>
      <c r="FQ126" s="144"/>
      <c r="FR126" s="144"/>
      <c r="FS126" s="144"/>
      <c r="FT126" s="144"/>
      <c r="FU126" s="144"/>
      <c r="FV126" s="144"/>
      <c r="FW126" s="144"/>
      <c r="FX126" s="144"/>
      <c r="FY126" s="144"/>
      <c r="FZ126" s="144"/>
      <c r="GA126" s="144"/>
      <c r="GB126" s="144"/>
      <c r="GC126" s="144"/>
      <c r="GD126" s="144"/>
      <c r="GE126" s="144"/>
      <c r="GF126" s="144"/>
      <c r="GG126" s="144"/>
    </row>
    <row r="127" spans="1:189">
      <c r="A127" s="169"/>
      <c r="B127" s="169"/>
      <c r="C127" s="169"/>
      <c r="D127" s="169"/>
      <c r="E127" s="674"/>
      <c r="F127" s="674"/>
      <c r="G127" s="169"/>
      <c r="H127" s="169"/>
      <c r="I127" s="674"/>
      <c r="J127" s="674"/>
      <c r="K127" s="169"/>
      <c r="L127" s="674"/>
      <c r="M127" s="674"/>
      <c r="N127" s="674"/>
      <c r="O127" s="169"/>
      <c r="P127" s="169"/>
      <c r="Q127" s="674"/>
      <c r="R127" s="674"/>
      <c r="S127" s="169"/>
      <c r="T127" s="169"/>
      <c r="U127" s="674"/>
      <c r="V127" s="674"/>
      <c r="W127" s="169"/>
      <c r="X127" s="169"/>
      <c r="Y127" s="674"/>
      <c r="Z127" s="674"/>
      <c r="AA127" s="169"/>
      <c r="AB127" s="169"/>
      <c r="AC127" s="674"/>
      <c r="AD127" s="674"/>
      <c r="AE127" s="169"/>
      <c r="AF127" s="169"/>
      <c r="AG127" s="674"/>
      <c r="AH127" s="674"/>
      <c r="AI127" s="169"/>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FT127" s="85"/>
      <c r="FU127" s="85"/>
      <c r="FV127" s="85"/>
      <c r="FW127" s="85"/>
      <c r="FX127" s="85"/>
      <c r="FY127" s="85"/>
      <c r="FZ127" s="85"/>
      <c r="GA127" s="85"/>
      <c r="GB127" s="85"/>
      <c r="GC127" s="85"/>
      <c r="GD127" s="85"/>
      <c r="GE127" s="85"/>
      <c r="GF127" s="85"/>
      <c r="GG127" s="85"/>
    </row>
    <row r="128" spans="1:189">
      <c r="A128" s="160"/>
      <c r="B128" s="165" t="s">
        <v>401</v>
      </c>
      <c r="C128" s="571">
        <v>0</v>
      </c>
      <c r="D128" s="569">
        <v>0</v>
      </c>
      <c r="E128" s="571">
        <v>0</v>
      </c>
      <c r="F128" s="569">
        <v>0</v>
      </c>
      <c r="G128" s="571">
        <v>8.5440000000000005</v>
      </c>
      <c r="H128" s="569">
        <v>44.616</v>
      </c>
      <c r="I128" s="571">
        <v>5.7970000000000006</v>
      </c>
      <c r="J128" s="569">
        <v>63.204000000000001</v>
      </c>
      <c r="K128" s="571">
        <v>253.15700000000001</v>
      </c>
      <c r="L128" s="569">
        <v>208.23099999999999</v>
      </c>
      <c r="M128" s="571">
        <v>107.977</v>
      </c>
      <c r="N128" s="569">
        <v>208.23099999999999</v>
      </c>
      <c r="O128" s="571">
        <v>457.108</v>
      </c>
      <c r="P128" s="569">
        <v>339.77600000000001</v>
      </c>
      <c r="Q128" s="571">
        <v>250.23699999999999</v>
      </c>
      <c r="R128" s="569">
        <v>136.56100000000001</v>
      </c>
      <c r="S128" s="571">
        <v>0</v>
      </c>
      <c r="T128" s="569">
        <v>0</v>
      </c>
      <c r="U128" s="571">
        <v>0</v>
      </c>
      <c r="V128" s="569">
        <v>0</v>
      </c>
      <c r="W128" s="571">
        <v>50.658999999999999</v>
      </c>
      <c r="X128" s="569">
        <v>46.460999999999999</v>
      </c>
      <c r="Y128" s="571">
        <v>23.495999999999999</v>
      </c>
      <c r="Z128" s="569">
        <v>17.521999999999998</v>
      </c>
      <c r="AA128" s="571">
        <v>-14.253</v>
      </c>
      <c r="AB128" s="569">
        <v>-9.2129999999999992</v>
      </c>
      <c r="AC128" s="571">
        <v>-15.713000000000001</v>
      </c>
      <c r="AD128" s="569">
        <v>-6.9389999999999992</v>
      </c>
      <c r="AE128" s="571">
        <v>755.21500000000003</v>
      </c>
      <c r="AF128" s="569">
        <v>629.87099999999998</v>
      </c>
      <c r="AG128" s="571">
        <v>371.79400000000004</v>
      </c>
      <c r="AH128" s="569">
        <v>280.77199999999999</v>
      </c>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FT128" s="85"/>
      <c r="FU128" s="85"/>
      <c r="FV128" s="85"/>
      <c r="FW128" s="85"/>
      <c r="FX128" s="85"/>
      <c r="FY128" s="85"/>
      <c r="FZ128" s="85"/>
      <c r="GA128" s="85"/>
      <c r="GB128" s="85"/>
      <c r="GC128" s="85"/>
      <c r="GD128" s="85"/>
      <c r="GE128" s="85"/>
      <c r="GF128" s="85"/>
      <c r="GG128" s="85"/>
    </row>
    <row r="129" spans="1:189">
      <c r="A129" s="164"/>
      <c r="B129" s="166" t="s">
        <v>166</v>
      </c>
      <c r="C129" s="562">
        <v>0</v>
      </c>
      <c r="D129" s="565">
        <v>0</v>
      </c>
      <c r="E129" s="562">
        <v>0</v>
      </c>
      <c r="F129" s="565">
        <v>0</v>
      </c>
      <c r="G129" s="562">
        <v>0</v>
      </c>
      <c r="H129" s="565">
        <v>0</v>
      </c>
      <c r="I129" s="562">
        <v>0</v>
      </c>
      <c r="J129" s="565">
        <v>0</v>
      </c>
      <c r="K129" s="562">
        <v>0</v>
      </c>
      <c r="L129" s="565">
        <v>0</v>
      </c>
      <c r="M129" s="562">
        <v>0</v>
      </c>
      <c r="N129" s="565">
        <v>0</v>
      </c>
      <c r="O129" s="562">
        <v>0</v>
      </c>
      <c r="P129" s="565">
        <v>0</v>
      </c>
      <c r="Q129" s="562">
        <v>0</v>
      </c>
      <c r="R129" s="565">
        <v>0</v>
      </c>
      <c r="S129" s="562">
        <v>0</v>
      </c>
      <c r="T129" s="565">
        <v>0</v>
      </c>
      <c r="U129" s="562">
        <v>0</v>
      </c>
      <c r="V129" s="565">
        <v>0</v>
      </c>
      <c r="W129" s="562">
        <v>0</v>
      </c>
      <c r="X129" s="565">
        <v>0</v>
      </c>
      <c r="Y129" s="562">
        <v>0</v>
      </c>
      <c r="Z129" s="565">
        <v>0</v>
      </c>
      <c r="AA129" s="562">
        <v>0</v>
      </c>
      <c r="AB129" s="565">
        <v>0</v>
      </c>
      <c r="AC129" s="562">
        <v>0</v>
      </c>
      <c r="AD129" s="565">
        <v>0</v>
      </c>
      <c r="AE129" s="562">
        <v>511.99099999999999</v>
      </c>
      <c r="AF129" s="565">
        <v>432.161</v>
      </c>
      <c r="AG129" s="562">
        <v>245.22300000000001</v>
      </c>
      <c r="AH129" s="565">
        <v>186.928</v>
      </c>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FT129" s="85"/>
      <c r="FU129" s="85"/>
      <c r="FV129" s="85"/>
      <c r="FW129" s="85"/>
      <c r="FX129" s="85"/>
      <c r="FY129" s="85"/>
      <c r="FZ129" s="85"/>
      <c r="GA129" s="85"/>
      <c r="GB129" s="85"/>
      <c r="GC129" s="85"/>
      <c r="GD129" s="85"/>
      <c r="GE129" s="85"/>
      <c r="GF129" s="85"/>
      <c r="GG129" s="85"/>
    </row>
    <row r="130" spans="1:189">
      <c r="A130" s="164"/>
      <c r="B130" s="166" t="s">
        <v>91</v>
      </c>
      <c r="C130" s="562">
        <v>0</v>
      </c>
      <c r="D130" s="565">
        <v>0</v>
      </c>
      <c r="E130" s="562">
        <v>0</v>
      </c>
      <c r="F130" s="565">
        <v>0</v>
      </c>
      <c r="G130" s="562">
        <v>0</v>
      </c>
      <c r="H130" s="565">
        <v>0</v>
      </c>
      <c r="I130" s="562">
        <v>0</v>
      </c>
      <c r="J130" s="565">
        <v>0</v>
      </c>
      <c r="K130" s="562">
        <v>0</v>
      </c>
      <c r="L130" s="565">
        <v>0</v>
      </c>
      <c r="M130" s="562">
        <v>0</v>
      </c>
      <c r="N130" s="565">
        <v>0</v>
      </c>
      <c r="O130" s="562">
        <v>0</v>
      </c>
      <c r="P130" s="565">
        <v>0</v>
      </c>
      <c r="Q130" s="562">
        <v>0</v>
      </c>
      <c r="R130" s="565">
        <v>0</v>
      </c>
      <c r="S130" s="562">
        <v>0</v>
      </c>
      <c r="T130" s="565">
        <v>0</v>
      </c>
      <c r="U130" s="562">
        <v>0</v>
      </c>
      <c r="V130" s="565">
        <v>0</v>
      </c>
      <c r="W130" s="562">
        <v>0</v>
      </c>
      <c r="X130" s="565">
        <v>0</v>
      </c>
      <c r="Y130" s="562">
        <v>0</v>
      </c>
      <c r="Z130" s="565">
        <v>0</v>
      </c>
      <c r="AA130" s="562">
        <v>0</v>
      </c>
      <c r="AB130" s="565">
        <v>0</v>
      </c>
      <c r="AC130" s="562">
        <v>0</v>
      </c>
      <c r="AD130" s="565">
        <v>0</v>
      </c>
      <c r="AE130" s="562">
        <v>243.22399999999999</v>
      </c>
      <c r="AF130" s="565">
        <v>197.71</v>
      </c>
      <c r="AG130" s="562">
        <v>126.57099999999998</v>
      </c>
      <c r="AH130" s="565">
        <v>93.844000000000008</v>
      </c>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FT130" s="85"/>
      <c r="FU130" s="85"/>
      <c r="FV130" s="85"/>
      <c r="FW130" s="85"/>
      <c r="FX130" s="85"/>
      <c r="FY130" s="85"/>
      <c r="FZ130" s="85"/>
      <c r="GA130" s="85"/>
      <c r="GB130" s="85"/>
      <c r="GC130" s="85"/>
      <c r="GD130" s="85"/>
      <c r="GE130" s="85"/>
      <c r="GF130" s="85"/>
      <c r="GG130" s="85"/>
    </row>
    <row r="131" spans="1:189">
      <c r="A131" s="169"/>
      <c r="B131" s="169"/>
      <c r="C131" s="169"/>
      <c r="D131" s="169"/>
      <c r="E131" s="169"/>
      <c r="F131" s="169"/>
      <c r="G131" s="169"/>
      <c r="H131" s="169"/>
      <c r="I131" s="169"/>
      <c r="J131" s="169"/>
      <c r="K131" s="169"/>
      <c r="L131" s="169"/>
      <c r="M131" s="169"/>
      <c r="N131" s="169"/>
      <c r="O131" s="169"/>
      <c r="P131" s="169"/>
      <c r="Q131" s="169"/>
      <c r="R131" s="169"/>
      <c r="S131" s="169"/>
      <c r="T131" s="169"/>
      <c r="U131" s="169"/>
      <c r="V131" s="169"/>
      <c r="W131" s="169"/>
      <c r="X131" s="169"/>
      <c r="Y131" s="169"/>
      <c r="Z131" s="169"/>
      <c r="AA131" s="169"/>
      <c r="AB131" s="169"/>
      <c r="AC131" s="169"/>
      <c r="AD131" s="169"/>
      <c r="AE131" s="169"/>
      <c r="AF131" s="169"/>
      <c r="AG131" s="169"/>
      <c r="AH131" s="169"/>
      <c r="AI131" s="169"/>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row>
    <row r="132" spans="1:189">
      <c r="A132" s="169"/>
      <c r="B132" s="169"/>
      <c r="C132" s="203"/>
      <c r="D132" s="169"/>
      <c r="E132" s="169"/>
      <c r="F132" s="169"/>
      <c r="G132" s="169"/>
      <c r="H132" s="169"/>
      <c r="I132" s="169"/>
      <c r="J132" s="169"/>
      <c r="K132" s="169"/>
      <c r="L132" s="169"/>
      <c r="M132" s="169"/>
      <c r="N132" s="169"/>
      <c r="O132" s="169"/>
      <c r="P132" s="169"/>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row>
    <row r="133" spans="1:189">
      <c r="A133" s="885" t="s">
        <v>0</v>
      </c>
      <c r="B133" s="886"/>
      <c r="C133" s="879" t="s">
        <v>312</v>
      </c>
      <c r="D133" s="880"/>
      <c r="E133" s="879" t="s">
        <v>5</v>
      </c>
      <c r="F133" s="880"/>
      <c r="G133" s="879" t="s">
        <v>6</v>
      </c>
      <c r="H133" s="880"/>
      <c r="I133" s="879" t="s">
        <v>7</v>
      </c>
      <c r="J133" s="880"/>
      <c r="K133" s="879" t="s">
        <v>14</v>
      </c>
      <c r="L133" s="880"/>
      <c r="M133" s="879" t="s">
        <v>44</v>
      </c>
      <c r="N133" s="880"/>
      <c r="O133" s="879" t="s">
        <v>313</v>
      </c>
      <c r="P133" s="880"/>
      <c r="Q133" s="879" t="s">
        <v>47</v>
      </c>
      <c r="R133" s="895"/>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FF133" s="86"/>
      <c r="FG133" s="86"/>
      <c r="FH133" s="86"/>
      <c r="FI133" s="86"/>
      <c r="FJ133" s="86"/>
      <c r="FK133" s="86"/>
      <c r="FL133" s="86"/>
      <c r="FM133" s="86"/>
      <c r="FN133" s="86"/>
      <c r="FO133" s="86"/>
      <c r="FP133" s="86"/>
      <c r="FQ133" s="86"/>
      <c r="FR133" s="86"/>
      <c r="FS133" s="86"/>
    </row>
    <row r="134" spans="1:189">
      <c r="A134" s="891" t="s">
        <v>402</v>
      </c>
      <c r="B134" s="896"/>
      <c r="C134" s="558" t="s">
        <v>504</v>
      </c>
      <c r="D134" s="266" t="s">
        <v>491</v>
      </c>
      <c r="E134" s="558" t="s">
        <v>504</v>
      </c>
      <c r="F134" s="266" t="s">
        <v>491</v>
      </c>
      <c r="G134" s="558" t="s">
        <v>504</v>
      </c>
      <c r="H134" s="266" t="s">
        <v>491</v>
      </c>
      <c r="I134" s="558" t="s">
        <v>504</v>
      </c>
      <c r="J134" s="266" t="s">
        <v>491</v>
      </c>
      <c r="K134" s="558" t="s">
        <v>504</v>
      </c>
      <c r="L134" s="266" t="s">
        <v>491</v>
      </c>
      <c r="M134" s="558" t="s">
        <v>504</v>
      </c>
      <c r="N134" s="266" t="s">
        <v>491</v>
      </c>
      <c r="O134" s="558" t="s">
        <v>504</v>
      </c>
      <c r="P134" s="266" t="s">
        <v>491</v>
      </c>
      <c r="Q134" s="558" t="s">
        <v>504</v>
      </c>
      <c r="R134" s="266" t="s">
        <v>491</v>
      </c>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FF134" s="86"/>
      <c r="FG134" s="86"/>
      <c r="FH134" s="86"/>
      <c r="FI134" s="86"/>
      <c r="FJ134" s="86"/>
      <c r="FK134" s="86"/>
      <c r="FL134" s="86"/>
      <c r="FM134" s="86"/>
      <c r="FN134" s="86"/>
      <c r="FO134" s="86"/>
      <c r="FP134" s="86"/>
      <c r="FQ134" s="86"/>
      <c r="FR134" s="86"/>
      <c r="FS134" s="86"/>
    </row>
    <row r="135" spans="1:189">
      <c r="A135" s="897"/>
      <c r="B135" s="898"/>
      <c r="C135" s="675" t="s">
        <v>220</v>
      </c>
      <c r="D135" s="676" t="s">
        <v>220</v>
      </c>
      <c r="E135" s="675" t="s">
        <v>220</v>
      </c>
      <c r="F135" s="676" t="s">
        <v>220</v>
      </c>
      <c r="G135" s="675" t="s">
        <v>220</v>
      </c>
      <c r="H135" s="676" t="s">
        <v>220</v>
      </c>
      <c r="I135" s="675" t="s">
        <v>220</v>
      </c>
      <c r="J135" s="676" t="s">
        <v>220</v>
      </c>
      <c r="K135" s="675" t="s">
        <v>220</v>
      </c>
      <c r="L135" s="676" t="s">
        <v>220</v>
      </c>
      <c r="M135" s="675" t="s">
        <v>220</v>
      </c>
      <c r="N135" s="676" t="s">
        <v>220</v>
      </c>
      <c r="O135" s="675" t="s">
        <v>220</v>
      </c>
      <c r="P135" s="676" t="s">
        <v>220</v>
      </c>
      <c r="Q135" s="675" t="s">
        <v>220</v>
      </c>
      <c r="R135" s="676" t="s">
        <v>220</v>
      </c>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FF135" s="86"/>
      <c r="FG135" s="86"/>
      <c r="FH135" s="86"/>
      <c r="FI135" s="86"/>
      <c r="FJ135" s="86"/>
      <c r="FK135" s="86"/>
      <c r="FL135" s="86"/>
      <c r="FM135" s="86"/>
      <c r="FN135" s="86"/>
      <c r="FO135" s="86"/>
      <c r="FP135" s="86"/>
      <c r="FQ135" s="86"/>
      <c r="FR135" s="86"/>
      <c r="FS135" s="86"/>
    </row>
    <row r="136" spans="1:189">
      <c r="A136" s="169"/>
      <c r="B136" s="169"/>
      <c r="C136" s="169"/>
      <c r="D136" s="169"/>
      <c r="E136" s="169"/>
      <c r="F136" s="169"/>
      <c r="G136" s="169"/>
      <c r="H136" s="169"/>
      <c r="I136" s="169"/>
      <c r="J136" s="169"/>
      <c r="K136" s="169"/>
      <c r="L136" s="169"/>
      <c r="M136" s="169"/>
      <c r="N136" s="169"/>
      <c r="O136" s="169"/>
      <c r="P136" s="169"/>
      <c r="Q136" s="169"/>
      <c r="R136" s="169"/>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FF136" s="86"/>
      <c r="FG136" s="86"/>
      <c r="FH136" s="86"/>
      <c r="FI136" s="86"/>
      <c r="FJ136" s="86"/>
      <c r="FK136" s="86"/>
      <c r="FL136" s="86"/>
      <c r="FM136" s="86"/>
      <c r="FN136" s="86"/>
      <c r="FO136" s="86"/>
      <c r="FP136" s="86"/>
      <c r="FQ136" s="86"/>
      <c r="FR136" s="86"/>
      <c r="FS136" s="86"/>
    </row>
    <row r="137" spans="1:189">
      <c r="A137" s="158"/>
      <c r="B137" s="171" t="s">
        <v>403</v>
      </c>
      <c r="C137" s="563">
        <v>0</v>
      </c>
      <c r="D137" s="272">
        <v>0</v>
      </c>
      <c r="E137" s="563">
        <v>83.575000000000003</v>
      </c>
      <c r="F137" s="272">
        <v>-37.610999999999997</v>
      </c>
      <c r="G137" s="563">
        <v>60.646999999999998</v>
      </c>
      <c r="H137" s="272">
        <v>279.858</v>
      </c>
      <c r="I137" s="563">
        <v>884.60799999999995</v>
      </c>
      <c r="J137" s="272">
        <v>687.49</v>
      </c>
      <c r="K137" s="563">
        <v>0</v>
      </c>
      <c r="L137" s="272">
        <v>0</v>
      </c>
      <c r="M137" s="563">
        <v>72.429000000000002</v>
      </c>
      <c r="N137" s="272">
        <v>40.527000000000001</v>
      </c>
      <c r="O137" s="563">
        <v>-9.3330000000000002</v>
      </c>
      <c r="P137" s="272">
        <v>-587.423</v>
      </c>
      <c r="Q137" s="563">
        <v>1091.9259999999999</v>
      </c>
      <c r="R137" s="272">
        <v>382.84100000000001</v>
      </c>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FF137" s="86"/>
      <c r="FG137" s="86"/>
      <c r="FH137" s="86"/>
      <c r="FI137" s="86"/>
      <c r="FJ137" s="86"/>
      <c r="FK137" s="86"/>
      <c r="FL137" s="86"/>
      <c r="FM137" s="86"/>
      <c r="FN137" s="86"/>
      <c r="FO137" s="86"/>
      <c r="FP137" s="86"/>
      <c r="FQ137" s="86"/>
      <c r="FR137" s="86"/>
      <c r="FS137" s="86"/>
    </row>
    <row r="138" spans="1:189">
      <c r="A138" s="158"/>
      <c r="B138" s="171" t="s">
        <v>404</v>
      </c>
      <c r="C138" s="563">
        <v>0</v>
      </c>
      <c r="D138" s="272">
        <v>0</v>
      </c>
      <c r="E138" s="563">
        <v>-131.52199999999999</v>
      </c>
      <c r="F138" s="272">
        <v>-43.055999999999997</v>
      </c>
      <c r="G138" s="563">
        <v>-650.17700000000002</v>
      </c>
      <c r="H138" s="272">
        <v>-500.38499999999999</v>
      </c>
      <c r="I138" s="563">
        <v>-356.70100000000002</v>
      </c>
      <c r="J138" s="272">
        <v>-278.32900000000001</v>
      </c>
      <c r="K138" s="563">
        <v>0</v>
      </c>
      <c r="L138" s="272">
        <v>0</v>
      </c>
      <c r="M138" s="563">
        <v>-3.4319999999999999</v>
      </c>
      <c r="N138" s="272">
        <v>-7.67</v>
      </c>
      <c r="O138" s="563">
        <v>12.311</v>
      </c>
      <c r="P138" s="272">
        <v>28.503</v>
      </c>
      <c r="Q138" s="563">
        <v>-1129.521</v>
      </c>
      <c r="R138" s="272">
        <v>-800.93700000000001</v>
      </c>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c r="CC138"/>
      <c r="FF138" s="86"/>
      <c r="FG138" s="86"/>
      <c r="FH138" s="86"/>
      <c r="FI138" s="86"/>
      <c r="FJ138" s="86"/>
      <c r="FK138" s="86"/>
      <c r="FL138" s="86"/>
      <c r="FM138" s="86"/>
      <c r="FN138" s="86"/>
      <c r="FO138" s="86"/>
      <c r="FP138" s="86"/>
      <c r="FQ138" s="86"/>
      <c r="FR138" s="86"/>
      <c r="FS138" s="86"/>
    </row>
    <row r="139" spans="1:189">
      <c r="A139" s="158"/>
      <c r="B139" s="171" t="s">
        <v>405</v>
      </c>
      <c r="C139" s="563">
        <v>0</v>
      </c>
      <c r="D139" s="272">
        <v>0</v>
      </c>
      <c r="E139" s="563">
        <v>55.558</v>
      </c>
      <c r="F139" s="272">
        <v>92.460999999999999</v>
      </c>
      <c r="G139" s="563">
        <v>173.25299999999999</v>
      </c>
      <c r="H139" s="272">
        <v>-54.889000000000003</v>
      </c>
      <c r="I139" s="563">
        <v>-343.94900000000001</v>
      </c>
      <c r="J139" s="272">
        <v>-386.22199999999998</v>
      </c>
      <c r="K139" s="563">
        <v>0</v>
      </c>
      <c r="L139" s="272">
        <v>0</v>
      </c>
      <c r="M139" s="563">
        <v>-6.4340000000000002</v>
      </c>
      <c r="N139" s="272">
        <v>-40.033999999999999</v>
      </c>
      <c r="O139" s="563">
        <v>-302.73200000000003</v>
      </c>
      <c r="P139" s="272">
        <v>-782.803</v>
      </c>
      <c r="Q139" s="563">
        <v>-424.30399999999997</v>
      </c>
      <c r="R139" s="272">
        <v>-1171.4870000000001</v>
      </c>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c r="BR139"/>
      <c r="BS139"/>
      <c r="BT139"/>
      <c r="BU139"/>
      <c r="BV139"/>
      <c r="BW139"/>
      <c r="BX139"/>
      <c r="BY139"/>
      <c r="BZ139"/>
      <c r="CA139"/>
      <c r="CB139"/>
      <c r="CC139"/>
      <c r="FF139" s="86"/>
      <c r="FG139" s="86"/>
      <c r="FH139" s="86"/>
      <c r="FI139" s="86"/>
      <c r="FJ139" s="86"/>
      <c r="FK139" s="86"/>
      <c r="FL139" s="86"/>
      <c r="FM139" s="86"/>
      <c r="FN139" s="86"/>
      <c r="FO139" s="86"/>
      <c r="FP139" s="86"/>
      <c r="FQ139" s="86"/>
      <c r="FR139" s="86"/>
      <c r="FS139" s="86"/>
    </row>
    <row r="140" spans="1:189" s="85" customFormat="1">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row>
    <row r="141" spans="1:189" s="85" customFormat="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row>
    <row r="142" spans="1:189" s="85" customFormat="1">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row>
    <row r="143" spans="1:189" s="85" customFormat="1">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c r="CB143"/>
      <c r="CC143"/>
    </row>
    <row r="144" spans="1:189" s="85" customFormat="1">
      <c r="AJ144"/>
      <c r="AK144"/>
      <c r="AL144"/>
      <c r="AM144"/>
      <c r="AN144"/>
      <c r="AO144"/>
      <c r="AP144"/>
      <c r="AQ144"/>
      <c r="AR144"/>
      <c r="AS144"/>
      <c r="AT144"/>
      <c r="AU144"/>
      <c r="AV144"/>
      <c r="AW144"/>
      <c r="AX144"/>
      <c r="AY144"/>
      <c r="AZ144"/>
      <c r="BA144"/>
      <c r="BB144"/>
      <c r="BC144"/>
      <c r="BD144"/>
      <c r="BE144"/>
      <c r="BF144"/>
      <c r="BG144"/>
      <c r="BH144"/>
      <c r="BI144"/>
      <c r="BJ144"/>
      <c r="BK144"/>
      <c r="BL144"/>
      <c r="BM144"/>
      <c r="BN144"/>
      <c r="BO144"/>
      <c r="BP144"/>
      <c r="BQ144"/>
      <c r="BR144"/>
      <c r="BS144"/>
      <c r="BT144"/>
      <c r="BU144"/>
      <c r="BV144"/>
      <c r="BW144"/>
      <c r="BX144"/>
      <c r="BY144"/>
      <c r="BZ144"/>
      <c r="CA144"/>
      <c r="CB144"/>
      <c r="CC144"/>
    </row>
    <row r="145" spans="54:81" s="85" customFormat="1">
      <c r="BB145"/>
      <c r="BC145"/>
      <c r="BD145"/>
      <c r="BE145"/>
      <c r="BF145"/>
      <c r="BG145"/>
      <c r="BH145"/>
      <c r="BI145"/>
      <c r="BJ145"/>
      <c r="BK145"/>
      <c r="BL145"/>
      <c r="BM145"/>
      <c r="BN145"/>
      <c r="BO145"/>
      <c r="BP145"/>
      <c r="BQ145"/>
      <c r="BR145"/>
      <c r="BS145"/>
      <c r="BT145"/>
      <c r="BU145"/>
      <c r="BV145"/>
      <c r="BW145"/>
      <c r="BX145"/>
      <c r="BY145"/>
      <c r="BZ145"/>
      <c r="CA145"/>
      <c r="CB145"/>
      <c r="CC145"/>
    </row>
    <row r="146" spans="54:81" s="85" customFormat="1"/>
    <row r="147" spans="54:81" s="85" customFormat="1"/>
    <row r="148" spans="54:81" s="85" customFormat="1"/>
    <row r="149" spans="54:81" s="85" customFormat="1"/>
    <row r="150" spans="54:81" s="85" customFormat="1"/>
    <row r="151" spans="54:81" s="85" customFormat="1"/>
    <row r="152" spans="54:81" s="85" customFormat="1"/>
    <row r="153" spans="54:81" s="85" customFormat="1"/>
    <row r="154" spans="54:81" s="85" customFormat="1"/>
    <row r="155" spans="54:81" s="85" customFormat="1"/>
    <row r="156" spans="54:81" s="85" customFormat="1"/>
    <row r="157" spans="54:81" s="85" customFormat="1"/>
    <row r="158" spans="54:81" s="85" customFormat="1"/>
    <row r="159" spans="54:81" s="85" customFormat="1"/>
    <row r="160" spans="54:81" s="85" customFormat="1"/>
    <row r="161" s="85" customFormat="1"/>
    <row r="162" s="85" customFormat="1"/>
    <row r="163" s="85" customFormat="1"/>
    <row r="164" s="85" customFormat="1"/>
    <row r="165" s="85" customFormat="1"/>
    <row r="166" s="85" customFormat="1"/>
    <row r="167" s="85" customFormat="1"/>
    <row r="168" s="85" customFormat="1"/>
    <row r="169" s="85" customFormat="1"/>
    <row r="170" s="85" customFormat="1"/>
    <row r="171" s="85" customFormat="1"/>
    <row r="172" s="85" customFormat="1"/>
    <row r="173" s="85" customFormat="1"/>
    <row r="174" s="85" customFormat="1"/>
    <row r="175" s="85" customFormat="1"/>
    <row r="176" s="85" customFormat="1"/>
    <row r="177" s="85" customFormat="1"/>
    <row r="178" s="85" customFormat="1"/>
    <row r="179" s="85" customFormat="1"/>
    <row r="180" s="85" customFormat="1"/>
    <row r="181" s="85" customFormat="1"/>
    <row r="182" s="85" customFormat="1"/>
    <row r="183" s="85" customFormat="1"/>
    <row r="184" s="85" customFormat="1"/>
    <row r="185" s="85" customFormat="1"/>
    <row r="186" s="85" customFormat="1"/>
    <row r="187" s="85" customFormat="1"/>
    <row r="188" s="85" customFormat="1"/>
    <row r="189" s="85" customFormat="1"/>
    <row r="190" s="85" customFormat="1"/>
    <row r="191" s="85" customFormat="1"/>
    <row r="192" s="85" customFormat="1"/>
    <row r="193" s="85" customFormat="1"/>
    <row r="194" s="85" customFormat="1"/>
    <row r="195" s="85" customFormat="1"/>
    <row r="196" s="85" customFormat="1"/>
    <row r="197" s="85" customFormat="1"/>
    <row r="198" s="85" customFormat="1"/>
    <row r="199" s="85" customFormat="1"/>
    <row r="200" s="85" customFormat="1"/>
    <row r="201" s="85" customFormat="1"/>
    <row r="202" s="85" customFormat="1"/>
    <row r="203" s="85" customFormat="1"/>
  </sheetData>
  <mergeCells count="56">
    <mergeCell ref="S73:V73"/>
    <mergeCell ref="S74:T74"/>
    <mergeCell ref="U74:V74"/>
    <mergeCell ref="AE74:AF74"/>
    <mergeCell ref="AG74:AH74"/>
    <mergeCell ref="AE73:AH73"/>
    <mergeCell ref="W73:Z73"/>
    <mergeCell ref="W74:X74"/>
    <mergeCell ref="Y74:Z74"/>
    <mergeCell ref="AA73:AD73"/>
    <mergeCell ref="AA74:AB74"/>
    <mergeCell ref="AC74:AD74"/>
    <mergeCell ref="O73:R73"/>
    <mergeCell ref="O74:P74"/>
    <mergeCell ref="Q74:R74"/>
    <mergeCell ref="A134:B135"/>
    <mergeCell ref="A75:B76"/>
    <mergeCell ref="A133:B133"/>
    <mergeCell ref="C74:D74"/>
    <mergeCell ref="E74:F74"/>
    <mergeCell ref="G73:J73"/>
    <mergeCell ref="G74:H74"/>
    <mergeCell ref="I74:J74"/>
    <mergeCell ref="G133:H133"/>
    <mergeCell ref="E133:F133"/>
    <mergeCell ref="C133:D133"/>
    <mergeCell ref="Q133:R133"/>
    <mergeCell ref="O133:P133"/>
    <mergeCell ref="K2:L2"/>
    <mergeCell ref="Q34:R34"/>
    <mergeCell ref="M2:N2"/>
    <mergeCell ref="Q2:R2"/>
    <mergeCell ref="O2:P2"/>
    <mergeCell ref="M34:N34"/>
    <mergeCell ref="O34:P34"/>
    <mergeCell ref="I34:J34"/>
    <mergeCell ref="K34:L34"/>
    <mergeCell ref="A35:B36"/>
    <mergeCell ref="A73:B73"/>
    <mergeCell ref="C73:F73"/>
    <mergeCell ref="K73:N73"/>
    <mergeCell ref="A3:B4"/>
    <mergeCell ref="A34:B34"/>
    <mergeCell ref="C34:D34"/>
    <mergeCell ref="E34:F34"/>
    <mergeCell ref="G34:H34"/>
    <mergeCell ref="A2:B2"/>
    <mergeCell ref="C2:D2"/>
    <mergeCell ref="E2:F2"/>
    <mergeCell ref="G2:H2"/>
    <mergeCell ref="I2:J2"/>
    <mergeCell ref="M133:N133"/>
    <mergeCell ref="K133:L133"/>
    <mergeCell ref="I133:J133"/>
    <mergeCell ref="K74:L74"/>
    <mergeCell ref="M74:N74"/>
  </mergeCells>
  <pageMargins left="0.7" right="0.7" top="0.75" bottom="0.75" header="0.3" footer="0.3"/>
  <pageSetup paperSize="9" orientation="portrait" horizontalDpi="4294967295" verticalDpi="4294967295" r:id="rId1"/>
  <headerFooter>
    <oddHeader>&amp;C&amp;"Arial"&amp;8&amp;K000000INTERNAL&amp;1#</oddHeader>
  </headerFooter>
  <customProperties>
    <customPr name="_pios_id" r:id="rId2"/>
  </customPropertie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O149"/>
  <sheetViews>
    <sheetView showGridLines="0" topLeftCell="B114" workbookViewId="0">
      <selection activeCell="C139" sqref="C139:J140"/>
    </sheetView>
  </sheetViews>
  <sheetFormatPr baseColWidth="10" defaultColWidth="11.42578125" defaultRowHeight="12.75"/>
  <cols>
    <col min="1" max="1" width="7" style="169" customWidth="1"/>
    <col min="2" max="2" width="58.7109375" style="169" customWidth="1"/>
    <col min="3" max="3" width="18.140625" style="169" customWidth="1"/>
    <col min="4" max="4" width="19" style="169" customWidth="1"/>
    <col min="5" max="5" width="18.42578125" style="169" customWidth="1"/>
    <col min="6" max="6" width="19.5703125" style="169" customWidth="1"/>
    <col min="7" max="7" width="17.5703125" style="169" customWidth="1"/>
    <col min="8" max="8" width="19.28515625" style="169" customWidth="1"/>
    <col min="9" max="9" width="18.140625" style="169" customWidth="1"/>
    <col min="10" max="10" width="20" style="169" customWidth="1"/>
    <col min="11" max="11" width="16.85546875" style="85" customWidth="1"/>
    <col min="12" max="12" width="15.85546875" style="85" customWidth="1"/>
    <col min="13" max="13" width="16.85546875" style="85" customWidth="1"/>
    <col min="14" max="15" width="15.5703125" style="85" customWidth="1"/>
    <col min="16" max="16" width="16.7109375" style="85" customWidth="1"/>
    <col min="17" max="17" width="15.85546875" style="85" customWidth="1"/>
    <col min="18" max="18" width="16" style="85" customWidth="1"/>
    <col min="19" max="20" width="11.42578125" style="85"/>
    <col min="21" max="21" width="50.28515625" style="85" bestFit="1" customWidth="1"/>
    <col min="22" max="29" width="11.42578125" style="85"/>
    <col min="42" max="16384" width="11.42578125" style="85"/>
  </cols>
  <sheetData>
    <row r="1" spans="1:41">
      <c r="A1" s="86"/>
      <c r="B1" s="85"/>
    </row>
    <row r="3" spans="1:41">
      <c r="A3" s="885" t="s">
        <v>406</v>
      </c>
      <c r="B3" s="886"/>
      <c r="C3" s="879" t="s">
        <v>48</v>
      </c>
      <c r="D3" s="880"/>
      <c r="E3" s="879" t="s">
        <v>53</v>
      </c>
      <c r="F3" s="880"/>
      <c r="G3" s="879" t="s">
        <v>407</v>
      </c>
      <c r="H3" s="880"/>
      <c r="I3" s="879" t="s">
        <v>47</v>
      </c>
      <c r="J3" s="880"/>
    </row>
    <row r="4" spans="1:41">
      <c r="A4" s="887" t="s">
        <v>314</v>
      </c>
      <c r="B4" s="903"/>
      <c r="C4" s="558" t="s">
        <v>492</v>
      </c>
      <c r="D4" s="560" t="s">
        <v>491</v>
      </c>
      <c r="E4" s="558" t="s">
        <v>492</v>
      </c>
      <c r="F4" s="560" t="s">
        <v>491</v>
      </c>
      <c r="G4" s="558" t="s">
        <v>492</v>
      </c>
      <c r="H4" s="560" t="s">
        <v>491</v>
      </c>
      <c r="I4" s="558" t="s">
        <v>492</v>
      </c>
      <c r="J4" s="560" t="s">
        <v>491</v>
      </c>
    </row>
    <row r="5" spans="1:41">
      <c r="A5" s="904"/>
      <c r="B5" s="905"/>
      <c r="C5" s="559" t="s">
        <v>220</v>
      </c>
      <c r="D5" s="267" t="s">
        <v>220</v>
      </c>
      <c r="E5" s="559" t="s">
        <v>220</v>
      </c>
      <c r="F5" s="267" t="s">
        <v>220</v>
      </c>
      <c r="G5" s="559" t="s">
        <v>220</v>
      </c>
      <c r="H5" s="267" t="s">
        <v>220</v>
      </c>
      <c r="I5" s="559" t="s">
        <v>220</v>
      </c>
      <c r="J5" s="267" t="s">
        <v>220</v>
      </c>
    </row>
    <row r="6" spans="1:41" s="144" customFormat="1">
      <c r="A6" s="172" t="s">
        <v>315</v>
      </c>
      <c r="B6" s="159"/>
      <c r="C6" s="556">
        <v>1625.8240000000001</v>
      </c>
      <c r="D6" s="268">
        <v>1357.7349999999999</v>
      </c>
      <c r="E6" s="556">
        <v>4893.4269999999997</v>
      </c>
      <c r="F6" s="268">
        <v>4205.8419999999996</v>
      </c>
      <c r="G6" s="556">
        <v>739.73</v>
      </c>
      <c r="H6" s="268">
        <v>1132.2470000000001</v>
      </c>
      <c r="I6" s="556">
        <v>7258.9809999999998</v>
      </c>
      <c r="J6" s="268">
        <v>6695.8239999999996</v>
      </c>
      <c r="AD6"/>
      <c r="AE6"/>
      <c r="AF6"/>
      <c r="AG6"/>
      <c r="AH6"/>
      <c r="AI6"/>
      <c r="AJ6"/>
      <c r="AK6"/>
      <c r="AL6"/>
      <c r="AM6"/>
      <c r="AN6"/>
      <c r="AO6"/>
    </row>
    <row r="7" spans="1:41">
      <c r="A7" s="160"/>
      <c r="B7" s="161" t="s">
        <v>316</v>
      </c>
      <c r="C7" s="557">
        <v>677.05799999999999</v>
      </c>
      <c r="D7" s="269">
        <v>588.90300000000002</v>
      </c>
      <c r="E7" s="557">
        <v>267.59300000000002</v>
      </c>
      <c r="F7" s="269">
        <v>321.58100000000002</v>
      </c>
      <c r="G7" s="557">
        <v>580.71400000000006</v>
      </c>
      <c r="H7" s="269">
        <v>993.91899999999998</v>
      </c>
      <c r="I7" s="557">
        <v>1525.365</v>
      </c>
      <c r="J7" s="269">
        <v>1904.403</v>
      </c>
    </row>
    <row r="8" spans="1:41">
      <c r="A8" s="160"/>
      <c r="B8" s="161" t="s">
        <v>317</v>
      </c>
      <c r="C8" s="557">
        <v>112.59699999999999</v>
      </c>
      <c r="D8" s="269">
        <v>85.582999999999998</v>
      </c>
      <c r="E8" s="557">
        <v>4.8479999999999999</v>
      </c>
      <c r="F8" s="269">
        <v>65.884</v>
      </c>
      <c r="G8" s="557">
        <v>9.5679999999999996</v>
      </c>
      <c r="H8" s="269">
        <v>7.4909999999999997</v>
      </c>
      <c r="I8" s="557">
        <v>127.01300000000001</v>
      </c>
      <c r="J8" s="269">
        <v>158.958</v>
      </c>
    </row>
    <row r="9" spans="1:41">
      <c r="A9" s="160"/>
      <c r="B9" s="161" t="s">
        <v>318</v>
      </c>
      <c r="C9" s="557">
        <v>101.41</v>
      </c>
      <c r="D9" s="269">
        <v>61.55</v>
      </c>
      <c r="E9" s="557">
        <v>327.846</v>
      </c>
      <c r="F9" s="269">
        <v>347.36099999999999</v>
      </c>
      <c r="G9" s="557">
        <v>106.46299999999999</v>
      </c>
      <c r="H9" s="269">
        <v>79.531999999999996</v>
      </c>
      <c r="I9" s="557">
        <v>535.71900000000005</v>
      </c>
      <c r="J9" s="269">
        <v>488.44299999999998</v>
      </c>
    </row>
    <row r="10" spans="1:41">
      <c r="A10" s="160"/>
      <c r="B10" s="161" t="s">
        <v>319</v>
      </c>
      <c r="C10" s="557">
        <v>496.959</v>
      </c>
      <c r="D10" s="269">
        <v>402.23399999999998</v>
      </c>
      <c r="E10" s="557">
        <v>3555.0880000000002</v>
      </c>
      <c r="F10" s="269">
        <v>2879.0210000000002</v>
      </c>
      <c r="G10" s="557">
        <v>85.441999999999993</v>
      </c>
      <c r="H10" s="269">
        <v>71.599000000000004</v>
      </c>
      <c r="I10" s="557">
        <v>4137.4889999999996</v>
      </c>
      <c r="J10" s="269">
        <v>3352.8539999999998</v>
      </c>
    </row>
    <row r="11" spans="1:41">
      <c r="A11" s="160"/>
      <c r="B11" s="161" t="s">
        <v>320</v>
      </c>
      <c r="C11" s="557">
        <v>107.69799999999999</v>
      </c>
      <c r="D11" s="269">
        <v>79.292000000000002</v>
      </c>
      <c r="E11" s="557">
        <v>21.956</v>
      </c>
      <c r="F11" s="269">
        <v>14.063000000000001</v>
      </c>
      <c r="G11" s="557">
        <v>-111.846</v>
      </c>
      <c r="H11" s="269">
        <v>-75.796999999999997</v>
      </c>
      <c r="I11" s="557">
        <v>17.808</v>
      </c>
      <c r="J11" s="269">
        <v>17.558</v>
      </c>
    </row>
    <row r="12" spans="1:41">
      <c r="A12" s="160"/>
      <c r="B12" s="165" t="s">
        <v>321</v>
      </c>
      <c r="C12" s="557">
        <v>95.337000000000003</v>
      </c>
      <c r="D12" s="269">
        <v>91.963999999999999</v>
      </c>
      <c r="E12" s="557">
        <v>523.65700000000004</v>
      </c>
      <c r="F12" s="269">
        <v>424.48599999999999</v>
      </c>
      <c r="G12" s="557">
        <v>19.754000000000001</v>
      </c>
      <c r="H12" s="269">
        <v>20.033000000000001</v>
      </c>
      <c r="I12" s="557">
        <v>638.74800000000005</v>
      </c>
      <c r="J12" s="269">
        <v>536.48299999999995</v>
      </c>
    </row>
    <row r="13" spans="1:41">
      <c r="A13" s="160"/>
      <c r="B13" s="165" t="s">
        <v>322</v>
      </c>
      <c r="C13" s="557">
        <v>34.765000000000001</v>
      </c>
      <c r="D13" s="269">
        <v>48.033999999999999</v>
      </c>
      <c r="E13" s="557">
        <v>189.05699999999999</v>
      </c>
      <c r="F13" s="269">
        <v>150.96199999999999</v>
      </c>
      <c r="G13" s="557">
        <v>48.759</v>
      </c>
      <c r="H13" s="269">
        <v>35.47</v>
      </c>
      <c r="I13" s="557">
        <v>272.58100000000002</v>
      </c>
      <c r="J13" s="269">
        <v>234.46600000000001</v>
      </c>
    </row>
    <row r="14" spans="1:41">
      <c r="K14" s="169"/>
      <c r="L14" s="169"/>
      <c r="M14" s="169"/>
      <c r="N14" s="169"/>
      <c r="O14" s="169"/>
      <c r="P14" s="169"/>
      <c r="Q14" s="169"/>
    </row>
    <row r="15" spans="1:41" ht="25.5">
      <c r="A15" s="160"/>
      <c r="B15" s="165" t="s">
        <v>323</v>
      </c>
      <c r="C15" s="557">
        <v>0</v>
      </c>
      <c r="D15" s="270">
        <v>0.17499999999999999</v>
      </c>
      <c r="E15" s="557">
        <v>3.3820000000000001</v>
      </c>
      <c r="F15" s="270">
        <v>2.484</v>
      </c>
      <c r="G15" s="557">
        <v>0.876</v>
      </c>
      <c r="H15" s="270">
        <v>0</v>
      </c>
      <c r="I15" s="557">
        <v>4.258</v>
      </c>
      <c r="J15" s="270">
        <v>2.6589999999999998</v>
      </c>
    </row>
    <row r="16" spans="1:41">
      <c r="K16" s="169"/>
      <c r="L16" s="169"/>
      <c r="M16" s="169"/>
      <c r="N16" s="169"/>
      <c r="O16" s="169"/>
      <c r="P16" s="169"/>
      <c r="Q16" s="169"/>
    </row>
    <row r="17" spans="1:41" s="144" customFormat="1">
      <c r="A17" s="172" t="s">
        <v>324</v>
      </c>
      <c r="B17" s="159"/>
      <c r="C17" s="556">
        <v>12485.722</v>
      </c>
      <c r="D17" s="271">
        <v>11860.433999999999</v>
      </c>
      <c r="E17" s="556">
        <v>17464.23</v>
      </c>
      <c r="F17" s="271">
        <v>15678.075000000001</v>
      </c>
      <c r="G17" s="556">
        <v>643.51900000000001</v>
      </c>
      <c r="H17" s="271">
        <v>636.74800000000005</v>
      </c>
      <c r="I17" s="556">
        <v>30593.471000000001</v>
      </c>
      <c r="J17" s="271">
        <v>28175.257000000001</v>
      </c>
      <c r="AD17"/>
      <c r="AE17"/>
      <c r="AF17"/>
      <c r="AG17"/>
      <c r="AH17"/>
      <c r="AI17"/>
      <c r="AJ17"/>
      <c r="AK17"/>
      <c r="AL17"/>
      <c r="AM17"/>
      <c r="AN17"/>
      <c r="AO17"/>
    </row>
    <row r="18" spans="1:41">
      <c r="A18" s="160"/>
      <c r="B18" s="161" t="s">
        <v>325</v>
      </c>
      <c r="C18" s="557">
        <v>462.75299999999999</v>
      </c>
      <c r="D18" s="270">
        <v>446.012</v>
      </c>
      <c r="E18" s="557">
        <v>6388.8</v>
      </c>
      <c r="F18" s="270">
        <v>5414.4359999999997</v>
      </c>
      <c r="G18" s="557">
        <v>31.65</v>
      </c>
      <c r="H18" s="270">
        <v>40.408999999999999</v>
      </c>
      <c r="I18" s="557">
        <v>6883.2030000000004</v>
      </c>
      <c r="J18" s="270">
        <v>5900.857</v>
      </c>
    </row>
    <row r="19" spans="1:41">
      <c r="A19" s="160"/>
      <c r="B19" s="161" t="s">
        <v>326</v>
      </c>
      <c r="C19" s="557">
        <v>89.483000000000004</v>
      </c>
      <c r="D19" s="270">
        <v>76.103999999999999</v>
      </c>
      <c r="E19" s="557">
        <v>1954.838</v>
      </c>
      <c r="F19" s="270">
        <v>1832.961</v>
      </c>
      <c r="G19" s="557">
        <v>75.350999999999999</v>
      </c>
      <c r="H19" s="270">
        <v>59.994999999999997</v>
      </c>
      <c r="I19" s="557">
        <v>2119.672</v>
      </c>
      <c r="J19" s="270">
        <v>1969.06</v>
      </c>
    </row>
    <row r="20" spans="1:41">
      <c r="A20" s="160"/>
      <c r="B20" s="161" t="s">
        <v>327</v>
      </c>
      <c r="C20" s="557">
        <v>60.247999999999998</v>
      </c>
      <c r="D20" s="270">
        <v>129.869</v>
      </c>
      <c r="E20" s="557">
        <v>147.471</v>
      </c>
      <c r="F20" s="270">
        <v>217.35499999999999</v>
      </c>
      <c r="G20" s="557">
        <v>56.033000000000001</v>
      </c>
      <c r="H20" s="270">
        <v>31.37</v>
      </c>
      <c r="I20" s="557">
        <v>263.75200000000001</v>
      </c>
      <c r="J20" s="270">
        <v>378.59399999999999</v>
      </c>
    </row>
    <row r="21" spans="1:41">
      <c r="A21" s="160"/>
      <c r="B21" s="161" t="s">
        <v>328</v>
      </c>
      <c r="C21" s="557">
        <v>154.37</v>
      </c>
      <c r="D21" s="270">
        <v>145.81200000000001</v>
      </c>
      <c r="E21" s="557">
        <v>2E-3</v>
      </c>
      <c r="F21" s="270">
        <v>0.55800000000000005</v>
      </c>
      <c r="G21" s="557">
        <v>-154.37</v>
      </c>
      <c r="H21" s="270">
        <v>-146.36799999999999</v>
      </c>
      <c r="I21" s="557">
        <v>2E-3</v>
      </c>
      <c r="J21" s="270">
        <v>2E-3</v>
      </c>
    </row>
    <row r="22" spans="1:41">
      <c r="A22" s="160"/>
      <c r="B22" s="161" t="s">
        <v>329</v>
      </c>
      <c r="C22" s="557">
        <v>1142.4169999999999</v>
      </c>
      <c r="D22" s="270">
        <v>1073.9949999999999</v>
      </c>
      <c r="E22" s="557">
        <v>8.6720000000000006</v>
      </c>
      <c r="F22" s="270">
        <v>7.6</v>
      </c>
      <c r="G22" s="557">
        <v>-1143.3489999999999</v>
      </c>
      <c r="H22" s="270">
        <v>-1076.393</v>
      </c>
      <c r="I22" s="557">
        <v>7.74</v>
      </c>
      <c r="J22" s="270">
        <v>5.202</v>
      </c>
    </row>
    <row r="23" spans="1:41">
      <c r="A23" s="160"/>
      <c r="B23" s="161" t="s">
        <v>330</v>
      </c>
      <c r="C23" s="557">
        <v>388.76</v>
      </c>
      <c r="D23" s="270">
        <v>387.928</v>
      </c>
      <c r="E23" s="557">
        <v>2690.1239999999998</v>
      </c>
      <c r="F23" s="270">
        <v>2607.5430000000001</v>
      </c>
      <c r="G23" s="557">
        <v>98.182000000000002</v>
      </c>
      <c r="H23" s="270">
        <v>100.042</v>
      </c>
      <c r="I23" s="557">
        <v>3177.0659999999998</v>
      </c>
      <c r="J23" s="270">
        <v>3095.5129999999999</v>
      </c>
    </row>
    <row r="24" spans="1:41">
      <c r="A24" s="160"/>
      <c r="B24" s="161" t="s">
        <v>331</v>
      </c>
      <c r="C24" s="557">
        <v>1.1579999999999999</v>
      </c>
      <c r="D24" s="270">
        <v>1.1579999999999999</v>
      </c>
      <c r="E24" s="557">
        <v>0</v>
      </c>
      <c r="F24" s="270">
        <v>0</v>
      </c>
      <c r="G24" s="557">
        <v>1297.1969999999999</v>
      </c>
      <c r="H24" s="270">
        <v>1224.2819999999999</v>
      </c>
      <c r="I24" s="557">
        <v>1298.355</v>
      </c>
      <c r="J24" s="270">
        <v>1225.44</v>
      </c>
    </row>
    <row r="25" spans="1:41">
      <c r="A25" s="160"/>
      <c r="B25" s="161" t="s">
        <v>332</v>
      </c>
      <c r="C25" s="557">
        <v>9965.3760000000002</v>
      </c>
      <c r="D25" s="270">
        <v>9394.3919999999998</v>
      </c>
      <c r="E25" s="557">
        <v>5675.4979999999996</v>
      </c>
      <c r="F25" s="270">
        <v>4990.634</v>
      </c>
      <c r="G25" s="557">
        <v>228.19800000000001</v>
      </c>
      <c r="H25" s="270">
        <v>229.22</v>
      </c>
      <c r="I25" s="557">
        <v>15869.072</v>
      </c>
      <c r="J25" s="270">
        <v>14614.245999999999</v>
      </c>
    </row>
    <row r="26" spans="1:41">
      <c r="A26" s="160"/>
      <c r="B26" s="161" t="s">
        <v>333</v>
      </c>
      <c r="C26" s="557">
        <v>0</v>
      </c>
      <c r="D26" s="270">
        <v>0</v>
      </c>
      <c r="E26" s="557">
        <v>7.484</v>
      </c>
      <c r="F26" s="270">
        <v>7.069</v>
      </c>
      <c r="G26" s="557">
        <v>0</v>
      </c>
      <c r="H26" s="270">
        <v>0</v>
      </c>
      <c r="I26" s="557">
        <v>7.484</v>
      </c>
      <c r="J26" s="270">
        <v>7.069</v>
      </c>
    </row>
    <row r="27" spans="1:41">
      <c r="A27" s="160"/>
      <c r="B27" s="85" t="s">
        <v>334</v>
      </c>
      <c r="C27" s="557">
        <v>170.49700000000001</v>
      </c>
      <c r="D27" s="270">
        <v>160.63800000000001</v>
      </c>
      <c r="E27" s="557">
        <v>144.25399999999999</v>
      </c>
      <c r="F27" s="270">
        <v>165.42400000000001</v>
      </c>
      <c r="G27" s="557">
        <v>15.398999999999999</v>
      </c>
      <c r="H27" s="270">
        <v>18.196999999999999</v>
      </c>
      <c r="I27" s="557">
        <v>330.15</v>
      </c>
      <c r="J27" s="270">
        <v>344.25900000000001</v>
      </c>
    </row>
    <row r="28" spans="1:41">
      <c r="A28" s="160"/>
      <c r="B28" s="161" t="s">
        <v>335</v>
      </c>
      <c r="C28" s="557">
        <v>50.66</v>
      </c>
      <c r="D28" s="270">
        <v>44.526000000000003</v>
      </c>
      <c r="E28" s="557">
        <v>447.08699999999999</v>
      </c>
      <c r="F28" s="270">
        <v>434.495</v>
      </c>
      <c r="G28" s="557">
        <v>139.22800000000001</v>
      </c>
      <c r="H28" s="270">
        <v>155.994</v>
      </c>
      <c r="I28" s="557">
        <v>636.97500000000002</v>
      </c>
      <c r="J28" s="270">
        <v>635.01499999999999</v>
      </c>
    </row>
    <row r="29" spans="1:41">
      <c r="C29" s="169">
        <v>0</v>
      </c>
      <c r="D29" s="169">
        <v>0</v>
      </c>
      <c r="E29" s="169">
        <v>0</v>
      </c>
      <c r="F29" s="169">
        <v>0</v>
      </c>
      <c r="G29" s="169">
        <v>0</v>
      </c>
      <c r="H29" s="169">
        <v>0</v>
      </c>
      <c r="I29" s="169">
        <v>0</v>
      </c>
      <c r="J29" s="169">
        <v>0</v>
      </c>
      <c r="K29" s="169"/>
      <c r="L29" s="169"/>
      <c r="M29" s="169"/>
    </row>
    <row r="30" spans="1:41">
      <c r="A30" s="172" t="s">
        <v>336</v>
      </c>
      <c r="B30" s="161"/>
      <c r="C30" s="556">
        <v>14111.546</v>
      </c>
      <c r="D30" s="271">
        <v>13218.169</v>
      </c>
      <c r="E30" s="556">
        <v>22357.656999999999</v>
      </c>
      <c r="F30" s="271">
        <v>19883.917000000001</v>
      </c>
      <c r="G30" s="556">
        <v>1383.249</v>
      </c>
      <c r="H30" s="271">
        <v>1768.9949999999999</v>
      </c>
      <c r="I30" s="556">
        <v>37852.451999999997</v>
      </c>
      <c r="J30" s="271">
        <v>34871.080999999998</v>
      </c>
    </row>
    <row r="33" spans="1:41">
      <c r="C33" s="157"/>
      <c r="D33" s="157"/>
      <c r="E33" s="157"/>
      <c r="F33" s="157"/>
      <c r="G33" s="157"/>
      <c r="H33" s="157"/>
      <c r="I33" s="157"/>
      <c r="J33" s="157"/>
    </row>
    <row r="35" spans="1:41">
      <c r="A35" s="885" t="s">
        <v>406</v>
      </c>
      <c r="B35" s="886"/>
      <c r="C35" s="879" t="s">
        <v>48</v>
      </c>
      <c r="D35" s="880"/>
      <c r="E35" s="879" t="s">
        <v>53</v>
      </c>
      <c r="F35" s="880"/>
      <c r="G35" s="879" t="s">
        <v>407</v>
      </c>
      <c r="H35" s="880"/>
      <c r="I35" s="879" t="s">
        <v>47</v>
      </c>
      <c r="J35" s="880"/>
    </row>
    <row r="36" spans="1:41">
      <c r="A36" s="891" t="s">
        <v>337</v>
      </c>
      <c r="B36" s="902"/>
      <c r="C36" s="558" t="s">
        <v>492</v>
      </c>
      <c r="D36" s="560" t="s">
        <v>491</v>
      </c>
      <c r="E36" s="558" t="s">
        <v>492</v>
      </c>
      <c r="F36" s="560" t="s">
        <v>491</v>
      </c>
      <c r="G36" s="558" t="s">
        <v>492</v>
      </c>
      <c r="H36" s="560" t="s">
        <v>491</v>
      </c>
      <c r="I36" s="558" t="s">
        <v>492</v>
      </c>
      <c r="J36" s="560" t="s">
        <v>491</v>
      </c>
    </row>
    <row r="37" spans="1:41">
      <c r="A37" s="900"/>
      <c r="B37" s="901"/>
      <c r="C37" s="559" t="s">
        <v>220</v>
      </c>
      <c r="D37" s="267" t="s">
        <v>220</v>
      </c>
      <c r="E37" s="559" t="s">
        <v>220</v>
      </c>
      <c r="F37" s="267" t="s">
        <v>220</v>
      </c>
      <c r="G37" s="559" t="s">
        <v>220</v>
      </c>
      <c r="H37" s="267" t="s">
        <v>220</v>
      </c>
      <c r="I37" s="559" t="s">
        <v>220</v>
      </c>
      <c r="J37" s="267" t="s">
        <v>220</v>
      </c>
    </row>
    <row r="38" spans="1:41" s="144" customFormat="1">
      <c r="A38" s="172" t="s">
        <v>338</v>
      </c>
      <c r="B38" s="159"/>
      <c r="C38" s="571">
        <v>2671.3519999999999</v>
      </c>
      <c r="D38" s="271">
        <v>2124.9349999999999</v>
      </c>
      <c r="E38" s="571">
        <v>6782.5649999999996</v>
      </c>
      <c r="F38" s="271">
        <v>5622.73</v>
      </c>
      <c r="G38" s="571">
        <v>-761.34799999999996</v>
      </c>
      <c r="H38" s="271">
        <v>-10.631</v>
      </c>
      <c r="I38" s="571">
        <v>8692.5689999999995</v>
      </c>
      <c r="J38" s="271">
        <v>7737.0339999999997</v>
      </c>
      <c r="AD38"/>
      <c r="AE38"/>
      <c r="AF38"/>
      <c r="AG38"/>
      <c r="AH38"/>
      <c r="AI38"/>
      <c r="AJ38"/>
      <c r="AK38"/>
      <c r="AL38"/>
      <c r="AM38"/>
      <c r="AN38"/>
      <c r="AO38"/>
    </row>
    <row r="39" spans="1:41">
      <c r="A39" s="160"/>
      <c r="B39" s="161" t="s">
        <v>339</v>
      </c>
      <c r="C39" s="557">
        <v>369.72</v>
      </c>
      <c r="D39" s="270">
        <v>341.65300000000002</v>
      </c>
      <c r="E39" s="557">
        <v>1607.8109999999999</v>
      </c>
      <c r="F39" s="270">
        <v>1209.0519999999999</v>
      </c>
      <c r="G39" s="557">
        <v>748.55200000000002</v>
      </c>
      <c r="H39" s="270">
        <v>696.505</v>
      </c>
      <c r="I39" s="557">
        <v>2726.0830000000001</v>
      </c>
      <c r="J39" s="270">
        <v>2247.21</v>
      </c>
    </row>
    <row r="40" spans="1:41">
      <c r="A40" s="160"/>
      <c r="B40" s="161" t="s">
        <v>340</v>
      </c>
      <c r="C40" s="557">
        <v>12.131</v>
      </c>
      <c r="D40" s="270">
        <v>12.016999999999999</v>
      </c>
      <c r="E40" s="557">
        <v>52.441000000000003</v>
      </c>
      <c r="F40" s="270">
        <v>55.311999999999998</v>
      </c>
      <c r="G40" s="557">
        <v>3.093</v>
      </c>
      <c r="H40" s="270">
        <v>5.67</v>
      </c>
      <c r="I40" s="557">
        <v>67.665000000000006</v>
      </c>
      <c r="J40" s="270">
        <v>72.998999999999995</v>
      </c>
    </row>
    <row r="41" spans="1:41">
      <c r="A41" s="160"/>
      <c r="B41" s="161" t="s">
        <v>341</v>
      </c>
      <c r="C41" s="557">
        <v>1035.826</v>
      </c>
      <c r="D41" s="270">
        <v>790.41800000000001</v>
      </c>
      <c r="E41" s="557">
        <v>3535.7950000000001</v>
      </c>
      <c r="F41" s="270">
        <v>3069.1860000000001</v>
      </c>
      <c r="G41" s="557">
        <v>164.38300000000001</v>
      </c>
      <c r="H41" s="270">
        <v>202.34800000000001</v>
      </c>
      <c r="I41" s="557">
        <v>4736.0039999999999</v>
      </c>
      <c r="J41" s="270">
        <v>4061.9520000000002</v>
      </c>
    </row>
    <row r="42" spans="1:41">
      <c r="A42" s="160"/>
      <c r="B42" s="161" t="s">
        <v>342</v>
      </c>
      <c r="C42" s="562">
        <v>907.44899999999996</v>
      </c>
      <c r="D42" s="270">
        <v>651.51300000000003</v>
      </c>
      <c r="E42" s="562">
        <v>1325.8409999999999</v>
      </c>
      <c r="F42" s="270">
        <v>1024.29</v>
      </c>
      <c r="G42" s="562">
        <v>-1770.71</v>
      </c>
      <c r="H42" s="270">
        <v>-999.88699999999994</v>
      </c>
      <c r="I42" s="562">
        <v>462.58</v>
      </c>
      <c r="J42" s="270">
        <v>675.91600000000005</v>
      </c>
    </row>
    <row r="43" spans="1:41">
      <c r="A43" s="160"/>
      <c r="B43" s="161" t="s">
        <v>343</v>
      </c>
      <c r="C43" s="557">
        <v>79.182000000000002</v>
      </c>
      <c r="D43" s="270">
        <v>78.59</v>
      </c>
      <c r="E43" s="557">
        <v>123.557</v>
      </c>
      <c r="F43" s="270">
        <v>122.346</v>
      </c>
      <c r="G43" s="557">
        <v>13.396000000000001</v>
      </c>
      <c r="H43" s="270">
        <v>13.585000000000001</v>
      </c>
      <c r="I43" s="557">
        <v>216.13499999999999</v>
      </c>
      <c r="J43" s="270">
        <v>214.52099999999999</v>
      </c>
    </row>
    <row r="44" spans="1:41">
      <c r="A44" s="160"/>
      <c r="B44" s="161" t="s">
        <v>344</v>
      </c>
      <c r="C44" s="557">
        <v>135.82300000000001</v>
      </c>
      <c r="D44" s="270">
        <v>85.787999999999997</v>
      </c>
      <c r="E44" s="557">
        <v>45.606999999999999</v>
      </c>
      <c r="F44" s="270">
        <v>46.933999999999997</v>
      </c>
      <c r="G44" s="557">
        <v>3.09</v>
      </c>
      <c r="H44" s="270">
        <v>4.609</v>
      </c>
      <c r="I44" s="557">
        <v>184.52</v>
      </c>
      <c r="J44" s="270">
        <v>137.33099999999999</v>
      </c>
    </row>
    <row r="45" spans="1:41">
      <c r="A45" s="160"/>
      <c r="B45" s="161" t="s">
        <v>345</v>
      </c>
      <c r="C45" s="557">
        <v>0</v>
      </c>
      <c r="D45" s="270">
        <v>0</v>
      </c>
      <c r="E45" s="557">
        <v>0</v>
      </c>
      <c r="F45" s="270">
        <v>0</v>
      </c>
      <c r="G45" s="557">
        <v>0</v>
      </c>
      <c r="H45" s="270">
        <v>0</v>
      </c>
      <c r="I45" s="557">
        <v>0</v>
      </c>
      <c r="J45" s="270">
        <v>0</v>
      </c>
    </row>
    <row r="46" spans="1:41">
      <c r="A46" s="160"/>
      <c r="B46" s="161" t="s">
        <v>346</v>
      </c>
      <c r="C46" s="557">
        <v>131.221</v>
      </c>
      <c r="D46" s="270">
        <v>164.95599999999999</v>
      </c>
      <c r="E46" s="557">
        <v>91.513000000000005</v>
      </c>
      <c r="F46" s="270">
        <v>95.61</v>
      </c>
      <c r="G46" s="557">
        <v>76.847999999999999</v>
      </c>
      <c r="H46" s="270">
        <v>66.539000000000001</v>
      </c>
      <c r="I46" s="557">
        <v>299.58199999999999</v>
      </c>
      <c r="J46" s="270">
        <v>327.10500000000002</v>
      </c>
    </row>
    <row r="47" spans="1:41">
      <c r="K47" s="169"/>
      <c r="L47" s="169"/>
      <c r="M47" s="169"/>
      <c r="N47" s="169"/>
      <c r="O47" s="169"/>
    </row>
    <row r="48" spans="1:41">
      <c r="A48" s="160"/>
      <c r="B48" s="165" t="s">
        <v>347</v>
      </c>
      <c r="C48" s="562">
        <v>0</v>
      </c>
      <c r="D48" s="270">
        <v>0</v>
      </c>
      <c r="E48" s="562">
        <v>0</v>
      </c>
      <c r="F48" s="270">
        <v>0</v>
      </c>
      <c r="G48" s="562">
        <v>0</v>
      </c>
      <c r="H48" s="270">
        <v>0</v>
      </c>
      <c r="I48" s="562">
        <v>0</v>
      </c>
      <c r="J48" s="270">
        <v>0</v>
      </c>
    </row>
    <row r="49" spans="1:41">
      <c r="K49" s="169"/>
      <c r="L49" s="169"/>
      <c r="M49" s="169"/>
      <c r="N49" s="169"/>
      <c r="O49" s="169"/>
    </row>
    <row r="50" spans="1:41" s="144" customFormat="1">
      <c r="A50" s="172" t="s">
        <v>348</v>
      </c>
      <c r="B50" s="159"/>
      <c r="C50" s="571">
        <v>3304.748</v>
      </c>
      <c r="D50" s="271">
        <v>3195.48</v>
      </c>
      <c r="E50" s="571">
        <v>6721.277</v>
      </c>
      <c r="F50" s="271">
        <v>6004.7110000000002</v>
      </c>
      <c r="G50" s="571">
        <v>-1092.7550000000001</v>
      </c>
      <c r="H50" s="271">
        <v>-642.85799999999995</v>
      </c>
      <c r="I50" s="571">
        <v>8933.27</v>
      </c>
      <c r="J50" s="271">
        <v>8557.3330000000005</v>
      </c>
      <c r="AD50"/>
      <c r="AE50"/>
      <c r="AF50"/>
      <c r="AG50"/>
      <c r="AH50"/>
      <c r="AI50"/>
      <c r="AJ50"/>
      <c r="AK50"/>
      <c r="AL50"/>
      <c r="AM50"/>
      <c r="AN50"/>
      <c r="AO50"/>
    </row>
    <row r="51" spans="1:41">
      <c r="A51" s="160"/>
      <c r="B51" s="161" t="s">
        <v>349</v>
      </c>
      <c r="C51" s="557">
        <v>2262.27</v>
      </c>
      <c r="D51" s="270">
        <v>2131.6619999999998</v>
      </c>
      <c r="E51" s="557">
        <v>2590.2109999999998</v>
      </c>
      <c r="F51" s="270">
        <v>2333.4450000000002</v>
      </c>
      <c r="G51" s="557">
        <v>100.684</v>
      </c>
      <c r="H51" s="270">
        <v>110.45399999999999</v>
      </c>
      <c r="I51" s="557">
        <v>4953.165</v>
      </c>
      <c r="J51" s="270">
        <v>4575.5609999999997</v>
      </c>
    </row>
    <row r="52" spans="1:41">
      <c r="A52" s="160"/>
      <c r="B52" s="161" t="s">
        <v>350</v>
      </c>
      <c r="C52" s="557">
        <v>156.11199999999999</v>
      </c>
      <c r="D52" s="270">
        <v>147.43100000000001</v>
      </c>
      <c r="E52" s="557">
        <v>115.06699999999999</v>
      </c>
      <c r="F52" s="270">
        <v>126.01600000000001</v>
      </c>
      <c r="G52" s="557">
        <v>16.405000000000001</v>
      </c>
      <c r="H52" s="270">
        <v>16.326000000000001</v>
      </c>
      <c r="I52" s="557">
        <v>287.584</v>
      </c>
      <c r="J52" s="270">
        <v>289.77300000000002</v>
      </c>
    </row>
    <row r="53" spans="1:41">
      <c r="A53" s="160"/>
      <c r="B53" s="161" t="s">
        <v>351</v>
      </c>
      <c r="C53" s="557">
        <v>34.441000000000003</v>
      </c>
      <c r="D53" s="270">
        <v>48.646000000000001</v>
      </c>
      <c r="E53" s="557">
        <v>1465.4849999999999</v>
      </c>
      <c r="F53" s="270">
        <v>1475.4280000000001</v>
      </c>
      <c r="G53" s="557">
        <v>5.0000000000000001E-3</v>
      </c>
      <c r="H53" s="270">
        <v>1.6E-2</v>
      </c>
      <c r="I53" s="557">
        <v>1499.931</v>
      </c>
      <c r="J53" s="270">
        <v>1524.09</v>
      </c>
    </row>
    <row r="54" spans="1:41">
      <c r="A54" s="160"/>
      <c r="B54" s="161" t="s">
        <v>352</v>
      </c>
      <c r="C54" s="562">
        <v>109.973</v>
      </c>
      <c r="D54" s="270">
        <v>87.626999999999995</v>
      </c>
      <c r="E54" s="562">
        <v>1155.998</v>
      </c>
      <c r="F54" s="270">
        <v>743.98</v>
      </c>
      <c r="G54" s="562">
        <v>-1246.4259999999999</v>
      </c>
      <c r="H54" s="270">
        <v>-807.86199999999997</v>
      </c>
      <c r="I54" s="562">
        <v>19.545000000000002</v>
      </c>
      <c r="J54" s="270">
        <v>23.745000000000001</v>
      </c>
    </row>
    <row r="55" spans="1:41">
      <c r="A55" s="160"/>
      <c r="B55" s="161" t="s">
        <v>353</v>
      </c>
      <c r="C55" s="557">
        <v>273.36</v>
      </c>
      <c r="D55" s="270">
        <v>241.81</v>
      </c>
      <c r="E55" s="557">
        <v>568.15300000000002</v>
      </c>
      <c r="F55" s="270">
        <v>519.42100000000005</v>
      </c>
      <c r="G55" s="557">
        <v>4.03</v>
      </c>
      <c r="H55" s="270">
        <v>3.9830000000000001</v>
      </c>
      <c r="I55" s="557">
        <v>845.54300000000001</v>
      </c>
      <c r="J55" s="270">
        <v>765.21400000000006</v>
      </c>
    </row>
    <row r="56" spans="1:41">
      <c r="A56" s="160"/>
      <c r="B56" s="161" t="s">
        <v>354</v>
      </c>
      <c r="C56" s="557">
        <v>336.952</v>
      </c>
      <c r="D56" s="270">
        <v>290.47800000000001</v>
      </c>
      <c r="E56" s="557">
        <v>477.85399999999998</v>
      </c>
      <c r="F56" s="270">
        <v>431.839</v>
      </c>
      <c r="G56" s="557">
        <v>31.58</v>
      </c>
      <c r="H56" s="270">
        <v>32.966000000000001</v>
      </c>
      <c r="I56" s="557">
        <v>846.38599999999997</v>
      </c>
      <c r="J56" s="270">
        <v>755.28300000000002</v>
      </c>
    </row>
    <row r="57" spans="1:41">
      <c r="A57" s="160"/>
      <c r="B57" s="161" t="s">
        <v>355</v>
      </c>
      <c r="C57" s="557">
        <v>30.077000000000002</v>
      </c>
      <c r="D57" s="270">
        <v>24.666</v>
      </c>
      <c r="E57" s="557">
        <v>344.67599999999999</v>
      </c>
      <c r="F57" s="270">
        <v>370.07799999999997</v>
      </c>
      <c r="G57" s="557">
        <v>0.89</v>
      </c>
      <c r="H57" s="270">
        <v>1.181</v>
      </c>
      <c r="I57" s="557">
        <v>375.64299999999997</v>
      </c>
      <c r="J57" s="270">
        <v>395.92500000000001</v>
      </c>
    </row>
    <row r="58" spans="1:41">
      <c r="A58" s="160"/>
      <c r="B58" s="161" t="s">
        <v>356</v>
      </c>
      <c r="C58" s="557">
        <v>101.563</v>
      </c>
      <c r="D58" s="270">
        <v>223.16</v>
      </c>
      <c r="E58" s="557">
        <v>3.8330000000000002</v>
      </c>
      <c r="F58" s="270">
        <v>4.5039999999999996</v>
      </c>
      <c r="G58" s="557">
        <v>7.6999999999999999E-2</v>
      </c>
      <c r="H58" s="270">
        <v>7.8E-2</v>
      </c>
      <c r="I58" s="557">
        <v>105.473</v>
      </c>
      <c r="J58" s="270">
        <v>227.74199999999999</v>
      </c>
    </row>
    <row r="59" spans="1:41">
      <c r="K59" s="169"/>
      <c r="L59" s="169"/>
      <c r="M59" s="169"/>
    </row>
    <row r="60" spans="1:41" s="144" customFormat="1">
      <c r="A60" s="158" t="s">
        <v>357</v>
      </c>
      <c r="B60" s="159"/>
      <c r="C60" s="571">
        <v>8135.4459999999999</v>
      </c>
      <c r="D60" s="271">
        <v>7897.7539999999999</v>
      </c>
      <c r="E60" s="571">
        <v>8853.8150000000005</v>
      </c>
      <c r="F60" s="271">
        <v>8256.4760000000006</v>
      </c>
      <c r="G60" s="571">
        <v>3237.3519999999999</v>
      </c>
      <c r="H60" s="271">
        <v>2422.4839999999999</v>
      </c>
      <c r="I60" s="571">
        <v>20226.613000000001</v>
      </c>
      <c r="J60" s="271">
        <v>18576.714</v>
      </c>
      <c r="AD60"/>
      <c r="AE60"/>
      <c r="AF60"/>
      <c r="AG60"/>
      <c r="AH60"/>
      <c r="AI60"/>
      <c r="AJ60"/>
      <c r="AK60"/>
      <c r="AL60"/>
      <c r="AM60"/>
      <c r="AN60"/>
      <c r="AO60"/>
    </row>
    <row r="61" spans="1:41" s="144" customFormat="1">
      <c r="A61" s="227" t="s">
        <v>358</v>
      </c>
      <c r="B61" s="159"/>
      <c r="C61" s="571">
        <v>8135.4459999999999</v>
      </c>
      <c r="D61" s="271">
        <v>7897.7539999999999</v>
      </c>
      <c r="E61" s="571">
        <v>8853.8150000000005</v>
      </c>
      <c r="F61" s="271">
        <v>8256.4760000000006</v>
      </c>
      <c r="G61" s="571">
        <v>3237.3519999999999</v>
      </c>
      <c r="H61" s="271">
        <v>2422.4839999999999</v>
      </c>
      <c r="I61" s="571">
        <v>17607.289000000001</v>
      </c>
      <c r="J61" s="271">
        <v>16023.472</v>
      </c>
      <c r="AD61"/>
      <c r="AE61"/>
      <c r="AF61"/>
      <c r="AG61"/>
      <c r="AH61"/>
      <c r="AI61"/>
      <c r="AJ61"/>
      <c r="AK61"/>
      <c r="AL61"/>
      <c r="AM61"/>
      <c r="AN61"/>
      <c r="AO61"/>
    </row>
    <row r="62" spans="1:41">
      <c r="A62" s="160"/>
      <c r="B62" s="161" t="s">
        <v>359</v>
      </c>
      <c r="C62" s="562">
        <v>6253.0460000000003</v>
      </c>
      <c r="D62" s="270">
        <v>5802.2449999999999</v>
      </c>
      <c r="E62" s="562">
        <v>3861.0680000000002</v>
      </c>
      <c r="F62" s="270">
        <v>3580.0279999999998</v>
      </c>
      <c r="G62" s="562">
        <v>5213.1689999999999</v>
      </c>
      <c r="H62" s="270">
        <v>6416.9539999999997</v>
      </c>
      <c r="I62" s="562">
        <v>15327.282999999999</v>
      </c>
      <c r="J62" s="270">
        <v>15799.227000000001</v>
      </c>
    </row>
    <row r="63" spans="1:41">
      <c r="A63" s="160"/>
      <c r="B63" s="161" t="s">
        <v>360</v>
      </c>
      <c r="C63" s="562">
        <v>-662.65300000000002</v>
      </c>
      <c r="D63" s="270">
        <v>-204.00700000000001</v>
      </c>
      <c r="E63" s="562">
        <v>2207.723</v>
      </c>
      <c r="F63" s="270">
        <v>2417.877</v>
      </c>
      <c r="G63" s="562">
        <v>7882.6710000000003</v>
      </c>
      <c r="H63" s="270">
        <v>6678.1120000000001</v>
      </c>
      <c r="I63" s="562">
        <v>9427.741</v>
      </c>
      <c r="J63" s="270">
        <v>8891.982</v>
      </c>
    </row>
    <row r="64" spans="1:41">
      <c r="A64" s="160"/>
      <c r="B64" s="161" t="s">
        <v>361</v>
      </c>
      <c r="C64" s="562">
        <v>34.241999999999997</v>
      </c>
      <c r="D64" s="270">
        <v>31.254000000000001</v>
      </c>
      <c r="E64" s="562">
        <v>0</v>
      </c>
      <c r="F64" s="270">
        <v>0</v>
      </c>
      <c r="G64" s="562">
        <v>-34.241999999999997</v>
      </c>
      <c r="H64" s="270">
        <v>-31.254000000000001</v>
      </c>
      <c r="I64" s="562">
        <v>0</v>
      </c>
      <c r="J64" s="270">
        <v>0</v>
      </c>
    </row>
    <row r="65" spans="1:41">
      <c r="A65" s="160"/>
      <c r="B65" s="161" t="s">
        <v>362</v>
      </c>
      <c r="C65" s="562">
        <v>-5.3999999999999999E-2</v>
      </c>
      <c r="D65" s="270">
        <v>-5.0999999999999997E-2</v>
      </c>
      <c r="E65" s="562">
        <v>0</v>
      </c>
      <c r="F65" s="270">
        <v>0</v>
      </c>
      <c r="G65" s="562">
        <v>5.3999999999999999E-2</v>
      </c>
      <c r="H65" s="270">
        <v>-471.89299999999997</v>
      </c>
      <c r="I65" s="562">
        <v>0</v>
      </c>
      <c r="J65" s="270">
        <v>-471.94400000000002</v>
      </c>
    </row>
    <row r="66" spans="1:41">
      <c r="A66" s="160"/>
      <c r="B66" s="161" t="s">
        <v>363</v>
      </c>
      <c r="C66" s="557">
        <v>0</v>
      </c>
      <c r="D66" s="270">
        <v>0</v>
      </c>
      <c r="E66" s="557">
        <v>0</v>
      </c>
      <c r="F66" s="270">
        <v>0</v>
      </c>
      <c r="G66" s="557">
        <v>0</v>
      </c>
      <c r="H66" s="270">
        <v>0</v>
      </c>
      <c r="I66" s="557">
        <v>0</v>
      </c>
      <c r="J66" s="270">
        <v>0</v>
      </c>
    </row>
    <row r="67" spans="1:41">
      <c r="A67" s="160"/>
      <c r="B67" s="161" t="s">
        <v>364</v>
      </c>
      <c r="C67" s="563">
        <v>2510.8649999999998</v>
      </c>
      <c r="D67" s="270">
        <v>2268.3130000000001</v>
      </c>
      <c r="E67" s="563">
        <v>2785.0239999999999</v>
      </c>
      <c r="F67" s="270">
        <v>2258.5709999999999</v>
      </c>
      <c r="G67" s="563">
        <v>-9824.2999999999993</v>
      </c>
      <c r="H67" s="270">
        <v>-10169.434999999999</v>
      </c>
      <c r="I67" s="563">
        <v>-7147.7349999999997</v>
      </c>
      <c r="J67" s="270">
        <v>-8195.7929999999997</v>
      </c>
    </row>
    <row r="68" spans="1:41">
      <c r="K68" s="169"/>
      <c r="L68" s="169"/>
      <c r="M68" s="169"/>
      <c r="N68" s="169"/>
    </row>
    <row r="69" spans="1:41">
      <c r="A69" s="172" t="s">
        <v>365</v>
      </c>
      <c r="B69" s="161"/>
      <c r="C69" s="564">
        <v>0</v>
      </c>
      <c r="D69" s="271">
        <v>0</v>
      </c>
      <c r="E69" s="564">
        <v>0</v>
      </c>
      <c r="F69" s="271">
        <v>0</v>
      </c>
      <c r="G69" s="564">
        <v>0</v>
      </c>
      <c r="H69" s="271">
        <v>0</v>
      </c>
      <c r="I69" s="564">
        <v>2619.3240000000001</v>
      </c>
      <c r="J69" s="271">
        <v>2553.2420000000002</v>
      </c>
    </row>
    <row r="70" spans="1:41">
      <c r="K70" s="169"/>
      <c r="L70" s="169"/>
    </row>
    <row r="71" spans="1:41">
      <c r="A71" s="158" t="s">
        <v>366</v>
      </c>
      <c r="B71" s="161"/>
      <c r="C71" s="571">
        <v>14111.546</v>
      </c>
      <c r="D71" s="271">
        <v>13218.169</v>
      </c>
      <c r="E71" s="571">
        <v>22357.656999999999</v>
      </c>
      <c r="F71" s="271">
        <v>19883.917000000001</v>
      </c>
      <c r="G71" s="571">
        <v>1383.249</v>
      </c>
      <c r="H71" s="271">
        <v>1768.9949999999999</v>
      </c>
      <c r="I71" s="571">
        <v>37852.451999999997</v>
      </c>
      <c r="J71" s="271">
        <v>34871.080999999998</v>
      </c>
    </row>
    <row r="72" spans="1:41">
      <c r="C72" s="157"/>
      <c r="D72" s="157"/>
      <c r="E72" s="157"/>
      <c r="F72" s="157"/>
      <c r="G72" s="157"/>
      <c r="H72" s="157"/>
      <c r="I72" s="157"/>
      <c r="J72" s="157"/>
    </row>
    <row r="73" spans="1:41">
      <c r="C73" s="157"/>
      <c r="D73" s="157"/>
      <c r="E73" s="157"/>
      <c r="F73" s="157"/>
      <c r="G73" s="157"/>
      <c r="H73" s="157"/>
      <c r="I73" s="157"/>
      <c r="J73" s="157"/>
    </row>
    <row r="74" spans="1:41">
      <c r="C74" s="157"/>
      <c r="D74" s="157"/>
      <c r="E74" s="157"/>
      <c r="F74" s="157"/>
      <c r="G74" s="157"/>
      <c r="H74" s="157"/>
      <c r="I74" s="157"/>
      <c r="J74" s="157"/>
    </row>
    <row r="75" spans="1:41">
      <c r="C75" s="157"/>
      <c r="D75" s="157"/>
      <c r="E75" s="157"/>
      <c r="F75" s="157"/>
      <c r="G75" s="157"/>
      <c r="H75" s="157"/>
      <c r="I75" s="157"/>
      <c r="J75" s="157"/>
      <c r="T75"/>
      <c r="U75"/>
      <c r="V75"/>
      <c r="W75"/>
      <c r="X75"/>
      <c r="Y75"/>
      <c r="Z75"/>
      <c r="AA75"/>
      <c r="AB75"/>
      <c r="AC75"/>
    </row>
    <row r="76" spans="1:41" ht="12.75" customHeight="1">
      <c r="A76" s="885" t="s">
        <v>406</v>
      </c>
      <c r="B76" s="886"/>
      <c r="C76" s="879" t="s">
        <v>48</v>
      </c>
      <c r="D76" s="895"/>
      <c r="E76" s="895"/>
      <c r="F76" s="880"/>
      <c r="G76" s="879" t="s">
        <v>53</v>
      </c>
      <c r="H76" s="895"/>
      <c r="I76" s="895"/>
      <c r="J76" s="880"/>
      <c r="K76" s="879" t="s">
        <v>407</v>
      </c>
      <c r="L76" s="895"/>
      <c r="M76" s="895"/>
      <c r="N76" s="880"/>
      <c r="O76" s="906" t="s">
        <v>47</v>
      </c>
      <c r="P76" s="907"/>
      <c r="Q76" s="907"/>
      <c r="R76" s="907"/>
      <c r="T76"/>
      <c r="U76"/>
      <c r="V76"/>
      <c r="W76"/>
      <c r="X76"/>
      <c r="Y76"/>
      <c r="Z76"/>
      <c r="AA76"/>
      <c r="AB76"/>
      <c r="AC76"/>
    </row>
    <row r="77" spans="1:41">
      <c r="A77" s="658"/>
      <c r="B77" s="659"/>
      <c r="C77" s="879" t="s">
        <v>11</v>
      </c>
      <c r="D77" s="880"/>
      <c r="E77" s="879" t="s">
        <v>12</v>
      </c>
      <c r="F77" s="880"/>
      <c r="G77" s="879" t="s">
        <v>11</v>
      </c>
      <c r="H77" s="880"/>
      <c r="I77" s="879" t="s">
        <v>12</v>
      </c>
      <c r="J77" s="880"/>
      <c r="K77" s="879" t="s">
        <v>11</v>
      </c>
      <c r="L77" s="880"/>
      <c r="M77" s="879" t="s">
        <v>12</v>
      </c>
      <c r="N77" s="880"/>
      <c r="O77" s="879" t="s">
        <v>11</v>
      </c>
      <c r="P77" s="880"/>
      <c r="Q77" s="879" t="s">
        <v>12</v>
      </c>
      <c r="R77" s="880"/>
      <c r="T77"/>
      <c r="U77"/>
      <c r="V77"/>
      <c r="W77"/>
      <c r="X77"/>
      <c r="Y77"/>
      <c r="Z77"/>
      <c r="AA77"/>
      <c r="AB77"/>
      <c r="AC77"/>
    </row>
    <row r="78" spans="1:41">
      <c r="A78" s="881"/>
      <c r="B78" s="899"/>
      <c r="C78" s="558" t="s">
        <v>468</v>
      </c>
      <c r="D78" s="266" t="s">
        <v>469</v>
      </c>
      <c r="E78" s="558" t="s">
        <v>463</v>
      </c>
      <c r="F78" s="266" t="s">
        <v>464</v>
      </c>
      <c r="G78" s="558" t="s">
        <v>468</v>
      </c>
      <c r="H78" s="266" t="s">
        <v>469</v>
      </c>
      <c r="I78" s="558" t="s">
        <v>463</v>
      </c>
      <c r="J78" s="266" t="s">
        <v>464</v>
      </c>
      <c r="K78" s="764" t="s">
        <v>468</v>
      </c>
      <c r="L78" s="266" t="s">
        <v>469</v>
      </c>
      <c r="M78" s="558" t="s">
        <v>463</v>
      </c>
      <c r="N78" s="266" t="s">
        <v>464</v>
      </c>
      <c r="O78" s="764" t="s">
        <v>468</v>
      </c>
      <c r="P78" s="266" t="s">
        <v>469</v>
      </c>
      <c r="Q78" s="558" t="s">
        <v>463</v>
      </c>
      <c r="R78" s="266" t="s">
        <v>464</v>
      </c>
      <c r="T78"/>
      <c r="U78"/>
      <c r="V78"/>
      <c r="W78"/>
      <c r="X78"/>
      <c r="Y78"/>
      <c r="Z78"/>
      <c r="AA78"/>
      <c r="AB78"/>
      <c r="AC78"/>
    </row>
    <row r="79" spans="1:41">
      <c r="A79" s="900"/>
      <c r="B79" s="901"/>
      <c r="C79" s="559" t="s">
        <v>220</v>
      </c>
      <c r="D79" s="267" t="s">
        <v>220</v>
      </c>
      <c r="E79" s="559" t="s">
        <v>220</v>
      </c>
      <c r="F79" s="267" t="s">
        <v>220</v>
      </c>
      <c r="G79" s="559" t="s">
        <v>220</v>
      </c>
      <c r="H79" s="267" t="s">
        <v>220</v>
      </c>
      <c r="I79" s="559" t="s">
        <v>220</v>
      </c>
      <c r="J79" s="267" t="s">
        <v>220</v>
      </c>
      <c r="K79" s="559" t="s">
        <v>220</v>
      </c>
      <c r="L79" s="267" t="s">
        <v>220</v>
      </c>
      <c r="M79" s="559" t="s">
        <v>220</v>
      </c>
      <c r="N79" s="267" t="s">
        <v>220</v>
      </c>
      <c r="O79" s="559" t="s">
        <v>220</v>
      </c>
      <c r="P79" s="267" t="s">
        <v>220</v>
      </c>
      <c r="Q79" s="559" t="s">
        <v>220</v>
      </c>
      <c r="R79" s="267" t="s">
        <v>220</v>
      </c>
      <c r="T79"/>
      <c r="U79"/>
      <c r="V79"/>
      <c r="W79"/>
      <c r="X79"/>
      <c r="Y79"/>
      <c r="Z79"/>
      <c r="AA79"/>
      <c r="AB79"/>
      <c r="AC79"/>
    </row>
    <row r="80" spans="1:41" s="144" customFormat="1">
      <c r="A80" s="172" t="s">
        <v>367</v>
      </c>
      <c r="B80" s="159"/>
      <c r="C80" s="572">
        <v>1982.3489999999999</v>
      </c>
      <c r="D80" s="565">
        <v>1593.58</v>
      </c>
      <c r="E80" s="572">
        <v>1075.2269999999999</v>
      </c>
      <c r="F80" s="565">
        <v>791.24299999999994</v>
      </c>
      <c r="G80" s="572">
        <v>6297.73</v>
      </c>
      <c r="H80" s="565">
        <v>5265.6459999999997</v>
      </c>
      <c r="I80" s="572">
        <v>3230.99</v>
      </c>
      <c r="J80" s="565">
        <v>2737.9189999999999</v>
      </c>
      <c r="K80" s="572">
        <v>-127.721</v>
      </c>
      <c r="L80" s="565">
        <v>-70.995999999999995</v>
      </c>
      <c r="M80" s="572">
        <v>-77.454000000000008</v>
      </c>
      <c r="N80" s="565">
        <v>-38.364999999999995</v>
      </c>
      <c r="O80" s="572">
        <v>8152.3580000000002</v>
      </c>
      <c r="P80" s="565">
        <v>6788.23</v>
      </c>
      <c r="Q80" s="572">
        <v>4228.7630000000008</v>
      </c>
      <c r="R80" s="565">
        <v>3490.7969999999996</v>
      </c>
      <c r="T80"/>
      <c r="U80"/>
      <c r="V80"/>
      <c r="W80"/>
      <c r="X80"/>
      <c r="Y80"/>
      <c r="Z80"/>
      <c r="AA80"/>
      <c r="AB80"/>
      <c r="AC80"/>
      <c r="AD80"/>
      <c r="AE80"/>
      <c r="AF80"/>
      <c r="AG80"/>
      <c r="AH80"/>
      <c r="AI80"/>
      <c r="AJ80"/>
      <c r="AK80"/>
      <c r="AL80"/>
      <c r="AM80"/>
      <c r="AN80"/>
      <c r="AO80"/>
    </row>
    <row r="81" spans="1:41">
      <c r="A81" s="164"/>
      <c r="B81" s="175" t="s">
        <v>64</v>
      </c>
      <c r="C81" s="573">
        <v>1951.6179999999999</v>
      </c>
      <c r="D81" s="566">
        <v>1571.4159999999999</v>
      </c>
      <c r="E81" s="573">
        <v>1063.6079999999999</v>
      </c>
      <c r="F81" s="566">
        <v>780.14899999999989</v>
      </c>
      <c r="G81" s="573">
        <v>5370.0460000000003</v>
      </c>
      <c r="H81" s="566">
        <v>4525.7120000000004</v>
      </c>
      <c r="I81" s="573">
        <v>2739.9370000000004</v>
      </c>
      <c r="J81" s="566">
        <v>2305.9390000000003</v>
      </c>
      <c r="K81" s="573">
        <v>-119.187</v>
      </c>
      <c r="L81" s="566">
        <v>-77.177000000000007</v>
      </c>
      <c r="M81" s="573">
        <v>-65.507000000000005</v>
      </c>
      <c r="N81" s="566">
        <v>-38.935000000000009</v>
      </c>
      <c r="O81" s="573">
        <v>7202.4769999999999</v>
      </c>
      <c r="P81" s="566">
        <v>6019.951</v>
      </c>
      <c r="Q81" s="573">
        <v>3738.038</v>
      </c>
      <c r="R81" s="566">
        <v>3047.1530000000002</v>
      </c>
      <c r="T81"/>
      <c r="U81"/>
      <c r="V81"/>
      <c r="W81"/>
      <c r="X81"/>
      <c r="Y81"/>
      <c r="Z81"/>
      <c r="AA81"/>
      <c r="AB81"/>
      <c r="AC81"/>
    </row>
    <row r="82" spans="1:41">
      <c r="A82" s="164"/>
      <c r="B82" s="180" t="s">
        <v>368</v>
      </c>
      <c r="C82" s="573">
        <v>1941.614</v>
      </c>
      <c r="D82" s="566">
        <v>1560.645</v>
      </c>
      <c r="E82" s="573">
        <v>1057.9580000000001</v>
      </c>
      <c r="F82" s="566">
        <v>774.09500000000003</v>
      </c>
      <c r="G82" s="573">
        <v>4081.0659999999998</v>
      </c>
      <c r="H82" s="566">
        <v>3501.3989999999999</v>
      </c>
      <c r="I82" s="573">
        <v>2105.8329999999996</v>
      </c>
      <c r="J82" s="566">
        <v>1790.0559999999998</v>
      </c>
      <c r="K82" s="573">
        <v>-111.25</v>
      </c>
      <c r="L82" s="566">
        <v>-67.53</v>
      </c>
      <c r="M82" s="573">
        <v>-89.004000000000005</v>
      </c>
      <c r="N82" s="566">
        <v>-33.361000000000004</v>
      </c>
      <c r="O82" s="573">
        <v>5911.43</v>
      </c>
      <c r="P82" s="566">
        <v>4994.5140000000001</v>
      </c>
      <c r="Q82" s="573">
        <v>3074.7870000000003</v>
      </c>
      <c r="R82" s="566">
        <v>2530.79</v>
      </c>
      <c r="T82"/>
      <c r="U82"/>
      <c r="V82"/>
      <c r="W82"/>
      <c r="X82"/>
      <c r="Y82"/>
      <c r="Z82"/>
      <c r="AA82"/>
      <c r="AB82"/>
      <c r="AC82"/>
    </row>
    <row r="83" spans="1:41">
      <c r="A83" s="164"/>
      <c r="B83" s="180" t="s">
        <v>369</v>
      </c>
      <c r="C83" s="573">
        <v>8.4130000000000003</v>
      </c>
      <c r="D83" s="566">
        <v>8.4060000000000006</v>
      </c>
      <c r="E83" s="573">
        <v>4.4870000000000001</v>
      </c>
      <c r="F83" s="566">
        <v>4.1260000000000003</v>
      </c>
      <c r="G83" s="573">
        <v>1.004</v>
      </c>
      <c r="H83" s="566">
        <v>0.80500000000000005</v>
      </c>
      <c r="I83" s="573">
        <v>0.77500000000000002</v>
      </c>
      <c r="J83" s="566">
        <v>0.49000000000000005</v>
      </c>
      <c r="K83" s="573">
        <v>1.3420000000000001</v>
      </c>
      <c r="L83" s="566">
        <v>1.99</v>
      </c>
      <c r="M83" s="573">
        <v>0.74900000000000011</v>
      </c>
      <c r="N83" s="566">
        <v>0.85699999999999998</v>
      </c>
      <c r="O83" s="573">
        <v>10.759</v>
      </c>
      <c r="P83" s="566">
        <v>11.201000000000001</v>
      </c>
      <c r="Q83" s="573">
        <v>6.0110000000000001</v>
      </c>
      <c r="R83" s="566">
        <v>5.4730000000000008</v>
      </c>
      <c r="T83"/>
      <c r="U83"/>
      <c r="V83"/>
      <c r="W83"/>
      <c r="X83"/>
      <c r="Y83"/>
      <c r="Z83"/>
      <c r="AA83"/>
      <c r="AB83"/>
      <c r="AC83"/>
    </row>
    <row r="84" spans="1:41">
      <c r="A84" s="164"/>
      <c r="B84" s="180" t="s">
        <v>370</v>
      </c>
      <c r="C84" s="573">
        <v>1.591</v>
      </c>
      <c r="D84" s="566">
        <v>2.3650000000000002</v>
      </c>
      <c r="E84" s="573">
        <v>1.163</v>
      </c>
      <c r="F84" s="566">
        <v>1.9280000000000002</v>
      </c>
      <c r="G84" s="573">
        <v>1287.9760000000001</v>
      </c>
      <c r="H84" s="566">
        <v>1023.508</v>
      </c>
      <c r="I84" s="573">
        <v>633.32900000000006</v>
      </c>
      <c r="J84" s="566">
        <v>515.39300000000003</v>
      </c>
      <c r="K84" s="573">
        <v>-9.2789999999999999</v>
      </c>
      <c r="L84" s="566">
        <v>-11.637</v>
      </c>
      <c r="M84" s="573">
        <v>22.748000000000001</v>
      </c>
      <c r="N84" s="566">
        <v>-6.431</v>
      </c>
      <c r="O84" s="573">
        <v>1280.288</v>
      </c>
      <c r="P84" s="566">
        <v>1014.236</v>
      </c>
      <c r="Q84" s="573">
        <v>657.24</v>
      </c>
      <c r="R84" s="566">
        <v>510.89</v>
      </c>
      <c r="T84"/>
      <c r="U84"/>
      <c r="V84"/>
      <c r="W84"/>
      <c r="X84"/>
      <c r="Y84"/>
      <c r="Z84"/>
      <c r="AA84"/>
      <c r="AB84"/>
      <c r="AC84"/>
    </row>
    <row r="85" spans="1:41">
      <c r="A85" s="164"/>
      <c r="B85" s="175" t="s">
        <v>65</v>
      </c>
      <c r="C85" s="557">
        <v>30.731000000000002</v>
      </c>
      <c r="D85" s="570">
        <v>22.164000000000001</v>
      </c>
      <c r="E85" s="557">
        <v>11.619000000000003</v>
      </c>
      <c r="F85" s="570">
        <v>11.094000000000001</v>
      </c>
      <c r="G85" s="557">
        <v>927.68399999999997</v>
      </c>
      <c r="H85" s="570">
        <v>739.93399999999997</v>
      </c>
      <c r="I85" s="557">
        <v>491.053</v>
      </c>
      <c r="J85" s="570">
        <v>431.97999999999996</v>
      </c>
      <c r="K85" s="557">
        <v>-8.5340000000000007</v>
      </c>
      <c r="L85" s="570">
        <v>6.181</v>
      </c>
      <c r="M85" s="557">
        <v>-11.947000000000001</v>
      </c>
      <c r="N85" s="570">
        <v>0.57000000000000028</v>
      </c>
      <c r="O85" s="557">
        <v>949.88099999999997</v>
      </c>
      <c r="P85" s="570">
        <v>768.279</v>
      </c>
      <c r="Q85" s="557">
        <v>490.72499999999997</v>
      </c>
      <c r="R85" s="570">
        <v>443.64400000000001</v>
      </c>
      <c r="T85"/>
      <c r="U85"/>
      <c r="V85"/>
      <c r="W85"/>
      <c r="X85"/>
      <c r="Y85"/>
      <c r="Z85"/>
      <c r="AA85"/>
      <c r="AB85"/>
      <c r="AC85"/>
    </row>
    <row r="86" spans="1:41">
      <c r="E86" s="157"/>
      <c r="F86" s="157"/>
      <c r="I86" s="157"/>
      <c r="J86" s="157"/>
      <c r="K86" s="169"/>
      <c r="L86" s="169"/>
      <c r="M86" s="157"/>
      <c r="N86" s="157"/>
      <c r="O86" s="169"/>
      <c r="P86" s="169"/>
      <c r="Q86" s="157"/>
      <c r="R86" s="157"/>
      <c r="S86" s="169"/>
      <c r="T86"/>
      <c r="U86"/>
      <c r="V86"/>
      <c r="W86"/>
      <c r="X86"/>
      <c r="Y86"/>
      <c r="Z86"/>
      <c r="AA86"/>
      <c r="AB86"/>
      <c r="AC86"/>
    </row>
    <row r="87" spans="1:41" s="144" customFormat="1">
      <c r="A87" s="158" t="s">
        <v>371</v>
      </c>
      <c r="B87" s="176"/>
      <c r="C87" s="571">
        <v>-884.42399999999998</v>
      </c>
      <c r="D87" s="565">
        <v>-667.75699999999995</v>
      </c>
      <c r="E87" s="571">
        <v>-439.96999999999997</v>
      </c>
      <c r="F87" s="565">
        <v>-334.50099999999998</v>
      </c>
      <c r="G87" s="571">
        <v>-4031.2809999999999</v>
      </c>
      <c r="H87" s="565">
        <v>-3317.0169999999998</v>
      </c>
      <c r="I87" s="571">
        <v>-2132.9319999999998</v>
      </c>
      <c r="J87" s="565">
        <v>-1728.2199999999998</v>
      </c>
      <c r="K87" s="571">
        <v>145.52199999999999</v>
      </c>
      <c r="L87" s="565">
        <v>108.01300000000001</v>
      </c>
      <c r="M87" s="571">
        <v>79.62299999999999</v>
      </c>
      <c r="N87" s="565">
        <v>55.186000000000007</v>
      </c>
      <c r="O87" s="571">
        <v>-4770.183</v>
      </c>
      <c r="P87" s="565">
        <v>-3876.761</v>
      </c>
      <c r="Q87" s="571">
        <v>-2493.279</v>
      </c>
      <c r="R87" s="565">
        <v>-2007.5349999999999</v>
      </c>
      <c r="T87"/>
      <c r="U87"/>
      <c r="V87"/>
      <c r="W87"/>
      <c r="X87"/>
      <c r="Y87"/>
      <c r="Z87"/>
      <c r="AA87"/>
      <c r="AB87"/>
      <c r="AC87"/>
      <c r="AD87"/>
      <c r="AE87"/>
      <c r="AF87"/>
      <c r="AG87"/>
      <c r="AH87"/>
      <c r="AI87"/>
      <c r="AJ87"/>
      <c r="AK87"/>
      <c r="AL87"/>
      <c r="AM87"/>
      <c r="AN87"/>
      <c r="AO87"/>
    </row>
    <row r="88" spans="1:41">
      <c r="A88" s="164"/>
      <c r="B88" s="180" t="s">
        <v>372</v>
      </c>
      <c r="C88" s="562">
        <v>-710.93799999999999</v>
      </c>
      <c r="D88" s="570">
        <v>-497.74200000000002</v>
      </c>
      <c r="E88" s="562">
        <v>-346.33600000000001</v>
      </c>
      <c r="F88" s="570">
        <v>-252.64500000000001</v>
      </c>
      <c r="G88" s="562">
        <v>-2659.0680000000002</v>
      </c>
      <c r="H88" s="570">
        <v>-2208.6590000000001</v>
      </c>
      <c r="I88" s="562">
        <v>-1436.4960000000003</v>
      </c>
      <c r="J88" s="570">
        <v>-1149.6160000000002</v>
      </c>
      <c r="K88" s="562">
        <v>148.53700000000001</v>
      </c>
      <c r="L88" s="570">
        <v>103.88500000000001</v>
      </c>
      <c r="M88" s="562">
        <v>110.26300000000001</v>
      </c>
      <c r="N88" s="570">
        <v>51.649000000000008</v>
      </c>
      <c r="O88" s="562">
        <v>-3221.4690000000001</v>
      </c>
      <c r="P88" s="570">
        <v>-2602.5160000000001</v>
      </c>
      <c r="Q88" s="562">
        <v>-1672.569</v>
      </c>
      <c r="R88" s="570">
        <v>-1350.6120000000001</v>
      </c>
      <c r="T88"/>
      <c r="U88"/>
      <c r="V88"/>
      <c r="W88"/>
      <c r="X88"/>
      <c r="Y88"/>
      <c r="Z88"/>
      <c r="AA88"/>
      <c r="AB88"/>
      <c r="AC88"/>
    </row>
    <row r="89" spans="1:41">
      <c r="A89" s="164"/>
      <c r="B89" s="180" t="s">
        <v>373</v>
      </c>
      <c r="C89" s="562">
        <v>-15.111000000000001</v>
      </c>
      <c r="D89" s="570">
        <v>-11.879</v>
      </c>
      <c r="E89" s="562">
        <v>-12.108000000000001</v>
      </c>
      <c r="F89" s="570">
        <v>-3.3499999999999996</v>
      </c>
      <c r="G89" s="562">
        <v>0</v>
      </c>
      <c r="H89" s="570">
        <v>0</v>
      </c>
      <c r="I89" s="562">
        <v>0</v>
      </c>
      <c r="J89" s="570">
        <v>0</v>
      </c>
      <c r="K89" s="562">
        <v>-8.8179999999999996</v>
      </c>
      <c r="L89" s="570">
        <v>-9.0239999999999991</v>
      </c>
      <c r="M89" s="562">
        <v>-5.3419999999999996</v>
      </c>
      <c r="N89" s="570">
        <v>-4.9209999999999994</v>
      </c>
      <c r="O89" s="562">
        <v>-23.928999999999998</v>
      </c>
      <c r="P89" s="570">
        <v>-20.902999999999999</v>
      </c>
      <c r="Q89" s="562">
        <v>-17.45</v>
      </c>
      <c r="R89" s="570">
        <v>-8.270999999999999</v>
      </c>
      <c r="T89"/>
      <c r="U89"/>
      <c r="V89"/>
      <c r="W89"/>
      <c r="X89"/>
      <c r="Y89"/>
      <c r="Z89"/>
      <c r="AA89"/>
      <c r="AB89"/>
      <c r="AC89"/>
    </row>
    <row r="90" spans="1:41">
      <c r="A90" s="164"/>
      <c r="B90" s="180" t="s">
        <v>69</v>
      </c>
      <c r="C90" s="562">
        <v>-116.035</v>
      </c>
      <c r="D90" s="570">
        <v>-117.15</v>
      </c>
      <c r="E90" s="562">
        <v>-57.739999999999995</v>
      </c>
      <c r="F90" s="570">
        <v>-57.074000000000005</v>
      </c>
      <c r="G90" s="562">
        <v>-600.03899999999999</v>
      </c>
      <c r="H90" s="570">
        <v>-506.89800000000002</v>
      </c>
      <c r="I90" s="562">
        <v>-276.91199999999998</v>
      </c>
      <c r="J90" s="570">
        <v>-251.31100000000004</v>
      </c>
      <c r="K90" s="562">
        <v>21.190999999999999</v>
      </c>
      <c r="L90" s="570">
        <v>22.167999999999999</v>
      </c>
      <c r="M90" s="562">
        <v>-17.431999999999999</v>
      </c>
      <c r="N90" s="570">
        <v>11.519</v>
      </c>
      <c r="O90" s="562">
        <v>-694.88300000000004</v>
      </c>
      <c r="P90" s="570">
        <v>-601.88</v>
      </c>
      <c r="Q90" s="562">
        <v>-352.08400000000006</v>
      </c>
      <c r="R90" s="570">
        <v>-296.86599999999999</v>
      </c>
      <c r="T90"/>
      <c r="U90"/>
      <c r="V90"/>
      <c r="W90"/>
      <c r="X90"/>
      <c r="Y90"/>
      <c r="Z90"/>
      <c r="AA90"/>
      <c r="AB90"/>
      <c r="AC90"/>
    </row>
    <row r="91" spans="1:41">
      <c r="A91" s="164"/>
      <c r="B91" s="180" t="s">
        <v>374</v>
      </c>
      <c r="C91" s="562">
        <v>-42.34</v>
      </c>
      <c r="D91" s="570">
        <v>-40.985999999999997</v>
      </c>
      <c r="E91" s="562">
        <v>-23.786000000000005</v>
      </c>
      <c r="F91" s="570">
        <v>-21.431999999999999</v>
      </c>
      <c r="G91" s="562">
        <v>-772.17399999999998</v>
      </c>
      <c r="H91" s="570">
        <v>-601.46</v>
      </c>
      <c r="I91" s="562">
        <v>-419.524</v>
      </c>
      <c r="J91" s="570">
        <v>-327.29300000000006</v>
      </c>
      <c r="K91" s="562">
        <v>-15.388</v>
      </c>
      <c r="L91" s="570">
        <v>-9.016</v>
      </c>
      <c r="M91" s="562">
        <v>-7.8659999999999997</v>
      </c>
      <c r="N91" s="570">
        <v>-3.0609999999999999</v>
      </c>
      <c r="O91" s="562">
        <v>-829.90200000000004</v>
      </c>
      <c r="P91" s="570">
        <v>-651.46199999999999</v>
      </c>
      <c r="Q91" s="562">
        <v>-451.17600000000004</v>
      </c>
      <c r="R91" s="570">
        <v>-351.786</v>
      </c>
      <c r="T91"/>
      <c r="U91"/>
      <c r="V91"/>
      <c r="W91"/>
      <c r="X91"/>
      <c r="Y91"/>
      <c r="Z91"/>
      <c r="AA91"/>
      <c r="AB91"/>
      <c r="AC91"/>
    </row>
    <row r="92" spans="1:41">
      <c r="E92" s="157"/>
      <c r="F92" s="157"/>
      <c r="I92" s="157"/>
      <c r="J92" s="157"/>
      <c r="K92" s="169"/>
      <c r="L92" s="169"/>
      <c r="M92" s="157"/>
      <c r="N92" s="157"/>
      <c r="O92" s="169"/>
      <c r="P92" s="169"/>
      <c r="Q92" s="157"/>
      <c r="R92" s="157"/>
      <c r="S92" s="169"/>
      <c r="T92"/>
      <c r="U92"/>
      <c r="V92"/>
      <c r="W92"/>
      <c r="X92"/>
      <c r="Y92"/>
      <c r="Z92"/>
      <c r="AA92"/>
      <c r="AB92"/>
      <c r="AC92"/>
    </row>
    <row r="93" spans="1:41" s="144" customFormat="1">
      <c r="A93" s="158" t="s">
        <v>375</v>
      </c>
      <c r="B93" s="176"/>
      <c r="C93" s="556">
        <v>1097.925</v>
      </c>
      <c r="D93" s="574">
        <v>925.82299999999998</v>
      </c>
      <c r="E93" s="556">
        <v>635.25699999999995</v>
      </c>
      <c r="F93" s="574">
        <v>456.74199999999996</v>
      </c>
      <c r="G93" s="556">
        <v>2266.4490000000001</v>
      </c>
      <c r="H93" s="574">
        <v>1948.6289999999999</v>
      </c>
      <c r="I93" s="556">
        <v>1098.058</v>
      </c>
      <c r="J93" s="574">
        <v>1009.699</v>
      </c>
      <c r="K93" s="556">
        <v>17.800999999999998</v>
      </c>
      <c r="L93" s="574">
        <v>37.017000000000003</v>
      </c>
      <c r="M93" s="556">
        <v>2.1689999999999987</v>
      </c>
      <c r="N93" s="574">
        <v>16.821000000000002</v>
      </c>
      <c r="O93" s="556">
        <v>3382.1750000000002</v>
      </c>
      <c r="P93" s="574">
        <v>2911.4690000000001</v>
      </c>
      <c r="Q93" s="556">
        <v>1735.4840000000002</v>
      </c>
      <c r="R93" s="574">
        <v>1483.2619999999999</v>
      </c>
      <c r="T93"/>
      <c r="U93"/>
      <c r="V93"/>
      <c r="W93"/>
      <c r="X93"/>
      <c r="Y93"/>
      <c r="Z93"/>
      <c r="AA93"/>
      <c r="AB93"/>
      <c r="AC93"/>
      <c r="AD93"/>
      <c r="AE93"/>
      <c r="AF93"/>
      <c r="AG93"/>
      <c r="AH93"/>
      <c r="AI93"/>
      <c r="AJ93"/>
      <c r="AK93"/>
      <c r="AL93"/>
      <c r="AM93"/>
      <c r="AN93"/>
      <c r="AO93"/>
    </row>
    <row r="94" spans="1:41">
      <c r="E94" s="157"/>
      <c r="F94" s="157"/>
      <c r="I94" s="157"/>
      <c r="J94" s="157"/>
      <c r="K94" s="169"/>
      <c r="L94" s="169"/>
      <c r="M94" s="157"/>
      <c r="N94" s="157"/>
      <c r="O94" s="169"/>
      <c r="P94" s="169"/>
      <c r="Q94" s="157"/>
      <c r="R94" s="157"/>
      <c r="S94" s="169"/>
      <c r="T94"/>
      <c r="U94"/>
      <c r="V94"/>
      <c r="W94"/>
      <c r="X94"/>
      <c r="Y94"/>
      <c r="Z94"/>
      <c r="AA94"/>
      <c r="AB94"/>
      <c r="AC94"/>
    </row>
    <row r="95" spans="1:41">
      <c r="A95" s="160"/>
      <c r="B95" s="175" t="s">
        <v>376</v>
      </c>
      <c r="C95" s="557">
        <v>3.802</v>
      </c>
      <c r="D95" s="570">
        <v>1.732</v>
      </c>
      <c r="E95" s="557">
        <v>2.44</v>
      </c>
      <c r="F95" s="570">
        <v>1.1259999999999999</v>
      </c>
      <c r="G95" s="557">
        <v>101</v>
      </c>
      <c r="H95" s="570">
        <v>71.174999999999997</v>
      </c>
      <c r="I95" s="557">
        <v>56.984000000000002</v>
      </c>
      <c r="J95" s="570">
        <v>37.348999999999997</v>
      </c>
      <c r="K95" s="557">
        <v>1.5860000000000001</v>
      </c>
      <c r="L95" s="570">
        <v>0.81100000000000005</v>
      </c>
      <c r="M95" s="557">
        <v>1.1780000000000002</v>
      </c>
      <c r="N95" s="570">
        <v>0.22700000000000009</v>
      </c>
      <c r="O95" s="557">
        <v>106.38800000000001</v>
      </c>
      <c r="P95" s="570">
        <v>73.718000000000004</v>
      </c>
      <c r="Q95" s="557">
        <v>60.602000000000004</v>
      </c>
      <c r="R95" s="570">
        <v>38.702000000000005</v>
      </c>
      <c r="T95"/>
      <c r="U95"/>
      <c r="V95"/>
      <c r="W95"/>
      <c r="X95"/>
      <c r="Y95"/>
      <c r="Z95"/>
      <c r="AA95"/>
      <c r="AB95"/>
      <c r="AC95"/>
    </row>
    <row r="96" spans="1:41">
      <c r="A96" s="160"/>
      <c r="B96" s="175" t="s">
        <v>377</v>
      </c>
      <c r="C96" s="562">
        <v>-52.795000000000002</v>
      </c>
      <c r="D96" s="570">
        <v>-43.648000000000003</v>
      </c>
      <c r="E96" s="562">
        <v>-27.221</v>
      </c>
      <c r="F96" s="570">
        <v>-22.551000000000002</v>
      </c>
      <c r="G96" s="562">
        <v>-338.91800000000001</v>
      </c>
      <c r="H96" s="570">
        <v>-291.37</v>
      </c>
      <c r="I96" s="562">
        <v>-176.45400000000001</v>
      </c>
      <c r="J96" s="570">
        <v>-149.345</v>
      </c>
      <c r="K96" s="562">
        <v>-23.452999999999999</v>
      </c>
      <c r="L96" s="570">
        <v>-24.876999999999999</v>
      </c>
      <c r="M96" s="562">
        <v>-12.318999999999999</v>
      </c>
      <c r="N96" s="570">
        <v>-12.415999999999999</v>
      </c>
      <c r="O96" s="562">
        <v>-415.166</v>
      </c>
      <c r="P96" s="570">
        <v>-359.89499999999998</v>
      </c>
      <c r="Q96" s="562">
        <v>-215.994</v>
      </c>
      <c r="R96" s="570">
        <v>-184.31199999999998</v>
      </c>
      <c r="T96"/>
      <c r="U96"/>
      <c r="V96"/>
      <c r="W96"/>
      <c r="X96"/>
      <c r="Y96"/>
      <c r="Z96"/>
      <c r="AA96"/>
      <c r="AB96"/>
      <c r="AC96"/>
    </row>
    <row r="97" spans="1:41">
      <c r="A97" s="160"/>
      <c r="B97" s="175" t="s">
        <v>378</v>
      </c>
      <c r="C97" s="562">
        <v>-115.786</v>
      </c>
      <c r="D97" s="570">
        <v>-89.974000000000004</v>
      </c>
      <c r="E97" s="562">
        <v>-59.533000000000001</v>
      </c>
      <c r="F97" s="570">
        <v>-48.865000000000002</v>
      </c>
      <c r="G97" s="562">
        <v>-492.702</v>
      </c>
      <c r="H97" s="570">
        <v>-421.76100000000002</v>
      </c>
      <c r="I97" s="562">
        <v>-241.22499999999999</v>
      </c>
      <c r="J97" s="570">
        <v>-203.83300000000003</v>
      </c>
      <c r="K97" s="562">
        <v>-36.979999999999997</v>
      </c>
      <c r="L97" s="570">
        <v>-36.945</v>
      </c>
      <c r="M97" s="562">
        <v>-25.090999999999998</v>
      </c>
      <c r="N97" s="570">
        <v>-23.548999999999999</v>
      </c>
      <c r="O97" s="562">
        <v>-645.46799999999996</v>
      </c>
      <c r="P97" s="570">
        <v>-548.67999999999995</v>
      </c>
      <c r="Q97" s="562">
        <v>-325.84899999999993</v>
      </c>
      <c r="R97" s="570">
        <v>-276.24699999999996</v>
      </c>
      <c r="T97"/>
      <c r="U97"/>
      <c r="V97"/>
      <c r="W97"/>
      <c r="X97"/>
      <c r="Y97"/>
      <c r="Z97"/>
      <c r="AA97"/>
      <c r="AB97"/>
      <c r="AC97"/>
    </row>
    <row r="98" spans="1:41">
      <c r="E98" s="157"/>
      <c r="F98" s="157"/>
      <c r="I98" s="157"/>
      <c r="J98" s="157"/>
      <c r="K98" s="169"/>
      <c r="L98" s="169"/>
      <c r="M98" s="157"/>
      <c r="N98" s="157"/>
      <c r="O98" s="169"/>
      <c r="P98" s="169"/>
      <c r="Q98" s="157"/>
      <c r="R98" s="157"/>
      <c r="S98" s="169"/>
      <c r="T98"/>
      <c r="U98"/>
      <c r="V98"/>
      <c r="W98"/>
      <c r="X98"/>
      <c r="Y98"/>
      <c r="Z98"/>
      <c r="AA98"/>
      <c r="AB98"/>
      <c r="AC98"/>
    </row>
    <row r="99" spans="1:41" s="144" customFormat="1">
      <c r="A99" s="158" t="s">
        <v>379</v>
      </c>
      <c r="B99" s="176"/>
      <c r="C99" s="556">
        <v>933.14599999999996</v>
      </c>
      <c r="D99" s="574">
        <v>793.93299999999999</v>
      </c>
      <c r="E99" s="556">
        <v>550.94299999999998</v>
      </c>
      <c r="F99" s="574">
        <v>386.452</v>
      </c>
      <c r="G99" s="556">
        <v>1535.829</v>
      </c>
      <c r="H99" s="574">
        <v>1306.673</v>
      </c>
      <c r="I99" s="556">
        <v>737.36299999999994</v>
      </c>
      <c r="J99" s="574">
        <v>693.87</v>
      </c>
      <c r="K99" s="556">
        <v>-41.045999999999999</v>
      </c>
      <c r="L99" s="574">
        <v>-23.994</v>
      </c>
      <c r="M99" s="556">
        <v>-34.063000000000002</v>
      </c>
      <c r="N99" s="574">
        <v>-18.917000000000002</v>
      </c>
      <c r="O99" s="556">
        <v>2427.9290000000001</v>
      </c>
      <c r="P99" s="574">
        <v>2076.6120000000001</v>
      </c>
      <c r="Q99" s="556">
        <v>1254.2430000000002</v>
      </c>
      <c r="R99" s="574">
        <v>1061.4050000000002</v>
      </c>
      <c r="T99"/>
      <c r="U99"/>
      <c r="V99"/>
      <c r="W99"/>
      <c r="X99"/>
      <c r="Y99"/>
      <c r="Z99"/>
      <c r="AA99"/>
      <c r="AB99"/>
      <c r="AC99"/>
      <c r="AD99"/>
      <c r="AE99"/>
      <c r="AF99"/>
      <c r="AG99"/>
      <c r="AH99"/>
      <c r="AI99"/>
      <c r="AJ99"/>
      <c r="AK99"/>
      <c r="AL99"/>
      <c r="AM99"/>
      <c r="AN99"/>
      <c r="AO99"/>
    </row>
    <row r="100" spans="1:41">
      <c r="E100" s="157"/>
      <c r="F100" s="157"/>
      <c r="I100" s="157"/>
      <c r="J100" s="157"/>
      <c r="K100" s="169"/>
      <c r="L100" s="169"/>
      <c r="M100" s="157"/>
      <c r="N100" s="157"/>
      <c r="O100" s="169"/>
      <c r="P100" s="169"/>
      <c r="Q100" s="157"/>
      <c r="R100" s="157"/>
      <c r="S100" s="169"/>
      <c r="T100"/>
      <c r="U100"/>
      <c r="V100"/>
      <c r="W100"/>
      <c r="X100"/>
      <c r="Y100"/>
      <c r="Z100"/>
      <c r="AA100"/>
      <c r="AB100"/>
      <c r="AC100"/>
    </row>
    <row r="101" spans="1:41">
      <c r="A101" s="164"/>
      <c r="B101" s="175" t="s">
        <v>380</v>
      </c>
      <c r="C101" s="562">
        <v>-193.46899999999999</v>
      </c>
      <c r="D101" s="566">
        <v>-164.97200000000001</v>
      </c>
      <c r="E101" s="562">
        <v>-100.32299999999999</v>
      </c>
      <c r="F101" s="566">
        <v>-83.717000000000013</v>
      </c>
      <c r="G101" s="562">
        <v>-435.48599999999999</v>
      </c>
      <c r="H101" s="566">
        <v>-416.28899999999999</v>
      </c>
      <c r="I101" s="562">
        <v>-223.15599999999998</v>
      </c>
      <c r="J101" s="566">
        <v>-217.524</v>
      </c>
      <c r="K101" s="562">
        <v>-23.794</v>
      </c>
      <c r="L101" s="566">
        <v>-18.838000000000001</v>
      </c>
      <c r="M101" s="562">
        <v>-12.242000000000001</v>
      </c>
      <c r="N101" s="566">
        <v>-9.8070000000000004</v>
      </c>
      <c r="O101" s="562">
        <v>-652.74900000000002</v>
      </c>
      <c r="P101" s="566">
        <v>-600.09900000000005</v>
      </c>
      <c r="Q101" s="562">
        <v>-335.721</v>
      </c>
      <c r="R101" s="566">
        <v>-311.04800000000006</v>
      </c>
      <c r="T101"/>
      <c r="U101"/>
      <c r="V101"/>
      <c r="W101"/>
      <c r="X101"/>
      <c r="Y101"/>
      <c r="Z101"/>
      <c r="AA101"/>
      <c r="AB101"/>
      <c r="AC101"/>
    </row>
    <row r="102" spans="1:41">
      <c r="A102" s="164"/>
      <c r="B102" s="175" t="s">
        <v>381</v>
      </c>
      <c r="C102" s="562">
        <v>-1.0529999999999999</v>
      </c>
      <c r="D102" s="566">
        <v>6.1230000000000002</v>
      </c>
      <c r="E102" s="562">
        <v>-1.0529999999999999</v>
      </c>
      <c r="F102" s="566">
        <v>-2.4069999999999991</v>
      </c>
      <c r="G102" s="562">
        <v>-0.55500000000000005</v>
      </c>
      <c r="H102" s="566">
        <v>0</v>
      </c>
      <c r="I102" s="562">
        <v>-0.50800000000000001</v>
      </c>
      <c r="J102" s="566">
        <v>0</v>
      </c>
      <c r="K102" s="562">
        <v>0.72199999999999998</v>
      </c>
      <c r="L102" s="566">
        <v>0</v>
      </c>
      <c r="M102" s="562">
        <v>0.72199999999999998</v>
      </c>
      <c r="N102" s="566">
        <v>0</v>
      </c>
      <c r="O102" s="562">
        <v>-0.88600000000000001</v>
      </c>
      <c r="P102" s="566">
        <v>6.1230000000000002</v>
      </c>
      <c r="Q102" s="562">
        <v>-0.83899999999999997</v>
      </c>
      <c r="R102" s="566">
        <v>-2.4069999999999991</v>
      </c>
      <c r="T102"/>
      <c r="U102"/>
      <c r="V102"/>
      <c r="W102"/>
      <c r="X102"/>
      <c r="Y102"/>
      <c r="Z102"/>
      <c r="AA102"/>
      <c r="AB102"/>
      <c r="AC102"/>
    </row>
    <row r="103" spans="1:41" ht="25.5">
      <c r="A103" s="164"/>
      <c r="B103" s="177" t="s">
        <v>382</v>
      </c>
      <c r="C103" s="562">
        <v>-8.6910000000000007</v>
      </c>
      <c r="D103" s="566">
        <v>-9.2080000000000002</v>
      </c>
      <c r="E103" s="562">
        <v>-5.7960000000000012</v>
      </c>
      <c r="F103" s="566">
        <v>-3.0840000000000005</v>
      </c>
      <c r="G103" s="562">
        <v>-174.208</v>
      </c>
      <c r="H103" s="566">
        <v>-162.28700000000001</v>
      </c>
      <c r="I103" s="562">
        <v>-87.045000000000002</v>
      </c>
      <c r="J103" s="566">
        <v>-88.632000000000005</v>
      </c>
      <c r="K103" s="562">
        <v>32.542999999999999</v>
      </c>
      <c r="L103" s="566">
        <v>2.3E-2</v>
      </c>
      <c r="M103" s="562">
        <v>33.174999999999997</v>
      </c>
      <c r="N103" s="566">
        <v>0.57700000000000007</v>
      </c>
      <c r="O103" s="562">
        <v>-150.35599999999999</v>
      </c>
      <c r="P103" s="566">
        <v>-171.47200000000001</v>
      </c>
      <c r="Q103" s="562">
        <v>-59.665999999999997</v>
      </c>
      <c r="R103" s="566">
        <v>-91.13900000000001</v>
      </c>
      <c r="T103"/>
      <c r="U103"/>
      <c r="V103"/>
      <c r="W103"/>
      <c r="X103"/>
      <c r="Y103"/>
      <c r="Z103"/>
      <c r="AA103"/>
      <c r="AB103"/>
      <c r="AC103"/>
    </row>
    <row r="104" spans="1:41">
      <c r="E104" s="157"/>
      <c r="F104" s="157"/>
      <c r="I104" s="157"/>
      <c r="J104" s="157"/>
      <c r="K104" s="169"/>
      <c r="L104" s="169"/>
      <c r="M104" s="157"/>
      <c r="N104" s="157"/>
      <c r="O104" s="169"/>
      <c r="P104" s="169"/>
      <c r="Q104" s="157"/>
      <c r="R104" s="157"/>
      <c r="S104" s="169"/>
      <c r="T104"/>
      <c r="U104"/>
      <c r="V104"/>
      <c r="W104"/>
      <c r="X104"/>
      <c r="Y104"/>
      <c r="Z104"/>
      <c r="AA104"/>
      <c r="AB104"/>
      <c r="AC104"/>
    </row>
    <row r="105" spans="1:41" s="144" customFormat="1">
      <c r="A105" s="158" t="s">
        <v>383</v>
      </c>
      <c r="B105" s="176"/>
      <c r="C105" s="572">
        <v>729.93299999999999</v>
      </c>
      <c r="D105" s="565">
        <v>625.87599999999998</v>
      </c>
      <c r="E105" s="572">
        <v>443.77100000000002</v>
      </c>
      <c r="F105" s="565">
        <v>297.24399999999997</v>
      </c>
      <c r="G105" s="572">
        <v>925.58</v>
      </c>
      <c r="H105" s="565">
        <v>728.09699999999998</v>
      </c>
      <c r="I105" s="572">
        <v>426.65400000000005</v>
      </c>
      <c r="J105" s="565">
        <v>387.714</v>
      </c>
      <c r="K105" s="572">
        <v>-31.574999999999999</v>
      </c>
      <c r="L105" s="565">
        <v>-42.808999999999997</v>
      </c>
      <c r="M105" s="572">
        <v>-12.407999999999998</v>
      </c>
      <c r="N105" s="565">
        <v>-28.146999999999998</v>
      </c>
      <c r="O105" s="572">
        <v>1623.9380000000001</v>
      </c>
      <c r="P105" s="565">
        <v>1311.164</v>
      </c>
      <c r="Q105" s="572">
        <v>858.01700000000005</v>
      </c>
      <c r="R105" s="565">
        <v>656.81100000000004</v>
      </c>
      <c r="T105"/>
      <c r="U105"/>
      <c r="V105"/>
      <c r="W105"/>
      <c r="X105"/>
      <c r="Y105"/>
      <c r="Z105"/>
      <c r="AA105"/>
      <c r="AB105"/>
      <c r="AC105"/>
      <c r="AD105"/>
      <c r="AE105"/>
      <c r="AF105"/>
      <c r="AG105"/>
      <c r="AH105"/>
      <c r="AI105"/>
      <c r="AJ105"/>
      <c r="AK105"/>
      <c r="AL105"/>
      <c r="AM105"/>
      <c r="AN105"/>
      <c r="AO105"/>
    </row>
    <row r="106" spans="1:41">
      <c r="E106" s="157"/>
      <c r="F106" s="157"/>
      <c r="I106" s="157"/>
      <c r="J106" s="157"/>
      <c r="K106" s="169"/>
      <c r="L106" s="169"/>
      <c r="M106" s="157"/>
      <c r="N106" s="157"/>
      <c r="O106" s="169"/>
      <c r="P106" s="169"/>
      <c r="Q106" s="157"/>
      <c r="R106" s="157"/>
      <c r="S106" s="169"/>
      <c r="T106"/>
      <c r="U106"/>
      <c r="V106"/>
      <c r="W106"/>
      <c r="X106"/>
      <c r="Y106"/>
      <c r="Z106"/>
      <c r="AA106"/>
      <c r="AB106"/>
      <c r="AC106"/>
    </row>
    <row r="107" spans="1:41">
      <c r="A107" s="158" t="s">
        <v>384</v>
      </c>
      <c r="B107" s="176"/>
      <c r="C107" s="571">
        <v>-122.711</v>
      </c>
      <c r="D107" s="565">
        <v>-98.7</v>
      </c>
      <c r="E107" s="571">
        <v>-70.414000000000001</v>
      </c>
      <c r="F107" s="565">
        <v>-50.279000000000003</v>
      </c>
      <c r="G107" s="571">
        <v>-398.33699999999999</v>
      </c>
      <c r="H107" s="565">
        <v>-361.52699999999999</v>
      </c>
      <c r="I107" s="571">
        <v>-250.952</v>
      </c>
      <c r="J107" s="565">
        <v>-186.49499999999998</v>
      </c>
      <c r="K107" s="571">
        <v>68.117000000000004</v>
      </c>
      <c r="L107" s="565">
        <v>93.242000000000004</v>
      </c>
      <c r="M107" s="571">
        <v>18.529000000000003</v>
      </c>
      <c r="N107" s="565">
        <v>33.249000000000002</v>
      </c>
      <c r="O107" s="571">
        <v>-452.93099999999998</v>
      </c>
      <c r="P107" s="565">
        <v>-366.98500000000001</v>
      </c>
      <c r="Q107" s="571">
        <v>-302.83699999999999</v>
      </c>
      <c r="R107" s="565">
        <v>-203.52500000000001</v>
      </c>
      <c r="T107"/>
      <c r="U107"/>
      <c r="V107"/>
      <c r="W107"/>
      <c r="X107"/>
      <c r="Y107"/>
      <c r="Z107"/>
      <c r="AA107"/>
      <c r="AB107"/>
      <c r="AC107"/>
    </row>
    <row r="108" spans="1:41" s="144" customFormat="1">
      <c r="A108" s="158"/>
      <c r="B108" s="176" t="s">
        <v>385</v>
      </c>
      <c r="C108" s="572">
        <v>54.664000000000001</v>
      </c>
      <c r="D108" s="565">
        <v>41.56</v>
      </c>
      <c r="E108" s="572">
        <v>27.853000000000002</v>
      </c>
      <c r="F108" s="565">
        <v>21.212000000000003</v>
      </c>
      <c r="G108" s="572">
        <v>195.922</v>
      </c>
      <c r="H108" s="565">
        <v>123.32599999999999</v>
      </c>
      <c r="I108" s="572">
        <v>98.177999999999997</v>
      </c>
      <c r="J108" s="565">
        <v>53.029999999999987</v>
      </c>
      <c r="K108" s="572">
        <v>-2.9089999999999998</v>
      </c>
      <c r="L108" s="565">
        <v>25.564</v>
      </c>
      <c r="M108" s="572">
        <v>-6.343</v>
      </c>
      <c r="N108" s="565">
        <v>8.2199999999999989</v>
      </c>
      <c r="O108" s="572">
        <v>247.67699999999999</v>
      </c>
      <c r="P108" s="565">
        <v>190.45</v>
      </c>
      <c r="Q108" s="572">
        <v>119.68799999999999</v>
      </c>
      <c r="R108" s="565">
        <v>82.461999999999989</v>
      </c>
      <c r="T108"/>
      <c r="U108"/>
      <c r="V108"/>
      <c r="W108"/>
      <c r="X108"/>
      <c r="Y108"/>
      <c r="Z108"/>
      <c r="AA108"/>
      <c r="AB108"/>
      <c r="AC108"/>
      <c r="AD108"/>
      <c r="AE108"/>
      <c r="AF108"/>
      <c r="AG108"/>
      <c r="AH108"/>
      <c r="AI108"/>
      <c r="AJ108"/>
      <c r="AK108"/>
      <c r="AL108"/>
      <c r="AM108"/>
      <c r="AN108"/>
      <c r="AO108"/>
    </row>
    <row r="109" spans="1:41">
      <c r="A109" s="164"/>
      <c r="B109" s="180" t="s">
        <v>316</v>
      </c>
      <c r="C109" s="573">
        <v>39.1</v>
      </c>
      <c r="D109" s="566">
        <v>24.007000000000001</v>
      </c>
      <c r="E109" s="573">
        <v>21.429000000000002</v>
      </c>
      <c r="F109" s="566">
        <v>11.185000000000002</v>
      </c>
      <c r="G109" s="573">
        <v>10.967000000000001</v>
      </c>
      <c r="H109" s="566">
        <v>7.1079999999999997</v>
      </c>
      <c r="I109" s="573">
        <v>9.1379999999999999</v>
      </c>
      <c r="J109" s="566">
        <v>4.1020000000000003</v>
      </c>
      <c r="K109" s="573">
        <v>16.140999999999998</v>
      </c>
      <c r="L109" s="566">
        <v>37.466999999999999</v>
      </c>
      <c r="M109" s="573">
        <v>7.336999999999998</v>
      </c>
      <c r="N109" s="566">
        <v>14.931999999999999</v>
      </c>
      <c r="O109" s="573">
        <v>66.207999999999998</v>
      </c>
      <c r="P109" s="566">
        <v>68.581999999999994</v>
      </c>
      <c r="Q109" s="573">
        <v>37.903999999999996</v>
      </c>
      <c r="R109" s="566">
        <v>30.218999999999994</v>
      </c>
      <c r="T109"/>
      <c r="U109"/>
      <c r="V109"/>
      <c r="W109"/>
      <c r="X109"/>
      <c r="Y109"/>
      <c r="Z109"/>
      <c r="AA109"/>
      <c r="AB109"/>
      <c r="AC109"/>
    </row>
    <row r="110" spans="1:41">
      <c r="A110" s="164"/>
      <c r="B110" s="180" t="s">
        <v>386</v>
      </c>
      <c r="C110" s="562">
        <v>15.564</v>
      </c>
      <c r="D110" s="566">
        <v>17.553000000000001</v>
      </c>
      <c r="E110" s="562">
        <v>6.4239999999999995</v>
      </c>
      <c r="F110" s="566">
        <v>10.027000000000001</v>
      </c>
      <c r="G110" s="562">
        <v>184.95500000000001</v>
      </c>
      <c r="H110" s="566">
        <v>116.218</v>
      </c>
      <c r="I110" s="562">
        <v>89.04</v>
      </c>
      <c r="J110" s="566">
        <v>48.927999999999997</v>
      </c>
      <c r="K110" s="562">
        <v>-19.05</v>
      </c>
      <c r="L110" s="566">
        <v>-11.903</v>
      </c>
      <c r="M110" s="562">
        <v>-13.68</v>
      </c>
      <c r="N110" s="566">
        <v>-6.7120000000000006</v>
      </c>
      <c r="O110" s="562">
        <v>181.46899999999999</v>
      </c>
      <c r="P110" s="566">
        <v>121.86799999999999</v>
      </c>
      <c r="Q110" s="562">
        <v>81.783999999999992</v>
      </c>
      <c r="R110" s="566">
        <v>52.242999999999995</v>
      </c>
      <c r="T110"/>
      <c r="U110"/>
      <c r="V110"/>
      <c r="W110"/>
      <c r="X110"/>
      <c r="Y110"/>
      <c r="Z110"/>
      <c r="AA110"/>
      <c r="AB110"/>
      <c r="AC110"/>
    </row>
    <row r="111" spans="1:41">
      <c r="A111" s="158"/>
      <c r="B111" s="176" t="s">
        <v>387</v>
      </c>
      <c r="C111" s="571">
        <v>-162.755</v>
      </c>
      <c r="D111" s="565">
        <v>-133.941</v>
      </c>
      <c r="E111" s="571">
        <v>-85.275999999999996</v>
      </c>
      <c r="F111" s="565">
        <v>-66.39</v>
      </c>
      <c r="G111" s="571">
        <v>-747.48400000000004</v>
      </c>
      <c r="H111" s="565">
        <v>-590.48900000000003</v>
      </c>
      <c r="I111" s="571">
        <v>-417.64400000000006</v>
      </c>
      <c r="J111" s="565">
        <v>-287.78100000000001</v>
      </c>
      <c r="K111" s="571">
        <v>91.138000000000005</v>
      </c>
      <c r="L111" s="565">
        <v>92.682000000000002</v>
      </c>
      <c r="M111" s="571">
        <v>50.600000000000009</v>
      </c>
      <c r="N111" s="565">
        <v>53.439</v>
      </c>
      <c r="O111" s="571">
        <v>-819.101</v>
      </c>
      <c r="P111" s="565">
        <v>-631.74800000000005</v>
      </c>
      <c r="Q111" s="571">
        <v>-452.32</v>
      </c>
      <c r="R111" s="565">
        <v>-300.73200000000003</v>
      </c>
      <c r="T111"/>
      <c r="U111"/>
      <c r="V111"/>
      <c r="W111"/>
      <c r="X111"/>
      <c r="Y111"/>
      <c r="Z111"/>
      <c r="AA111"/>
      <c r="AB111"/>
      <c r="AC111"/>
    </row>
    <row r="112" spans="1:41">
      <c r="A112" s="164"/>
      <c r="B112" s="180" t="s">
        <v>388</v>
      </c>
      <c r="C112" s="562">
        <v>-161.93899999999999</v>
      </c>
      <c r="D112" s="566">
        <v>-125.78400000000001</v>
      </c>
      <c r="E112" s="562">
        <v>-84.988</v>
      </c>
      <c r="F112" s="566">
        <v>-61.868000000000009</v>
      </c>
      <c r="G112" s="562">
        <v>-115.901</v>
      </c>
      <c r="H112" s="566">
        <v>-19.762</v>
      </c>
      <c r="I112" s="562">
        <v>-61.065999999999995</v>
      </c>
      <c r="J112" s="566">
        <v>-10.755000000000001</v>
      </c>
      <c r="K112" s="562">
        <v>-1.57</v>
      </c>
      <c r="L112" s="566">
        <v>-2.0110000000000001</v>
      </c>
      <c r="M112" s="562">
        <v>-0.77</v>
      </c>
      <c r="N112" s="566">
        <v>-1.9380000000000002</v>
      </c>
      <c r="O112" s="562">
        <v>-279.41000000000003</v>
      </c>
      <c r="P112" s="566">
        <v>-147.55699999999999</v>
      </c>
      <c r="Q112" s="562">
        <v>-146.82400000000001</v>
      </c>
      <c r="R112" s="566">
        <v>-74.560999999999993</v>
      </c>
      <c r="T112"/>
      <c r="U112"/>
      <c r="V112"/>
      <c r="W112"/>
      <c r="X112"/>
      <c r="Y112"/>
      <c r="Z112"/>
      <c r="AA112"/>
      <c r="AB112"/>
      <c r="AC112"/>
    </row>
    <row r="113" spans="1:41">
      <c r="A113" s="164"/>
      <c r="B113" s="180" t="s">
        <v>389</v>
      </c>
      <c r="C113" s="562">
        <v>-17.021000000000001</v>
      </c>
      <c r="D113" s="566">
        <v>-22.18</v>
      </c>
      <c r="E113" s="562">
        <v>-9.0910000000000011</v>
      </c>
      <c r="F113" s="566">
        <v>-9.9209999999999994</v>
      </c>
      <c r="G113" s="562">
        <v>-96.587000000000003</v>
      </c>
      <c r="H113" s="566">
        <v>-64.992000000000004</v>
      </c>
      <c r="I113" s="562">
        <v>-49.865000000000002</v>
      </c>
      <c r="J113" s="566">
        <v>-30.646000000000008</v>
      </c>
      <c r="K113" s="562">
        <v>-11.961</v>
      </c>
      <c r="L113" s="566">
        <v>-11.961</v>
      </c>
      <c r="M113" s="562">
        <v>-5.9470000000000001</v>
      </c>
      <c r="N113" s="566">
        <v>-5.9470000000000001</v>
      </c>
      <c r="O113" s="562">
        <v>-125.569</v>
      </c>
      <c r="P113" s="566">
        <v>-99.132999999999996</v>
      </c>
      <c r="Q113" s="562">
        <v>-64.903000000000006</v>
      </c>
      <c r="R113" s="566">
        <v>-46.513999999999996</v>
      </c>
      <c r="T113"/>
      <c r="U113"/>
      <c r="V113"/>
      <c r="W113"/>
      <c r="X113"/>
      <c r="Y113"/>
      <c r="Z113"/>
      <c r="AA113"/>
      <c r="AB113"/>
      <c r="AC113"/>
    </row>
    <row r="114" spans="1:41">
      <c r="A114" s="164"/>
      <c r="B114" s="180" t="s">
        <v>57</v>
      </c>
      <c r="C114" s="562">
        <v>16.204999999999998</v>
      </c>
      <c r="D114" s="566">
        <v>14.023</v>
      </c>
      <c r="E114" s="562">
        <v>8.8029999999999973</v>
      </c>
      <c r="F114" s="566">
        <v>5.3989999999999991</v>
      </c>
      <c r="G114" s="562">
        <v>-534.99599999999998</v>
      </c>
      <c r="H114" s="566">
        <v>-505.73500000000001</v>
      </c>
      <c r="I114" s="562">
        <v>-306.71299999999997</v>
      </c>
      <c r="J114" s="566">
        <v>-246.38</v>
      </c>
      <c r="K114" s="562">
        <v>104.669</v>
      </c>
      <c r="L114" s="566">
        <v>106.654</v>
      </c>
      <c r="M114" s="562">
        <v>57.317</v>
      </c>
      <c r="N114" s="566">
        <v>61.323999999999998</v>
      </c>
      <c r="O114" s="562">
        <v>-414.12200000000001</v>
      </c>
      <c r="P114" s="566">
        <v>-385.05799999999999</v>
      </c>
      <c r="Q114" s="562">
        <v>-240.59300000000002</v>
      </c>
      <c r="R114" s="566">
        <v>-179.65699999999998</v>
      </c>
      <c r="T114"/>
      <c r="U114"/>
      <c r="V114"/>
      <c r="W114"/>
      <c r="X114"/>
      <c r="Y114"/>
      <c r="Z114"/>
      <c r="AA114"/>
      <c r="AB114"/>
      <c r="AC114"/>
    </row>
    <row r="115" spans="1:41">
      <c r="A115" s="164"/>
      <c r="B115" s="175" t="s">
        <v>390</v>
      </c>
      <c r="C115" s="562">
        <v>-13.981</v>
      </c>
      <c r="D115" s="566">
        <v>-17.239999999999998</v>
      </c>
      <c r="E115" s="562">
        <v>-7.6909999999999998</v>
      </c>
      <c r="F115" s="566">
        <v>-10.127999999999998</v>
      </c>
      <c r="G115" s="562">
        <v>176.59800000000001</v>
      </c>
      <c r="H115" s="566">
        <v>132.39599999999999</v>
      </c>
      <c r="I115" s="562">
        <v>85.366000000000014</v>
      </c>
      <c r="J115" s="566">
        <v>67.424999999999983</v>
      </c>
      <c r="K115" s="562">
        <v>-25.917999999999999</v>
      </c>
      <c r="L115" s="566">
        <v>-17.056000000000001</v>
      </c>
      <c r="M115" s="562">
        <v>-11.984999999999999</v>
      </c>
      <c r="N115" s="566">
        <v>-8.386000000000001</v>
      </c>
      <c r="O115" s="562">
        <v>136.69900000000001</v>
      </c>
      <c r="P115" s="566">
        <v>98.1</v>
      </c>
      <c r="Q115" s="562">
        <v>65.690000000000012</v>
      </c>
      <c r="R115" s="566">
        <v>48.910999999999994</v>
      </c>
      <c r="T115"/>
      <c r="U115"/>
      <c r="V115"/>
      <c r="W115"/>
      <c r="X115"/>
      <c r="Y115"/>
      <c r="Z115"/>
      <c r="AA115"/>
      <c r="AB115"/>
      <c r="AC115"/>
    </row>
    <row r="116" spans="1:41" s="144" customFormat="1">
      <c r="A116" s="178"/>
      <c r="B116" s="176" t="s">
        <v>391</v>
      </c>
      <c r="C116" s="572">
        <v>-0.63900000000000001</v>
      </c>
      <c r="D116" s="565">
        <v>10.920999999999999</v>
      </c>
      <c r="E116" s="572">
        <v>-5.3</v>
      </c>
      <c r="F116" s="565">
        <v>5.0269999999999992</v>
      </c>
      <c r="G116" s="572">
        <v>-23.373000000000001</v>
      </c>
      <c r="H116" s="565">
        <v>-26.76</v>
      </c>
      <c r="I116" s="572">
        <v>-16.852</v>
      </c>
      <c r="J116" s="565">
        <v>-19.169</v>
      </c>
      <c r="K116" s="572">
        <v>5.806</v>
      </c>
      <c r="L116" s="565">
        <v>-7.9480000000000004</v>
      </c>
      <c r="M116" s="572">
        <v>-13.742999999999999</v>
      </c>
      <c r="N116" s="565">
        <v>-20.024000000000001</v>
      </c>
      <c r="O116" s="572">
        <v>-18.206</v>
      </c>
      <c r="P116" s="565">
        <v>-23.786999999999999</v>
      </c>
      <c r="Q116" s="572">
        <v>-35.894999999999996</v>
      </c>
      <c r="R116" s="565">
        <v>-34.165999999999997</v>
      </c>
      <c r="T116"/>
      <c r="U116"/>
      <c r="V116"/>
      <c r="W116"/>
      <c r="X116"/>
      <c r="Y116"/>
      <c r="Z116"/>
      <c r="AA116"/>
      <c r="AB116"/>
      <c r="AC116"/>
      <c r="AD116"/>
      <c r="AE116"/>
      <c r="AF116"/>
      <c r="AG116"/>
      <c r="AH116"/>
      <c r="AI116"/>
      <c r="AJ116"/>
      <c r="AK116"/>
      <c r="AL116"/>
      <c r="AM116"/>
      <c r="AN116"/>
      <c r="AO116"/>
    </row>
    <row r="117" spans="1:41">
      <c r="E117" s="157"/>
      <c r="F117" s="157"/>
      <c r="I117" s="157"/>
      <c r="J117" s="157"/>
      <c r="K117" s="169"/>
      <c r="L117" s="169"/>
      <c r="M117" s="157"/>
      <c r="N117" s="157"/>
      <c r="O117" s="169"/>
      <c r="P117" s="169"/>
      <c r="Q117" s="157"/>
      <c r="R117" s="157"/>
      <c r="S117" s="169"/>
      <c r="T117"/>
      <c r="U117"/>
      <c r="V117"/>
      <c r="W117"/>
      <c r="X117"/>
      <c r="Y117"/>
      <c r="Z117"/>
      <c r="AA117"/>
      <c r="AB117"/>
      <c r="AC117"/>
    </row>
    <row r="118" spans="1:41" ht="25.5">
      <c r="A118" s="178"/>
      <c r="B118" s="175" t="s">
        <v>392</v>
      </c>
      <c r="C118" s="573">
        <v>1.5269999999999999</v>
      </c>
      <c r="D118" s="566">
        <v>0</v>
      </c>
      <c r="E118" s="573">
        <v>1.5269999999999999</v>
      </c>
      <c r="F118" s="566">
        <v>0</v>
      </c>
      <c r="G118" s="573">
        <v>0.32</v>
      </c>
      <c r="H118" s="566">
        <v>0.185</v>
      </c>
      <c r="I118" s="573">
        <v>0.378</v>
      </c>
      <c r="J118" s="566">
        <v>0.10199999999999999</v>
      </c>
      <c r="K118" s="573">
        <v>0.437</v>
      </c>
      <c r="L118" s="566">
        <v>-2.415</v>
      </c>
      <c r="M118" s="573">
        <v>0.18</v>
      </c>
      <c r="N118" s="566">
        <v>-0.82400000000000007</v>
      </c>
      <c r="O118" s="573">
        <v>2.2839999999999998</v>
      </c>
      <c r="P118" s="566">
        <v>-2.23</v>
      </c>
      <c r="Q118" s="573">
        <v>2.085</v>
      </c>
      <c r="R118" s="566">
        <v>-0.72199999999999998</v>
      </c>
      <c r="T118"/>
      <c r="U118"/>
      <c r="V118"/>
      <c r="W118"/>
      <c r="X118"/>
      <c r="Y118"/>
      <c r="Z118"/>
      <c r="AA118"/>
      <c r="AB118"/>
      <c r="AC118"/>
    </row>
    <row r="119" spans="1:41">
      <c r="A119" s="179"/>
      <c r="B119" s="175" t="s">
        <v>393</v>
      </c>
      <c r="C119" s="571">
        <v>1.0999999999999999E-2</v>
      </c>
      <c r="D119" s="565">
        <v>0.72599999999999998</v>
      </c>
      <c r="E119" s="571">
        <v>0</v>
      </c>
      <c r="F119" s="565">
        <v>0.72499999999999998</v>
      </c>
      <c r="G119" s="571">
        <v>0.122</v>
      </c>
      <c r="H119" s="565">
        <v>0</v>
      </c>
      <c r="I119" s="571">
        <v>1.0000000000000009E-3</v>
      </c>
      <c r="J119" s="565">
        <v>0</v>
      </c>
      <c r="K119" s="571">
        <v>0</v>
      </c>
      <c r="L119" s="565">
        <v>-0.16900000000000001</v>
      </c>
      <c r="M119" s="571">
        <v>3.0000000000000001E-3</v>
      </c>
      <c r="N119" s="565">
        <v>-0.193</v>
      </c>
      <c r="O119" s="571">
        <v>0.13300000000000001</v>
      </c>
      <c r="P119" s="565">
        <v>0.55700000000000005</v>
      </c>
      <c r="Q119" s="571">
        <v>4.0000000000000036E-3</v>
      </c>
      <c r="R119" s="565">
        <v>0.53200000000000003</v>
      </c>
      <c r="T119"/>
      <c r="U119"/>
      <c r="V119"/>
      <c r="W119"/>
      <c r="X119"/>
      <c r="Y119"/>
      <c r="Z119"/>
      <c r="AA119"/>
      <c r="AB119"/>
      <c r="AC119"/>
    </row>
    <row r="120" spans="1:41">
      <c r="A120" s="158"/>
      <c r="B120" s="180" t="s">
        <v>394</v>
      </c>
      <c r="C120" s="562">
        <v>0</v>
      </c>
      <c r="D120" s="566">
        <v>0.70499999999999996</v>
      </c>
      <c r="E120" s="562">
        <v>0</v>
      </c>
      <c r="F120" s="566">
        <v>0.70499999999999996</v>
      </c>
      <c r="G120" s="562">
        <v>0</v>
      </c>
      <c r="H120" s="566">
        <v>0</v>
      </c>
      <c r="I120" s="562">
        <v>0</v>
      </c>
      <c r="J120" s="566">
        <v>0</v>
      </c>
      <c r="K120" s="562">
        <v>-1E-3</v>
      </c>
      <c r="L120" s="566">
        <v>-0.17100000000000001</v>
      </c>
      <c r="M120" s="562">
        <v>3.0000000000000001E-3</v>
      </c>
      <c r="N120" s="566">
        <v>-0.192</v>
      </c>
      <c r="O120" s="562">
        <v>-1E-3</v>
      </c>
      <c r="P120" s="566">
        <v>0.53400000000000003</v>
      </c>
      <c r="Q120" s="562">
        <v>3.0000000000000001E-3</v>
      </c>
      <c r="R120" s="566">
        <v>0.51300000000000001</v>
      </c>
      <c r="T120"/>
      <c r="U120"/>
      <c r="V120"/>
      <c r="W120"/>
      <c r="X120"/>
      <c r="Y120"/>
      <c r="Z120"/>
      <c r="AA120"/>
      <c r="AB120"/>
      <c r="AC120"/>
    </row>
    <row r="121" spans="1:41">
      <c r="A121" s="158"/>
      <c r="B121" s="180" t="s">
        <v>395</v>
      </c>
      <c r="C121" s="573">
        <v>1.0999999999999999E-2</v>
      </c>
      <c r="D121" s="566">
        <v>2.1000000000000001E-2</v>
      </c>
      <c r="E121" s="573">
        <v>0</v>
      </c>
      <c r="F121" s="566">
        <v>0.02</v>
      </c>
      <c r="G121" s="573">
        <v>0.122</v>
      </c>
      <c r="H121" s="566">
        <v>0</v>
      </c>
      <c r="I121" s="573">
        <v>1.0000000000000009E-3</v>
      </c>
      <c r="J121" s="566">
        <v>0</v>
      </c>
      <c r="K121" s="573">
        <v>1E-3</v>
      </c>
      <c r="L121" s="566">
        <v>2E-3</v>
      </c>
      <c r="M121" s="573">
        <v>0</v>
      </c>
      <c r="N121" s="566">
        <v>-1E-3</v>
      </c>
      <c r="O121" s="573">
        <v>0.13400000000000001</v>
      </c>
      <c r="P121" s="566">
        <v>2.3E-2</v>
      </c>
      <c r="Q121" s="573">
        <v>1.0000000000000009E-3</v>
      </c>
      <c r="R121" s="566">
        <v>1.9E-2</v>
      </c>
      <c r="T121"/>
      <c r="U121"/>
      <c r="V121"/>
      <c r="W121"/>
      <c r="X121"/>
      <c r="Y121"/>
      <c r="Z121"/>
      <c r="AA121"/>
      <c r="AB121"/>
      <c r="AC121"/>
    </row>
    <row r="122" spans="1:41">
      <c r="E122" s="157"/>
      <c r="F122" s="157"/>
      <c r="I122" s="157"/>
      <c r="J122" s="157"/>
      <c r="K122" s="169"/>
      <c r="L122" s="169"/>
      <c r="M122" s="157"/>
      <c r="N122" s="157"/>
      <c r="O122" s="169"/>
      <c r="P122" s="169"/>
      <c r="Q122" s="157"/>
      <c r="R122" s="157"/>
      <c r="S122" s="169"/>
      <c r="T122"/>
      <c r="U122"/>
      <c r="V122"/>
      <c r="W122"/>
      <c r="X122"/>
      <c r="Y122"/>
      <c r="Z122"/>
      <c r="AA122"/>
      <c r="AB122"/>
      <c r="AC122"/>
    </row>
    <row r="123" spans="1:41" s="144" customFormat="1">
      <c r="A123" s="158" t="s">
        <v>396</v>
      </c>
      <c r="B123" s="176"/>
      <c r="C123" s="572">
        <v>608.76</v>
      </c>
      <c r="D123" s="565">
        <v>527.90200000000004</v>
      </c>
      <c r="E123" s="572">
        <v>374.88400000000001</v>
      </c>
      <c r="F123" s="565">
        <v>247.69000000000005</v>
      </c>
      <c r="G123" s="572">
        <v>527.68499999999995</v>
      </c>
      <c r="H123" s="565">
        <v>366.755</v>
      </c>
      <c r="I123" s="572">
        <v>176.08099999999996</v>
      </c>
      <c r="J123" s="565">
        <v>201.321</v>
      </c>
      <c r="K123" s="572">
        <v>36.978999999999999</v>
      </c>
      <c r="L123" s="565">
        <v>47.848999999999997</v>
      </c>
      <c r="M123" s="572">
        <v>6.3039999999999985</v>
      </c>
      <c r="N123" s="565">
        <v>4.0849999999999937</v>
      </c>
      <c r="O123" s="572">
        <v>1173.424</v>
      </c>
      <c r="P123" s="565">
        <v>942.50599999999997</v>
      </c>
      <c r="Q123" s="572">
        <v>557.26900000000001</v>
      </c>
      <c r="R123" s="565">
        <v>453.09599999999995</v>
      </c>
      <c r="T123"/>
      <c r="U123"/>
      <c r="V123"/>
      <c r="W123"/>
      <c r="X123"/>
      <c r="Y123"/>
      <c r="Z123"/>
      <c r="AA123"/>
      <c r="AB123"/>
      <c r="AC123"/>
      <c r="AD123"/>
      <c r="AE123"/>
      <c r="AF123"/>
      <c r="AG123"/>
      <c r="AH123"/>
      <c r="AI123"/>
      <c r="AJ123"/>
      <c r="AK123"/>
      <c r="AL123"/>
      <c r="AM123"/>
      <c r="AN123"/>
      <c r="AO123"/>
    </row>
    <row r="124" spans="1:41">
      <c r="E124" s="157"/>
      <c r="F124" s="157"/>
      <c r="I124" s="157"/>
      <c r="J124" s="157"/>
      <c r="K124" s="169"/>
      <c r="L124" s="169"/>
      <c r="M124" s="157"/>
      <c r="N124" s="157"/>
      <c r="O124" s="169"/>
      <c r="P124" s="169"/>
      <c r="Q124" s="157"/>
      <c r="R124" s="157"/>
      <c r="S124" s="169"/>
      <c r="T124"/>
      <c r="U124"/>
      <c r="V124"/>
      <c r="W124"/>
      <c r="X124"/>
      <c r="Y124"/>
      <c r="Z124"/>
      <c r="AA124"/>
      <c r="AB124"/>
      <c r="AC124"/>
    </row>
    <row r="125" spans="1:41">
      <c r="A125" s="164"/>
      <c r="B125" s="175" t="s">
        <v>397</v>
      </c>
      <c r="C125" s="562">
        <v>-206.398</v>
      </c>
      <c r="D125" s="566">
        <v>-168.614</v>
      </c>
      <c r="E125" s="562">
        <v>-115.13</v>
      </c>
      <c r="F125" s="566">
        <v>-85.996000000000009</v>
      </c>
      <c r="G125" s="562">
        <v>-178.61600000000001</v>
      </c>
      <c r="H125" s="566">
        <v>-96.153000000000006</v>
      </c>
      <c r="I125" s="562">
        <v>-53.855000000000018</v>
      </c>
      <c r="J125" s="566">
        <v>-73.103000000000009</v>
      </c>
      <c r="K125" s="562">
        <v>-33.195</v>
      </c>
      <c r="L125" s="566">
        <v>-47.868000000000002</v>
      </c>
      <c r="M125" s="562">
        <v>-16.490000000000002</v>
      </c>
      <c r="N125" s="566">
        <v>-13.225000000000001</v>
      </c>
      <c r="O125" s="562">
        <v>-418.209</v>
      </c>
      <c r="P125" s="566">
        <v>-312.63499999999999</v>
      </c>
      <c r="Q125" s="562">
        <v>-185.47499999999999</v>
      </c>
      <c r="R125" s="566">
        <v>-172.32399999999998</v>
      </c>
      <c r="T125"/>
      <c r="U125"/>
      <c r="V125"/>
      <c r="W125"/>
      <c r="X125"/>
      <c r="Y125"/>
      <c r="Z125"/>
      <c r="AA125"/>
      <c r="AB125"/>
      <c r="AC125"/>
    </row>
    <row r="126" spans="1:41">
      <c r="E126" s="157"/>
      <c r="F126" s="157"/>
      <c r="I126" s="157"/>
      <c r="J126" s="157"/>
      <c r="K126" s="169"/>
      <c r="L126" s="169"/>
      <c r="M126" s="157"/>
      <c r="N126" s="157"/>
      <c r="O126" s="169"/>
      <c r="P126" s="169"/>
      <c r="Q126" s="157"/>
      <c r="R126" s="157"/>
      <c r="S126" s="169"/>
      <c r="T126"/>
      <c r="U126"/>
      <c r="V126"/>
      <c r="W126"/>
      <c r="X126"/>
      <c r="Y126"/>
      <c r="Z126"/>
      <c r="AA126"/>
      <c r="AB126"/>
      <c r="AC126"/>
    </row>
    <row r="127" spans="1:41" s="144" customFormat="1">
      <c r="A127" s="158" t="s">
        <v>398</v>
      </c>
      <c r="B127" s="176"/>
      <c r="C127" s="572">
        <v>402.36200000000002</v>
      </c>
      <c r="D127" s="565">
        <v>359.28800000000001</v>
      </c>
      <c r="E127" s="572">
        <v>259.75400000000002</v>
      </c>
      <c r="F127" s="565">
        <v>161.69400000000002</v>
      </c>
      <c r="G127" s="572">
        <v>349.06900000000002</v>
      </c>
      <c r="H127" s="565">
        <v>270.60199999999998</v>
      </c>
      <c r="I127" s="572">
        <v>122.22600000000003</v>
      </c>
      <c r="J127" s="565">
        <v>128.21799999999999</v>
      </c>
      <c r="K127" s="572">
        <v>3.7839999999999998</v>
      </c>
      <c r="L127" s="565">
        <v>-1.9E-2</v>
      </c>
      <c r="M127" s="572">
        <v>-10.186</v>
      </c>
      <c r="N127" s="565">
        <v>-9.14</v>
      </c>
      <c r="O127" s="572">
        <v>755.21500000000003</v>
      </c>
      <c r="P127" s="565">
        <v>629.87099999999998</v>
      </c>
      <c r="Q127" s="572">
        <v>371.79400000000004</v>
      </c>
      <c r="R127" s="565">
        <v>280.77199999999999</v>
      </c>
      <c r="T127"/>
      <c r="U127"/>
      <c r="V127"/>
      <c r="W127"/>
      <c r="X127"/>
      <c r="Y127"/>
      <c r="Z127"/>
      <c r="AA127"/>
      <c r="AB127"/>
      <c r="AC127"/>
      <c r="AD127"/>
      <c r="AE127"/>
      <c r="AF127"/>
      <c r="AG127"/>
      <c r="AH127"/>
      <c r="AI127"/>
      <c r="AJ127"/>
      <c r="AK127"/>
      <c r="AL127"/>
      <c r="AM127"/>
      <c r="AN127"/>
      <c r="AO127"/>
    </row>
    <row r="128" spans="1:41">
      <c r="A128" s="164"/>
      <c r="B128" s="175" t="s">
        <v>399</v>
      </c>
      <c r="C128" s="573">
        <v>0</v>
      </c>
      <c r="D128" s="566">
        <v>0</v>
      </c>
      <c r="E128" s="573">
        <v>0</v>
      </c>
      <c r="F128" s="566">
        <v>0</v>
      </c>
      <c r="G128" s="573">
        <v>0</v>
      </c>
      <c r="H128" s="566">
        <v>0</v>
      </c>
      <c r="I128" s="573">
        <v>0</v>
      </c>
      <c r="J128" s="566">
        <v>0</v>
      </c>
      <c r="K128" s="573">
        <v>0</v>
      </c>
      <c r="L128" s="566">
        <v>0</v>
      </c>
      <c r="M128" s="573">
        <v>0</v>
      </c>
      <c r="N128" s="566">
        <v>0</v>
      </c>
      <c r="O128" s="573">
        <v>0</v>
      </c>
      <c r="P128" s="566">
        <v>0</v>
      </c>
      <c r="Q128" s="573">
        <v>0</v>
      </c>
      <c r="R128" s="566">
        <v>0</v>
      </c>
      <c r="T128"/>
      <c r="U128"/>
      <c r="V128"/>
      <c r="W128"/>
      <c r="X128"/>
      <c r="Y128"/>
      <c r="Z128"/>
      <c r="AA128"/>
      <c r="AB128"/>
      <c r="AC128"/>
    </row>
    <row r="129" spans="1:29">
      <c r="A129" s="158" t="s">
        <v>400</v>
      </c>
      <c r="B129" s="175"/>
      <c r="C129" s="572">
        <v>402.36200000000002</v>
      </c>
      <c r="D129" s="565">
        <v>359.28800000000001</v>
      </c>
      <c r="E129" s="572">
        <v>259.75400000000002</v>
      </c>
      <c r="F129" s="565">
        <v>161.69400000000002</v>
      </c>
      <c r="G129" s="572">
        <v>349.06900000000002</v>
      </c>
      <c r="H129" s="565">
        <v>270.60199999999998</v>
      </c>
      <c r="I129" s="572">
        <v>122.22600000000003</v>
      </c>
      <c r="J129" s="565">
        <v>128.21799999999999</v>
      </c>
      <c r="K129" s="572">
        <v>3.7839999999999998</v>
      </c>
      <c r="L129" s="565">
        <v>-1.9E-2</v>
      </c>
      <c r="M129" s="572">
        <v>-10.186</v>
      </c>
      <c r="N129" s="565">
        <v>-9.14</v>
      </c>
      <c r="O129" s="572">
        <v>755.21500000000003</v>
      </c>
      <c r="P129" s="565">
        <v>629.87099999999998</v>
      </c>
      <c r="Q129" s="572">
        <v>371.79400000000004</v>
      </c>
      <c r="R129" s="565">
        <v>280.77199999999999</v>
      </c>
      <c r="T129"/>
      <c r="U129"/>
      <c r="V129"/>
      <c r="W129"/>
      <c r="X129"/>
      <c r="Y129"/>
      <c r="Z129"/>
      <c r="AA129"/>
      <c r="AB129"/>
      <c r="AC129"/>
    </row>
    <row r="130" spans="1:29">
      <c r="E130" s="157"/>
      <c r="F130" s="157"/>
      <c r="I130" s="157"/>
      <c r="J130" s="157"/>
      <c r="K130" s="169"/>
      <c r="L130" s="169"/>
      <c r="M130" s="157"/>
      <c r="N130" s="157"/>
      <c r="O130" s="169"/>
      <c r="P130" s="169"/>
      <c r="Q130" s="157"/>
      <c r="R130" s="157"/>
      <c r="S130" s="169"/>
      <c r="T130"/>
      <c r="U130"/>
      <c r="V130"/>
      <c r="W130"/>
      <c r="X130"/>
      <c r="Y130"/>
      <c r="Z130"/>
      <c r="AA130"/>
      <c r="AB130"/>
      <c r="AC130"/>
    </row>
    <row r="131" spans="1:29">
      <c r="A131" s="164"/>
      <c r="B131" s="175" t="s">
        <v>401</v>
      </c>
      <c r="C131" s="572">
        <v>402.36200000000002</v>
      </c>
      <c r="D131" s="565">
        <v>359.28800000000001</v>
      </c>
      <c r="E131" s="572">
        <v>259.75400000000002</v>
      </c>
      <c r="F131" s="565">
        <v>161.69400000000002</v>
      </c>
      <c r="G131" s="572">
        <v>349.06900000000002</v>
      </c>
      <c r="H131" s="565">
        <v>270.60199999999998</v>
      </c>
      <c r="I131" s="572">
        <v>122.22600000000003</v>
      </c>
      <c r="J131" s="565">
        <v>128.21799999999999</v>
      </c>
      <c r="K131" s="572">
        <v>3.7839999999999998</v>
      </c>
      <c r="L131" s="565">
        <v>-1.9E-2</v>
      </c>
      <c r="M131" s="572">
        <v>-10.186</v>
      </c>
      <c r="N131" s="565">
        <v>-9.14</v>
      </c>
      <c r="O131" s="572">
        <v>755.21500000000003</v>
      </c>
      <c r="P131" s="565">
        <v>629.87099999999998</v>
      </c>
      <c r="Q131" s="572">
        <v>371.79400000000004</v>
      </c>
      <c r="R131" s="565">
        <v>280.77199999999999</v>
      </c>
      <c r="T131"/>
      <c r="U131"/>
      <c r="V131"/>
      <c r="W131"/>
      <c r="X131"/>
      <c r="Y131"/>
      <c r="Z131"/>
      <c r="AA131"/>
      <c r="AB131"/>
      <c r="AC131"/>
    </row>
    <row r="132" spans="1:29">
      <c r="A132" s="164"/>
      <c r="B132" s="176" t="s">
        <v>166</v>
      </c>
      <c r="C132" s="573">
        <v>0</v>
      </c>
      <c r="D132" s="566">
        <v>0</v>
      </c>
      <c r="E132" s="573">
        <v>0</v>
      </c>
      <c r="F132" s="566">
        <v>0</v>
      </c>
      <c r="G132" s="573">
        <v>0</v>
      </c>
      <c r="H132" s="566">
        <v>0</v>
      </c>
      <c r="I132" s="573">
        <v>0</v>
      </c>
      <c r="J132" s="566">
        <v>0</v>
      </c>
      <c r="K132" s="573">
        <v>0</v>
      </c>
      <c r="L132" s="566">
        <v>0</v>
      </c>
      <c r="M132" s="573">
        <v>0</v>
      </c>
      <c r="N132" s="566">
        <v>0</v>
      </c>
      <c r="O132" s="573">
        <v>511.99099999999999</v>
      </c>
      <c r="P132" s="566">
        <v>432.161</v>
      </c>
      <c r="Q132" s="573">
        <v>511.99099999999999</v>
      </c>
      <c r="R132" s="566">
        <v>432.161</v>
      </c>
      <c r="T132"/>
      <c r="U132"/>
      <c r="V132"/>
      <c r="W132"/>
      <c r="X132"/>
      <c r="Y132"/>
      <c r="Z132"/>
      <c r="AA132"/>
      <c r="AB132"/>
      <c r="AC132"/>
    </row>
    <row r="133" spans="1:29">
      <c r="A133" s="164"/>
      <c r="B133" s="176" t="s">
        <v>91</v>
      </c>
      <c r="C133" s="573">
        <v>0</v>
      </c>
      <c r="D133" s="566">
        <v>0</v>
      </c>
      <c r="E133" s="573">
        <v>0</v>
      </c>
      <c r="F133" s="566">
        <v>0</v>
      </c>
      <c r="G133" s="573">
        <v>0</v>
      </c>
      <c r="H133" s="566">
        <v>0</v>
      </c>
      <c r="I133" s="573">
        <v>0</v>
      </c>
      <c r="J133" s="566">
        <v>0</v>
      </c>
      <c r="K133" s="573">
        <v>0</v>
      </c>
      <c r="L133" s="566">
        <v>0</v>
      </c>
      <c r="M133" s="573">
        <v>0</v>
      </c>
      <c r="N133" s="566">
        <v>0</v>
      </c>
      <c r="O133" s="573">
        <v>243.22399999999999</v>
      </c>
      <c r="P133" s="566">
        <v>197.71</v>
      </c>
      <c r="Q133" s="573">
        <v>243.22399999999999</v>
      </c>
      <c r="R133" s="566">
        <v>197.71</v>
      </c>
      <c r="T133"/>
      <c r="U133"/>
      <c r="V133"/>
      <c r="W133"/>
      <c r="X133"/>
      <c r="Y133"/>
      <c r="Z133"/>
      <c r="AA133"/>
      <c r="AB133"/>
      <c r="AC133"/>
    </row>
    <row r="134" spans="1:29">
      <c r="T134"/>
      <c r="U134"/>
      <c r="V134"/>
      <c r="W134"/>
      <c r="X134"/>
      <c r="Y134"/>
      <c r="Z134"/>
      <c r="AA134"/>
      <c r="AB134"/>
      <c r="AC134"/>
    </row>
    <row r="135" spans="1:29">
      <c r="T135"/>
      <c r="U135"/>
      <c r="V135"/>
      <c r="W135"/>
      <c r="X135"/>
      <c r="Y135"/>
      <c r="Z135"/>
      <c r="AA135"/>
      <c r="AB135"/>
      <c r="AC135"/>
    </row>
    <row r="136" spans="1:29">
      <c r="C136" s="85"/>
      <c r="T136"/>
      <c r="U136"/>
      <c r="V136"/>
      <c r="W136"/>
      <c r="X136"/>
      <c r="Y136"/>
      <c r="Z136"/>
      <c r="AA136"/>
      <c r="AB136"/>
      <c r="AC136"/>
    </row>
    <row r="138" spans="1:29">
      <c r="A138" s="885" t="s">
        <v>406</v>
      </c>
      <c r="B138" s="886"/>
      <c r="C138" s="879" t="s">
        <v>48</v>
      </c>
      <c r="D138" s="880"/>
      <c r="E138" s="879" t="s">
        <v>53</v>
      </c>
      <c r="F138" s="880"/>
      <c r="G138" s="879" t="s">
        <v>407</v>
      </c>
      <c r="H138" s="880"/>
      <c r="I138" s="879" t="s">
        <v>47</v>
      </c>
      <c r="J138" s="880"/>
    </row>
    <row r="139" spans="1:29">
      <c r="A139" s="891" t="s">
        <v>402</v>
      </c>
      <c r="B139" s="896"/>
      <c r="C139" s="558" t="s">
        <v>492</v>
      </c>
      <c r="D139" s="266" t="s">
        <v>493</v>
      </c>
      <c r="E139" s="558" t="s">
        <v>492</v>
      </c>
      <c r="F139" s="266" t="s">
        <v>493</v>
      </c>
      <c r="G139" s="558" t="s">
        <v>492</v>
      </c>
      <c r="H139" s="266" t="s">
        <v>493</v>
      </c>
      <c r="I139" s="558" t="s">
        <v>492</v>
      </c>
      <c r="J139" s="266" t="s">
        <v>493</v>
      </c>
    </row>
    <row r="140" spans="1:29">
      <c r="A140" s="897"/>
      <c r="B140" s="898"/>
      <c r="C140" s="559" t="s">
        <v>220</v>
      </c>
      <c r="D140" s="267" t="s">
        <v>220</v>
      </c>
      <c r="E140" s="559" t="s">
        <v>220</v>
      </c>
      <c r="F140" s="267" t="s">
        <v>220</v>
      </c>
      <c r="G140" s="559" t="s">
        <v>220</v>
      </c>
      <c r="H140" s="267" t="s">
        <v>220</v>
      </c>
      <c r="I140" s="559" t="s">
        <v>220</v>
      </c>
      <c r="J140" s="267" t="s">
        <v>220</v>
      </c>
    </row>
    <row r="142" spans="1:29">
      <c r="A142" s="158"/>
      <c r="B142" s="171" t="s">
        <v>403</v>
      </c>
      <c r="C142" s="563">
        <v>350.79300000000001</v>
      </c>
      <c r="D142" s="272">
        <v>77.022999999999996</v>
      </c>
      <c r="E142" s="563">
        <v>745.71</v>
      </c>
      <c r="F142" s="272">
        <v>909.42200000000003</v>
      </c>
      <c r="G142" s="563">
        <v>-4.577</v>
      </c>
      <c r="H142" s="272">
        <v>-603.60400000000004</v>
      </c>
      <c r="I142" s="563">
        <v>1091.9259999999999</v>
      </c>
      <c r="J142" s="272">
        <v>382.84100000000001</v>
      </c>
    </row>
    <row r="143" spans="1:29">
      <c r="A143" s="158"/>
      <c r="B143" s="171" t="s">
        <v>404</v>
      </c>
      <c r="C143" s="563">
        <v>-363.03</v>
      </c>
      <c r="D143" s="272">
        <v>-279.358</v>
      </c>
      <c r="E143" s="563">
        <v>-973.86699999999996</v>
      </c>
      <c r="F143" s="272">
        <v>-652.745</v>
      </c>
      <c r="G143" s="563">
        <v>207.376</v>
      </c>
      <c r="H143" s="272">
        <v>131.166</v>
      </c>
      <c r="I143" s="563">
        <v>-1129.521</v>
      </c>
      <c r="J143" s="272">
        <v>-800.93700000000001</v>
      </c>
    </row>
    <row r="144" spans="1:29">
      <c r="A144" s="158"/>
      <c r="B144" s="171" t="s">
        <v>405</v>
      </c>
      <c r="C144" s="563">
        <v>-221.62200000000001</v>
      </c>
      <c r="D144" s="272">
        <v>-461.892</v>
      </c>
      <c r="E144" s="563">
        <v>293.05799999999999</v>
      </c>
      <c r="F144" s="272">
        <v>173.81</v>
      </c>
      <c r="G144" s="563">
        <v>-495.74</v>
      </c>
      <c r="H144" s="272">
        <v>-883.40499999999997</v>
      </c>
      <c r="I144" s="563">
        <v>-424.30399999999997</v>
      </c>
      <c r="J144" s="272">
        <v>-1171.4870000000001</v>
      </c>
    </row>
    <row r="149" spans="8:8">
      <c r="H149" s="169">
        <v>1000</v>
      </c>
    </row>
  </sheetData>
  <mergeCells count="32">
    <mergeCell ref="O77:P77"/>
    <mergeCell ref="Q77:R77"/>
    <mergeCell ref="O76:R76"/>
    <mergeCell ref="G77:H77"/>
    <mergeCell ref="I77:J77"/>
    <mergeCell ref="K77:L77"/>
    <mergeCell ref="M77:N77"/>
    <mergeCell ref="K76:N76"/>
    <mergeCell ref="G76:J76"/>
    <mergeCell ref="A139:B140"/>
    <mergeCell ref="A76:B76"/>
    <mergeCell ref="A78:B79"/>
    <mergeCell ref="C138:D138"/>
    <mergeCell ref="E138:F138"/>
    <mergeCell ref="C76:F76"/>
    <mergeCell ref="C77:D77"/>
    <mergeCell ref="E77:F77"/>
    <mergeCell ref="I3:J3"/>
    <mergeCell ref="A138:B138"/>
    <mergeCell ref="C35:D35"/>
    <mergeCell ref="E35:F35"/>
    <mergeCell ref="A35:B35"/>
    <mergeCell ref="A36:B37"/>
    <mergeCell ref="A3:B3"/>
    <mergeCell ref="A4:B5"/>
    <mergeCell ref="C3:D3"/>
    <mergeCell ref="E3:F3"/>
    <mergeCell ref="G3:H3"/>
    <mergeCell ref="G138:H138"/>
    <mergeCell ref="I138:J138"/>
    <mergeCell ref="G35:H35"/>
    <mergeCell ref="I35:J35"/>
  </mergeCells>
  <pageMargins left="0.7" right="0.7" top="0.75" bottom="0.75" header="0.3" footer="0.3"/>
  <pageSetup paperSize="9" orientation="portrait" r:id="rId1"/>
  <headerFooter>
    <oddHeader>&amp;C&amp;"Arial"&amp;8&amp;K000000INTERNAL&amp;1#</oddHeader>
  </headerFooter>
  <customProperties>
    <customPr name="_pios_id" r:id="rId2"/>
  </customPropertie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BR146"/>
  <sheetViews>
    <sheetView showGridLines="0" topLeftCell="H108" workbookViewId="0">
      <selection activeCell="L147" sqref="L147"/>
    </sheetView>
  </sheetViews>
  <sheetFormatPr baseColWidth="10" defaultColWidth="11.42578125" defaultRowHeight="12.75"/>
  <cols>
    <col min="1" max="1" width="2.85546875" style="169" customWidth="1"/>
    <col min="2" max="2" width="69.7109375" style="169" customWidth="1"/>
    <col min="3" max="16" width="18.28515625" style="169" customWidth="1"/>
    <col min="17" max="18" width="18.28515625" style="85" customWidth="1"/>
    <col min="19" max="20" width="14.28515625" style="85" customWidth="1"/>
    <col min="21" max="21" width="13.5703125" style="85" customWidth="1"/>
    <col min="22" max="22" width="12.28515625" style="85" customWidth="1"/>
    <col min="23" max="23" width="15.42578125" style="85" customWidth="1"/>
    <col min="24" max="24" width="17.140625" style="85" customWidth="1"/>
    <col min="25" max="25" width="17.85546875" style="85" customWidth="1"/>
    <col min="26" max="26" width="16.7109375" style="85" customWidth="1"/>
    <col min="27" max="27" width="17.85546875" style="85" customWidth="1"/>
    <col min="28" max="28" width="18.42578125" style="85" customWidth="1"/>
    <col min="29" max="29" width="16.140625" style="85" customWidth="1"/>
    <col min="30" max="30" width="16.28515625" style="85" customWidth="1"/>
    <col min="31" max="31" width="21.28515625" style="85" customWidth="1"/>
    <col min="32" max="32" width="15.140625" style="85" customWidth="1"/>
    <col min="33" max="33" width="14.140625" style="85" customWidth="1"/>
    <col min="34" max="34" width="15.5703125" style="85" customWidth="1"/>
    <col min="35" max="36" width="11.42578125" style="85"/>
    <col min="37" max="37" width="44.7109375" style="85" customWidth="1"/>
    <col min="38" max="51" width="11.42578125" style="85"/>
    <col min="71" max="16384" width="11.42578125" style="85"/>
  </cols>
  <sheetData>
    <row r="1" spans="1:70">
      <c r="A1" s="85"/>
      <c r="B1" s="86"/>
    </row>
    <row r="2" spans="1:70">
      <c r="A2" s="908" t="s">
        <v>406</v>
      </c>
      <c r="B2" s="909"/>
      <c r="C2" s="879" t="s">
        <v>408</v>
      </c>
      <c r="D2" s="895"/>
      <c r="E2" s="895"/>
      <c r="F2" s="895"/>
      <c r="G2" s="895"/>
      <c r="H2" s="895"/>
      <c r="I2" s="895"/>
      <c r="J2" s="895"/>
      <c r="K2" s="895"/>
      <c r="L2" s="895"/>
      <c r="M2" s="895"/>
      <c r="N2" s="895"/>
      <c r="O2" s="895"/>
      <c r="P2" s="895"/>
      <c r="Q2" s="895"/>
      <c r="R2" s="880"/>
    </row>
    <row r="3" spans="1:70">
      <c r="A3" s="885" t="s">
        <v>0</v>
      </c>
      <c r="B3" s="886"/>
      <c r="C3" s="879" t="s">
        <v>221</v>
      </c>
      <c r="D3" s="880"/>
      <c r="E3" s="879" t="s">
        <v>5</v>
      </c>
      <c r="F3" s="880"/>
      <c r="G3" s="879" t="s">
        <v>6</v>
      </c>
      <c r="H3" s="880"/>
      <c r="I3" s="879" t="s">
        <v>7</v>
      </c>
      <c r="J3" s="880"/>
      <c r="K3" s="879" t="s">
        <v>14</v>
      </c>
      <c r="L3" s="880"/>
      <c r="M3" s="879" t="s">
        <v>44</v>
      </c>
      <c r="N3" s="880"/>
      <c r="O3" s="879" t="s">
        <v>313</v>
      </c>
      <c r="P3" s="880"/>
      <c r="Q3" s="879" t="s">
        <v>47</v>
      </c>
      <c r="R3" s="880"/>
    </row>
    <row r="4" spans="1:70">
      <c r="A4" s="887" t="s">
        <v>314</v>
      </c>
      <c r="B4" s="903"/>
      <c r="C4" s="558" t="s">
        <v>492</v>
      </c>
      <c r="D4" s="560" t="s">
        <v>491</v>
      </c>
      <c r="E4" s="558" t="s">
        <v>492</v>
      </c>
      <c r="F4" s="560" t="s">
        <v>491</v>
      </c>
      <c r="G4" s="558" t="s">
        <v>492</v>
      </c>
      <c r="H4" s="560" t="s">
        <v>491</v>
      </c>
      <c r="I4" s="558" t="s">
        <v>492</v>
      </c>
      <c r="J4" s="560" t="s">
        <v>491</v>
      </c>
      <c r="K4" s="558" t="s">
        <v>492</v>
      </c>
      <c r="L4" s="560" t="s">
        <v>491</v>
      </c>
      <c r="M4" s="558" t="s">
        <v>492</v>
      </c>
      <c r="N4" s="560" t="s">
        <v>491</v>
      </c>
      <c r="O4" s="558" t="s">
        <v>492</v>
      </c>
      <c r="P4" s="560" t="s">
        <v>491</v>
      </c>
      <c r="Q4" s="558" t="s">
        <v>492</v>
      </c>
      <c r="R4" s="560" t="s">
        <v>491</v>
      </c>
    </row>
    <row r="5" spans="1:70">
      <c r="A5" s="904"/>
      <c r="B5" s="905"/>
      <c r="C5" s="559" t="s">
        <v>220</v>
      </c>
      <c r="D5" s="267" t="s">
        <v>220</v>
      </c>
      <c r="E5" s="559" t="s">
        <v>220</v>
      </c>
      <c r="F5" s="267" t="s">
        <v>220</v>
      </c>
      <c r="G5" s="559" t="s">
        <v>220</v>
      </c>
      <c r="H5" s="267" t="s">
        <v>220</v>
      </c>
      <c r="I5" s="559" t="s">
        <v>220</v>
      </c>
      <c r="J5" s="267" t="s">
        <v>220</v>
      </c>
      <c r="K5" s="559" t="s">
        <v>220</v>
      </c>
      <c r="L5" s="267" t="s">
        <v>220</v>
      </c>
      <c r="M5" s="559" t="s">
        <v>220</v>
      </c>
      <c r="N5" s="267" t="s">
        <v>220</v>
      </c>
      <c r="O5" s="559" t="s">
        <v>220</v>
      </c>
      <c r="P5" s="267" t="s">
        <v>220</v>
      </c>
      <c r="Q5" s="559" t="s">
        <v>220</v>
      </c>
      <c r="R5" s="267" t="s">
        <v>220</v>
      </c>
    </row>
    <row r="6" spans="1:70" s="144" customFormat="1">
      <c r="A6" s="158" t="s">
        <v>315</v>
      </c>
      <c r="B6" s="159"/>
      <c r="C6" s="556">
        <v>0</v>
      </c>
      <c r="D6" s="268">
        <v>0</v>
      </c>
      <c r="E6" s="556">
        <v>45.642000000000003</v>
      </c>
      <c r="F6" s="268">
        <v>47.926000000000002</v>
      </c>
      <c r="G6" s="556">
        <v>759.08299999999997</v>
      </c>
      <c r="H6" s="268">
        <v>901.62599999999998</v>
      </c>
      <c r="I6" s="556">
        <v>573.99599999999998</v>
      </c>
      <c r="J6" s="268">
        <v>212.392</v>
      </c>
      <c r="K6" s="556">
        <v>0</v>
      </c>
      <c r="L6" s="268">
        <v>0</v>
      </c>
      <c r="M6" s="556">
        <v>247.239</v>
      </c>
      <c r="N6" s="268">
        <v>195.78899999999999</v>
      </c>
      <c r="O6" s="556">
        <v>-0.13600000000000001</v>
      </c>
      <c r="P6" s="268">
        <v>2E-3</v>
      </c>
      <c r="Q6" s="556">
        <v>1625.8240000000001</v>
      </c>
      <c r="R6" s="268">
        <v>1357.7349999999999</v>
      </c>
      <c r="AZ6"/>
      <c r="BA6"/>
      <c r="BB6"/>
      <c r="BC6"/>
      <c r="BD6"/>
      <c r="BE6"/>
      <c r="BF6"/>
      <c r="BG6"/>
      <c r="BH6"/>
      <c r="BI6"/>
      <c r="BJ6"/>
      <c r="BK6"/>
      <c r="BL6"/>
      <c r="BM6"/>
      <c r="BN6"/>
      <c r="BO6"/>
      <c r="BP6"/>
      <c r="BQ6"/>
      <c r="BR6"/>
    </row>
    <row r="7" spans="1:70">
      <c r="A7" s="160"/>
      <c r="B7" s="161" t="s">
        <v>316</v>
      </c>
      <c r="C7" s="557">
        <v>0</v>
      </c>
      <c r="D7" s="269">
        <v>0</v>
      </c>
      <c r="E7" s="557">
        <v>8.8930000000000007</v>
      </c>
      <c r="F7" s="269">
        <v>5.1109999999999998</v>
      </c>
      <c r="G7" s="557">
        <v>172.20099999999999</v>
      </c>
      <c r="H7" s="269">
        <v>412.96899999999999</v>
      </c>
      <c r="I7" s="557">
        <v>336.74400000000003</v>
      </c>
      <c r="J7" s="269">
        <v>74.168000000000006</v>
      </c>
      <c r="K7" s="557">
        <v>0</v>
      </c>
      <c r="L7" s="269">
        <v>0</v>
      </c>
      <c r="M7" s="557">
        <v>159.22</v>
      </c>
      <c r="N7" s="269">
        <v>96.655000000000001</v>
      </c>
      <c r="O7" s="557">
        <v>0</v>
      </c>
      <c r="P7" s="269">
        <v>0</v>
      </c>
      <c r="Q7" s="557">
        <v>677.05799999999999</v>
      </c>
      <c r="R7" s="269">
        <v>588.90300000000002</v>
      </c>
    </row>
    <row r="8" spans="1:70">
      <c r="A8" s="160"/>
      <c r="B8" s="161" t="s">
        <v>317</v>
      </c>
      <c r="C8" s="557">
        <v>0</v>
      </c>
      <c r="D8" s="269">
        <v>0</v>
      </c>
      <c r="E8" s="557">
        <v>5.7619999999999996</v>
      </c>
      <c r="F8" s="269">
        <v>3.492</v>
      </c>
      <c r="G8" s="557">
        <v>92.259</v>
      </c>
      <c r="H8" s="269">
        <v>67.254999999999995</v>
      </c>
      <c r="I8" s="557">
        <v>14.576000000000001</v>
      </c>
      <c r="J8" s="269">
        <v>14.736000000000001</v>
      </c>
      <c r="K8" s="557">
        <v>0</v>
      </c>
      <c r="L8" s="269">
        <v>0</v>
      </c>
      <c r="M8" s="557">
        <v>0</v>
      </c>
      <c r="N8" s="269">
        <v>0.1</v>
      </c>
      <c r="O8" s="557">
        <v>0</v>
      </c>
      <c r="P8" s="269">
        <v>0</v>
      </c>
      <c r="Q8" s="557">
        <v>112.59699999999999</v>
      </c>
      <c r="R8" s="269">
        <v>85.582999999999998</v>
      </c>
    </row>
    <row r="9" spans="1:70">
      <c r="A9" s="160"/>
      <c r="B9" s="161" t="s">
        <v>318</v>
      </c>
      <c r="C9" s="557">
        <v>0</v>
      </c>
      <c r="D9" s="269">
        <v>0</v>
      </c>
      <c r="E9" s="557">
        <v>0.76</v>
      </c>
      <c r="F9" s="269">
        <v>0.94499999999999995</v>
      </c>
      <c r="G9" s="557">
        <v>44.594000000000001</v>
      </c>
      <c r="H9" s="269">
        <v>38.415999999999997</v>
      </c>
      <c r="I9" s="557">
        <v>44.218000000000004</v>
      </c>
      <c r="J9" s="269">
        <v>11.58</v>
      </c>
      <c r="K9" s="557">
        <v>0</v>
      </c>
      <c r="L9" s="269">
        <v>0</v>
      </c>
      <c r="M9" s="557">
        <v>11.837999999999999</v>
      </c>
      <c r="N9" s="269">
        <v>10.609</v>
      </c>
      <c r="O9" s="557">
        <v>0</v>
      </c>
      <c r="P9" s="269">
        <v>0</v>
      </c>
      <c r="Q9" s="557">
        <v>101.41</v>
      </c>
      <c r="R9" s="269">
        <v>61.55</v>
      </c>
    </row>
    <row r="10" spans="1:70">
      <c r="A10" s="160"/>
      <c r="B10" s="161" t="s">
        <v>319</v>
      </c>
      <c r="C10" s="557">
        <v>0</v>
      </c>
      <c r="D10" s="269">
        <v>0</v>
      </c>
      <c r="E10" s="557">
        <v>29.068999999999999</v>
      </c>
      <c r="F10" s="269">
        <v>33.514000000000003</v>
      </c>
      <c r="G10" s="557">
        <v>283.34100000000001</v>
      </c>
      <c r="H10" s="269">
        <v>251.14099999999999</v>
      </c>
      <c r="I10" s="557">
        <v>134.53299999999999</v>
      </c>
      <c r="J10" s="269">
        <v>67.201999999999998</v>
      </c>
      <c r="K10" s="557">
        <v>0</v>
      </c>
      <c r="L10" s="269">
        <v>0</v>
      </c>
      <c r="M10" s="557">
        <v>50.015999999999998</v>
      </c>
      <c r="N10" s="269">
        <v>50.377000000000002</v>
      </c>
      <c r="O10" s="557">
        <v>0</v>
      </c>
      <c r="P10" s="269">
        <v>0</v>
      </c>
      <c r="Q10" s="557">
        <v>496.959</v>
      </c>
      <c r="R10" s="269">
        <v>402.23399999999998</v>
      </c>
    </row>
    <row r="11" spans="1:70">
      <c r="A11" s="160"/>
      <c r="B11" s="161" t="s">
        <v>320</v>
      </c>
      <c r="C11" s="557">
        <v>0</v>
      </c>
      <c r="D11" s="269">
        <v>0</v>
      </c>
      <c r="E11" s="557">
        <v>0.09</v>
      </c>
      <c r="F11" s="269">
        <v>6.6000000000000003E-2</v>
      </c>
      <c r="G11" s="557">
        <v>103.91</v>
      </c>
      <c r="H11" s="269">
        <v>75.695999999999998</v>
      </c>
      <c r="I11" s="557">
        <v>1.56</v>
      </c>
      <c r="J11" s="269">
        <v>1.3380000000000001</v>
      </c>
      <c r="K11" s="557">
        <v>0</v>
      </c>
      <c r="L11" s="269">
        <v>0</v>
      </c>
      <c r="M11" s="557">
        <v>2.274</v>
      </c>
      <c r="N11" s="269">
        <v>2.19</v>
      </c>
      <c r="O11" s="557">
        <v>-0.13600000000000001</v>
      </c>
      <c r="P11" s="269">
        <v>0</v>
      </c>
      <c r="Q11" s="557">
        <v>107.69799999999999</v>
      </c>
      <c r="R11" s="269">
        <v>79.292000000000002</v>
      </c>
    </row>
    <row r="12" spans="1:70">
      <c r="A12" s="160"/>
      <c r="B12" s="161" t="s">
        <v>321</v>
      </c>
      <c r="C12" s="557">
        <v>0</v>
      </c>
      <c r="D12" s="269">
        <v>0</v>
      </c>
      <c r="E12" s="557">
        <v>0</v>
      </c>
      <c r="F12" s="269">
        <v>0</v>
      </c>
      <c r="G12" s="557">
        <v>43.878</v>
      </c>
      <c r="H12" s="269">
        <v>39.588999999999999</v>
      </c>
      <c r="I12" s="557">
        <v>42.34</v>
      </c>
      <c r="J12" s="269">
        <v>43.17</v>
      </c>
      <c r="K12" s="557">
        <v>0</v>
      </c>
      <c r="L12" s="269">
        <v>0</v>
      </c>
      <c r="M12" s="557">
        <v>9.1189999999999998</v>
      </c>
      <c r="N12" s="269">
        <v>9.2050000000000001</v>
      </c>
      <c r="O12" s="557">
        <v>0</v>
      </c>
      <c r="P12" s="269">
        <v>0</v>
      </c>
      <c r="Q12" s="557">
        <v>95.337000000000003</v>
      </c>
      <c r="R12" s="269">
        <v>91.963999999999999</v>
      </c>
    </row>
    <row r="13" spans="1:70">
      <c r="A13" s="160"/>
      <c r="B13" s="161" t="s">
        <v>322</v>
      </c>
      <c r="C13" s="557">
        <v>0</v>
      </c>
      <c r="D13" s="269">
        <v>0</v>
      </c>
      <c r="E13" s="557">
        <v>1.0680000000000001</v>
      </c>
      <c r="F13" s="269">
        <v>4.798</v>
      </c>
      <c r="G13" s="557">
        <v>18.899999999999999</v>
      </c>
      <c r="H13" s="269">
        <v>16.559999999999999</v>
      </c>
      <c r="I13" s="557">
        <v>2.5000000000000001E-2</v>
      </c>
      <c r="J13" s="269">
        <v>2.3E-2</v>
      </c>
      <c r="K13" s="557">
        <v>0</v>
      </c>
      <c r="L13" s="269">
        <v>0</v>
      </c>
      <c r="M13" s="557">
        <v>14.772</v>
      </c>
      <c r="N13" s="269">
        <v>26.652999999999999</v>
      </c>
      <c r="O13" s="557">
        <v>0</v>
      </c>
      <c r="P13" s="269">
        <v>0</v>
      </c>
      <c r="Q13" s="557">
        <v>34.765000000000001</v>
      </c>
      <c r="R13" s="269">
        <v>48.033999999999999</v>
      </c>
    </row>
    <row r="14" spans="1:70">
      <c r="Q14" s="169"/>
      <c r="R14" s="169"/>
      <c r="S14" s="169"/>
      <c r="T14" s="169"/>
      <c r="U14" s="169"/>
      <c r="V14" s="169"/>
      <c r="W14" s="169"/>
      <c r="X14" s="169"/>
    </row>
    <row r="15" spans="1:70" ht="25.5">
      <c r="A15" s="160"/>
      <c r="B15" s="165" t="s">
        <v>323</v>
      </c>
      <c r="C15" s="557">
        <v>0</v>
      </c>
      <c r="D15" s="270">
        <v>0</v>
      </c>
      <c r="E15" s="557">
        <v>0</v>
      </c>
      <c r="F15" s="270">
        <v>0</v>
      </c>
      <c r="G15" s="557">
        <v>0</v>
      </c>
      <c r="H15" s="270">
        <v>0</v>
      </c>
      <c r="I15" s="557">
        <v>0</v>
      </c>
      <c r="J15" s="270">
        <v>0.17499999999999999</v>
      </c>
      <c r="K15" s="557">
        <v>0</v>
      </c>
      <c r="L15" s="270">
        <v>0</v>
      </c>
      <c r="M15" s="557">
        <v>0</v>
      </c>
      <c r="N15" s="270">
        <v>0</v>
      </c>
      <c r="O15" s="557">
        <v>0</v>
      </c>
      <c r="P15" s="270">
        <v>0</v>
      </c>
      <c r="Q15" s="557">
        <v>0</v>
      </c>
      <c r="R15" s="270">
        <v>0.17499999999999999</v>
      </c>
    </row>
    <row r="16" spans="1:70">
      <c r="Q16" s="169"/>
      <c r="R16" s="169"/>
      <c r="S16" s="169"/>
      <c r="T16" s="169"/>
      <c r="U16" s="169"/>
      <c r="V16" s="169"/>
      <c r="W16" s="169"/>
      <c r="X16" s="169"/>
    </row>
    <row r="17" spans="1:70" s="144" customFormat="1">
      <c r="A17" s="158" t="s">
        <v>324</v>
      </c>
      <c r="B17" s="159"/>
      <c r="C17" s="556">
        <v>0</v>
      </c>
      <c r="D17" s="271">
        <v>0</v>
      </c>
      <c r="E17" s="556">
        <v>52.933</v>
      </c>
      <c r="F17" s="271">
        <v>57.981999999999999</v>
      </c>
      <c r="G17" s="556">
        <v>6388.0950000000003</v>
      </c>
      <c r="H17" s="271">
        <v>6137.5739999999996</v>
      </c>
      <c r="I17" s="556">
        <v>4664.8280000000004</v>
      </c>
      <c r="J17" s="271">
        <v>4262.7309999999998</v>
      </c>
      <c r="K17" s="556">
        <v>0</v>
      </c>
      <c r="L17" s="271">
        <v>0</v>
      </c>
      <c r="M17" s="556">
        <v>1379.866</v>
      </c>
      <c r="N17" s="271">
        <v>1402.1469999999999</v>
      </c>
      <c r="O17" s="556">
        <v>0</v>
      </c>
      <c r="P17" s="271">
        <v>0</v>
      </c>
      <c r="Q17" s="556">
        <v>12485.722</v>
      </c>
      <c r="R17" s="271">
        <v>11860.433999999999</v>
      </c>
      <c r="AZ17"/>
      <c r="BA17"/>
      <c r="BB17"/>
      <c r="BC17"/>
      <c r="BD17"/>
      <c r="BE17"/>
      <c r="BF17"/>
      <c r="BG17"/>
      <c r="BH17"/>
      <c r="BI17"/>
      <c r="BJ17"/>
      <c r="BK17"/>
      <c r="BL17"/>
      <c r="BM17"/>
      <c r="BN17"/>
      <c r="BO17"/>
      <c r="BP17"/>
      <c r="BQ17"/>
      <c r="BR17"/>
    </row>
    <row r="18" spans="1:70">
      <c r="A18" s="160"/>
      <c r="B18" s="161" t="s">
        <v>325</v>
      </c>
      <c r="C18" s="557">
        <v>0</v>
      </c>
      <c r="D18" s="270">
        <v>0</v>
      </c>
      <c r="E18" s="557">
        <v>24.806000000000001</v>
      </c>
      <c r="F18" s="270">
        <v>18.131</v>
      </c>
      <c r="G18" s="557">
        <v>356.42</v>
      </c>
      <c r="H18" s="270">
        <v>344.37799999999999</v>
      </c>
      <c r="I18" s="557">
        <v>3.1E-2</v>
      </c>
      <c r="J18" s="270">
        <v>0.01</v>
      </c>
      <c r="K18" s="557">
        <v>0</v>
      </c>
      <c r="L18" s="270">
        <v>0</v>
      </c>
      <c r="M18" s="557">
        <v>81.495999999999995</v>
      </c>
      <c r="N18" s="270">
        <v>83.492999999999995</v>
      </c>
      <c r="O18" s="557">
        <v>0</v>
      </c>
      <c r="P18" s="270">
        <v>0</v>
      </c>
      <c r="Q18" s="557">
        <v>462.75299999999999</v>
      </c>
      <c r="R18" s="270">
        <v>446.012</v>
      </c>
    </row>
    <row r="19" spans="1:70">
      <c r="A19" s="160"/>
      <c r="B19" s="161" t="s">
        <v>326</v>
      </c>
      <c r="C19" s="557">
        <v>0</v>
      </c>
      <c r="D19" s="270">
        <v>0</v>
      </c>
      <c r="E19" s="557">
        <v>0.13900000000000001</v>
      </c>
      <c r="F19" s="270">
        <v>6.6000000000000003E-2</v>
      </c>
      <c r="G19" s="557">
        <v>68.173000000000002</v>
      </c>
      <c r="H19" s="270">
        <v>53.445</v>
      </c>
      <c r="I19" s="557">
        <v>8.0090000000000003</v>
      </c>
      <c r="J19" s="270">
        <v>10.657999999999999</v>
      </c>
      <c r="K19" s="557">
        <v>0</v>
      </c>
      <c r="L19" s="270">
        <v>0</v>
      </c>
      <c r="M19" s="557">
        <v>13.162000000000001</v>
      </c>
      <c r="N19" s="270">
        <v>11.935</v>
      </c>
      <c r="O19" s="557">
        <v>0</v>
      </c>
      <c r="P19" s="270">
        <v>0</v>
      </c>
      <c r="Q19" s="557">
        <v>89.483000000000004</v>
      </c>
      <c r="R19" s="270">
        <v>76.103999999999999</v>
      </c>
    </row>
    <row r="20" spans="1:70">
      <c r="A20" s="160"/>
      <c r="B20" s="161" t="s">
        <v>327</v>
      </c>
      <c r="C20" s="557">
        <v>0</v>
      </c>
      <c r="D20" s="270">
        <v>0</v>
      </c>
      <c r="E20" s="557">
        <v>25.053000000000001</v>
      </c>
      <c r="F20" s="270">
        <v>38.807000000000002</v>
      </c>
      <c r="G20" s="557">
        <v>19.013000000000002</v>
      </c>
      <c r="H20" s="270">
        <v>49.405999999999999</v>
      </c>
      <c r="I20" s="557">
        <v>15.672000000000001</v>
      </c>
      <c r="J20" s="270">
        <v>41.146000000000001</v>
      </c>
      <c r="K20" s="557">
        <v>0</v>
      </c>
      <c r="L20" s="270">
        <v>0</v>
      </c>
      <c r="M20" s="557">
        <v>0.51</v>
      </c>
      <c r="N20" s="270">
        <v>0.51</v>
      </c>
      <c r="O20" s="557">
        <v>0</v>
      </c>
      <c r="P20" s="270">
        <v>0</v>
      </c>
      <c r="Q20" s="557">
        <v>60.247999999999998</v>
      </c>
      <c r="R20" s="270">
        <v>129.869</v>
      </c>
    </row>
    <row r="21" spans="1:70">
      <c r="A21" s="160"/>
      <c r="B21" s="161" t="s">
        <v>328</v>
      </c>
      <c r="C21" s="557">
        <v>0</v>
      </c>
      <c r="D21" s="270">
        <v>0</v>
      </c>
      <c r="E21" s="557">
        <v>0</v>
      </c>
      <c r="F21" s="270">
        <v>0</v>
      </c>
      <c r="G21" s="557">
        <v>154.37</v>
      </c>
      <c r="H21" s="270">
        <v>145.81200000000001</v>
      </c>
      <c r="I21" s="557">
        <v>0</v>
      </c>
      <c r="J21" s="270">
        <v>0</v>
      </c>
      <c r="K21" s="557">
        <v>0</v>
      </c>
      <c r="L21" s="270">
        <v>0</v>
      </c>
      <c r="M21" s="557">
        <v>0</v>
      </c>
      <c r="N21" s="270">
        <v>0</v>
      </c>
      <c r="O21" s="557">
        <v>0</v>
      </c>
      <c r="P21" s="270">
        <v>0</v>
      </c>
      <c r="Q21" s="557">
        <v>154.37</v>
      </c>
      <c r="R21" s="270">
        <v>145.81200000000001</v>
      </c>
    </row>
    <row r="22" spans="1:70">
      <c r="A22" s="160"/>
      <c r="B22" s="161" t="s">
        <v>329</v>
      </c>
      <c r="C22" s="557">
        <v>0</v>
      </c>
      <c r="D22" s="270">
        <v>0</v>
      </c>
      <c r="E22" s="557">
        <v>2.06</v>
      </c>
      <c r="F22" s="270">
        <v>0.219</v>
      </c>
      <c r="G22" s="557">
        <v>57.768000000000001</v>
      </c>
      <c r="H22" s="270">
        <v>54.566000000000003</v>
      </c>
      <c r="I22" s="557">
        <v>726.38599999999997</v>
      </c>
      <c r="J22" s="270">
        <v>662.98599999999999</v>
      </c>
      <c r="K22" s="557">
        <v>0</v>
      </c>
      <c r="L22" s="270">
        <v>0</v>
      </c>
      <c r="M22" s="557">
        <v>356.20299999999997</v>
      </c>
      <c r="N22" s="270">
        <v>356.22399999999999</v>
      </c>
      <c r="O22" s="557">
        <v>0</v>
      </c>
      <c r="P22" s="270">
        <v>0</v>
      </c>
      <c r="Q22" s="557">
        <v>1142.4169999999999</v>
      </c>
      <c r="R22" s="270">
        <v>1073.9949999999999</v>
      </c>
    </row>
    <row r="23" spans="1:70">
      <c r="A23" s="160"/>
      <c r="B23" s="161" t="s">
        <v>330</v>
      </c>
      <c r="C23" s="557">
        <v>0</v>
      </c>
      <c r="D23" s="270">
        <v>0</v>
      </c>
      <c r="E23" s="557">
        <v>1.7000000000000001E-2</v>
      </c>
      <c r="F23" s="270">
        <v>1.4999999999999999E-2</v>
      </c>
      <c r="G23" s="557">
        <v>176.77099999999999</v>
      </c>
      <c r="H23" s="270">
        <v>171.94900000000001</v>
      </c>
      <c r="I23" s="557">
        <v>67.033000000000001</v>
      </c>
      <c r="J23" s="270">
        <v>63.023000000000003</v>
      </c>
      <c r="K23" s="557">
        <v>0</v>
      </c>
      <c r="L23" s="270">
        <v>0</v>
      </c>
      <c r="M23" s="557">
        <v>144.93899999999999</v>
      </c>
      <c r="N23" s="270">
        <v>152.941</v>
      </c>
      <c r="O23" s="557">
        <v>0</v>
      </c>
      <c r="P23" s="270">
        <v>0</v>
      </c>
      <c r="Q23" s="557">
        <v>388.76</v>
      </c>
      <c r="R23" s="270">
        <v>387.928</v>
      </c>
    </row>
    <row r="24" spans="1:70">
      <c r="A24" s="160"/>
      <c r="B24" s="161" t="s">
        <v>331</v>
      </c>
      <c r="C24" s="557">
        <v>0</v>
      </c>
      <c r="D24" s="270">
        <v>0</v>
      </c>
      <c r="E24" s="557">
        <v>0</v>
      </c>
      <c r="F24" s="270">
        <v>0</v>
      </c>
      <c r="G24" s="557">
        <v>0</v>
      </c>
      <c r="H24" s="270">
        <v>0</v>
      </c>
      <c r="I24" s="557">
        <v>0</v>
      </c>
      <c r="J24" s="270">
        <v>0</v>
      </c>
      <c r="K24" s="557">
        <v>0</v>
      </c>
      <c r="L24" s="270">
        <v>0</v>
      </c>
      <c r="M24" s="557">
        <v>1.1579999999999999</v>
      </c>
      <c r="N24" s="270">
        <v>1.1579999999999999</v>
      </c>
      <c r="O24" s="557">
        <v>0</v>
      </c>
      <c r="P24" s="270">
        <v>0</v>
      </c>
      <c r="Q24" s="557">
        <v>1.1579999999999999</v>
      </c>
      <c r="R24" s="270">
        <v>1.1579999999999999</v>
      </c>
    </row>
    <row r="25" spans="1:70">
      <c r="A25" s="160"/>
      <c r="B25" s="161" t="s">
        <v>332</v>
      </c>
      <c r="C25" s="557">
        <v>0</v>
      </c>
      <c r="D25" s="270">
        <v>0</v>
      </c>
      <c r="E25" s="557">
        <v>0.85799999999999998</v>
      </c>
      <c r="F25" s="270">
        <v>0.74399999999999999</v>
      </c>
      <c r="G25" s="557">
        <v>5413.8419999999996</v>
      </c>
      <c r="H25" s="270">
        <v>5184.8100000000004</v>
      </c>
      <c r="I25" s="557">
        <v>3783.5070000000001</v>
      </c>
      <c r="J25" s="270">
        <v>3428.18</v>
      </c>
      <c r="K25" s="557">
        <v>0</v>
      </c>
      <c r="L25" s="270">
        <v>0</v>
      </c>
      <c r="M25" s="557">
        <v>767.16899999999998</v>
      </c>
      <c r="N25" s="270">
        <v>780.65800000000002</v>
      </c>
      <c r="O25" s="557">
        <v>0</v>
      </c>
      <c r="P25" s="270">
        <v>0</v>
      </c>
      <c r="Q25" s="557">
        <v>9965.3760000000002</v>
      </c>
      <c r="R25" s="270">
        <v>9394.3919999999998</v>
      </c>
    </row>
    <row r="26" spans="1:70">
      <c r="A26" s="160"/>
      <c r="B26" s="161" t="s">
        <v>333</v>
      </c>
      <c r="C26" s="557">
        <v>0</v>
      </c>
      <c r="D26" s="270">
        <v>0</v>
      </c>
      <c r="E26" s="557">
        <v>0</v>
      </c>
      <c r="F26" s="270">
        <v>0</v>
      </c>
      <c r="G26" s="557">
        <v>0</v>
      </c>
      <c r="H26" s="270">
        <v>0</v>
      </c>
      <c r="I26" s="557">
        <v>0</v>
      </c>
      <c r="J26" s="270">
        <v>0</v>
      </c>
      <c r="K26" s="557">
        <v>0</v>
      </c>
      <c r="L26" s="270">
        <v>0</v>
      </c>
      <c r="M26" s="557">
        <v>0</v>
      </c>
      <c r="N26" s="270">
        <v>0</v>
      </c>
      <c r="O26" s="557">
        <v>0</v>
      </c>
      <c r="P26" s="270">
        <v>0</v>
      </c>
      <c r="Q26" s="557">
        <v>0</v>
      </c>
      <c r="R26" s="270">
        <v>0</v>
      </c>
    </row>
    <row r="27" spans="1:70">
      <c r="A27" s="160"/>
      <c r="B27" s="161" t="s">
        <v>334</v>
      </c>
      <c r="C27" s="557">
        <v>0</v>
      </c>
      <c r="D27" s="270">
        <v>0</v>
      </c>
      <c r="E27" s="557">
        <v>0</v>
      </c>
      <c r="F27" s="270">
        <v>0</v>
      </c>
      <c r="G27" s="557">
        <v>91.995999999999995</v>
      </c>
      <c r="H27" s="270">
        <v>89.347999999999999</v>
      </c>
      <c r="I27" s="557">
        <v>64.19</v>
      </c>
      <c r="J27" s="270">
        <v>56.728000000000002</v>
      </c>
      <c r="K27" s="557">
        <v>0</v>
      </c>
      <c r="L27" s="270">
        <v>0</v>
      </c>
      <c r="M27" s="557">
        <v>14.311</v>
      </c>
      <c r="N27" s="270">
        <v>14.561999999999999</v>
      </c>
      <c r="O27" s="557">
        <v>0</v>
      </c>
      <c r="P27" s="270">
        <v>0</v>
      </c>
      <c r="Q27" s="557">
        <v>170.49700000000001</v>
      </c>
      <c r="R27" s="270">
        <v>160.63800000000001</v>
      </c>
    </row>
    <row r="28" spans="1:70">
      <c r="A28" s="160"/>
      <c r="B28" s="161" t="s">
        <v>335</v>
      </c>
      <c r="C28" s="557">
        <v>0</v>
      </c>
      <c r="D28" s="270">
        <v>0</v>
      </c>
      <c r="E28" s="557">
        <v>0</v>
      </c>
      <c r="F28" s="270">
        <v>0</v>
      </c>
      <c r="G28" s="557">
        <v>49.741999999999997</v>
      </c>
      <c r="H28" s="270">
        <v>43.86</v>
      </c>
      <c r="I28" s="557">
        <v>0</v>
      </c>
      <c r="J28" s="270">
        <v>0</v>
      </c>
      <c r="K28" s="557">
        <v>0</v>
      </c>
      <c r="L28" s="270">
        <v>0</v>
      </c>
      <c r="M28" s="557">
        <v>0.91800000000000004</v>
      </c>
      <c r="N28" s="270">
        <v>0.66600000000000004</v>
      </c>
      <c r="O28" s="557">
        <v>0</v>
      </c>
      <c r="P28" s="270">
        <v>0</v>
      </c>
      <c r="Q28" s="557">
        <v>50.66</v>
      </c>
      <c r="R28" s="270">
        <v>44.526000000000003</v>
      </c>
    </row>
    <row r="29" spans="1:70">
      <c r="Q29" s="169"/>
      <c r="R29" s="169"/>
      <c r="S29" s="169"/>
      <c r="T29" s="169"/>
      <c r="U29" s="169"/>
      <c r="V29" s="169"/>
      <c r="W29" s="169"/>
      <c r="X29" s="169"/>
    </row>
    <row r="30" spans="1:70">
      <c r="A30" s="172" t="s">
        <v>336</v>
      </c>
      <c r="B30" s="161"/>
      <c r="C30" s="556">
        <v>0</v>
      </c>
      <c r="D30" s="268">
        <v>0</v>
      </c>
      <c r="E30" s="556">
        <v>98.575000000000003</v>
      </c>
      <c r="F30" s="268">
        <v>105.908</v>
      </c>
      <c r="G30" s="556">
        <v>7147.1779999999999</v>
      </c>
      <c r="H30" s="268">
        <v>7039.2</v>
      </c>
      <c r="I30" s="556">
        <v>5238.8239999999996</v>
      </c>
      <c r="J30" s="268">
        <v>4475.1229999999996</v>
      </c>
      <c r="K30" s="556">
        <v>0</v>
      </c>
      <c r="L30" s="268">
        <v>0</v>
      </c>
      <c r="M30" s="556">
        <v>1627.105</v>
      </c>
      <c r="N30" s="268">
        <v>1597.9359999999999</v>
      </c>
      <c r="O30" s="556">
        <v>-0.13600000000000001</v>
      </c>
      <c r="P30" s="268">
        <v>0</v>
      </c>
      <c r="Q30" s="556">
        <v>14111.546</v>
      </c>
      <c r="R30" s="268">
        <v>13218.169</v>
      </c>
    </row>
    <row r="31" spans="1:70">
      <c r="C31" s="157"/>
      <c r="D31" s="157"/>
      <c r="E31" s="157"/>
      <c r="F31" s="157"/>
      <c r="G31" s="157"/>
      <c r="H31" s="157"/>
      <c r="I31" s="157"/>
      <c r="J31" s="157"/>
      <c r="K31" s="157"/>
      <c r="L31" s="157"/>
      <c r="M31" s="157"/>
      <c r="N31" s="157"/>
      <c r="O31" s="157"/>
      <c r="P31" s="157"/>
    </row>
    <row r="32" spans="1:70">
      <c r="C32" s="157"/>
      <c r="D32" s="157"/>
      <c r="E32" s="157"/>
      <c r="F32" s="157"/>
      <c r="G32" s="157"/>
      <c r="H32" s="157"/>
      <c r="I32" s="157"/>
      <c r="J32" s="157"/>
      <c r="K32" s="157"/>
      <c r="L32" s="157"/>
      <c r="M32" s="157"/>
      <c r="N32" s="157"/>
      <c r="O32" s="157"/>
      <c r="P32" s="157"/>
    </row>
    <row r="33" spans="1:70">
      <c r="C33" s="235"/>
      <c r="D33" s="157"/>
      <c r="E33" s="157"/>
      <c r="F33" s="157"/>
      <c r="G33" s="157"/>
      <c r="H33" s="157"/>
      <c r="I33" s="157"/>
      <c r="J33" s="157"/>
      <c r="K33" s="157"/>
      <c r="L33" s="157"/>
      <c r="M33" s="157"/>
      <c r="N33" s="157"/>
      <c r="O33" s="157"/>
      <c r="P33" s="157"/>
    </row>
    <row r="34" spans="1:70">
      <c r="A34" s="908" t="s">
        <v>406</v>
      </c>
      <c r="B34" s="909"/>
      <c r="C34" s="879" t="s">
        <v>408</v>
      </c>
      <c r="D34" s="895"/>
      <c r="E34" s="895"/>
      <c r="F34" s="895"/>
      <c r="G34" s="895"/>
      <c r="H34" s="895"/>
      <c r="I34" s="895"/>
      <c r="J34" s="895"/>
      <c r="K34" s="895"/>
      <c r="L34" s="895"/>
      <c r="M34" s="895"/>
      <c r="N34" s="895"/>
      <c r="O34" s="895"/>
      <c r="P34" s="895"/>
      <c r="Q34" s="895"/>
      <c r="R34" s="880"/>
    </row>
    <row r="35" spans="1:70">
      <c r="A35" s="885" t="s">
        <v>0</v>
      </c>
      <c r="B35" s="886"/>
      <c r="C35" s="879" t="s">
        <v>221</v>
      </c>
      <c r="D35" s="880"/>
      <c r="E35" s="879" t="s">
        <v>5</v>
      </c>
      <c r="F35" s="880"/>
      <c r="G35" s="879" t="s">
        <v>6</v>
      </c>
      <c r="H35" s="880"/>
      <c r="I35" s="879" t="s">
        <v>7</v>
      </c>
      <c r="J35" s="880"/>
      <c r="K35" s="879" t="s">
        <v>14</v>
      </c>
      <c r="L35" s="880"/>
      <c r="M35" s="879" t="s">
        <v>44</v>
      </c>
      <c r="N35" s="880"/>
      <c r="O35" s="879" t="s">
        <v>313</v>
      </c>
      <c r="P35" s="880"/>
      <c r="Q35" s="879" t="s">
        <v>47</v>
      </c>
      <c r="R35" s="880"/>
    </row>
    <row r="36" spans="1:70">
      <c r="A36" s="891" t="s">
        <v>337</v>
      </c>
      <c r="B36" s="910"/>
      <c r="C36" s="558" t="s">
        <v>492</v>
      </c>
      <c r="D36" s="560" t="s">
        <v>491</v>
      </c>
      <c r="E36" s="558" t="s">
        <v>492</v>
      </c>
      <c r="F36" s="560" t="s">
        <v>491</v>
      </c>
      <c r="G36" s="558" t="s">
        <v>492</v>
      </c>
      <c r="H36" s="560" t="s">
        <v>491</v>
      </c>
      <c r="I36" s="558" t="s">
        <v>492</v>
      </c>
      <c r="J36" s="560" t="s">
        <v>491</v>
      </c>
      <c r="K36" s="558" t="s">
        <v>492</v>
      </c>
      <c r="L36" s="560" t="s">
        <v>491</v>
      </c>
      <c r="M36" s="558" t="s">
        <v>492</v>
      </c>
      <c r="N36" s="560" t="s">
        <v>491</v>
      </c>
      <c r="O36" s="558" t="s">
        <v>492</v>
      </c>
      <c r="P36" s="560" t="s">
        <v>491</v>
      </c>
      <c r="Q36" s="558" t="s">
        <v>492</v>
      </c>
      <c r="R36" s="560" t="s">
        <v>491</v>
      </c>
    </row>
    <row r="37" spans="1:70">
      <c r="A37" s="883"/>
      <c r="B37" s="884"/>
      <c r="C37" s="559" t="s">
        <v>220</v>
      </c>
      <c r="D37" s="267" t="s">
        <v>220</v>
      </c>
      <c r="E37" s="559" t="s">
        <v>220</v>
      </c>
      <c r="F37" s="267" t="s">
        <v>220</v>
      </c>
      <c r="G37" s="559" t="s">
        <v>220</v>
      </c>
      <c r="H37" s="267" t="s">
        <v>220</v>
      </c>
      <c r="I37" s="559" t="s">
        <v>220</v>
      </c>
      <c r="J37" s="267" t="s">
        <v>220</v>
      </c>
      <c r="K37" s="559" t="s">
        <v>220</v>
      </c>
      <c r="L37" s="267" t="s">
        <v>220</v>
      </c>
      <c r="M37" s="559" t="s">
        <v>220</v>
      </c>
      <c r="N37" s="267" t="s">
        <v>220</v>
      </c>
      <c r="O37" s="559" t="s">
        <v>220</v>
      </c>
      <c r="P37" s="267" t="s">
        <v>220</v>
      </c>
      <c r="Q37" s="559" t="s">
        <v>220</v>
      </c>
      <c r="R37" s="267" t="s">
        <v>220</v>
      </c>
    </row>
    <row r="38" spans="1:70" s="144" customFormat="1">
      <c r="A38" s="158" t="s">
        <v>338</v>
      </c>
      <c r="B38" s="159"/>
      <c r="C38" s="557">
        <v>0</v>
      </c>
      <c r="D38" s="271">
        <v>0</v>
      </c>
      <c r="E38" s="571">
        <v>10.151</v>
      </c>
      <c r="F38" s="271">
        <v>19.234000000000002</v>
      </c>
      <c r="G38" s="571">
        <v>1107.518</v>
      </c>
      <c r="H38" s="271">
        <v>1150.4960000000001</v>
      </c>
      <c r="I38" s="571">
        <v>1425.9390000000001</v>
      </c>
      <c r="J38" s="271">
        <v>865.29499999999996</v>
      </c>
      <c r="K38" s="571">
        <v>0</v>
      </c>
      <c r="L38" s="271">
        <v>0</v>
      </c>
      <c r="M38" s="571">
        <v>127.88</v>
      </c>
      <c r="N38" s="271">
        <v>89.908000000000001</v>
      </c>
      <c r="O38" s="571">
        <v>-0.13600000000000001</v>
      </c>
      <c r="P38" s="271">
        <v>2E-3</v>
      </c>
      <c r="Q38" s="571">
        <v>2671.3519999999999</v>
      </c>
      <c r="R38" s="271">
        <v>2124.9349999999999</v>
      </c>
      <c r="AZ38"/>
      <c r="BA38"/>
      <c r="BB38"/>
      <c r="BC38"/>
      <c r="BD38"/>
      <c r="BE38"/>
      <c r="BF38"/>
      <c r="BG38"/>
      <c r="BH38"/>
      <c r="BI38"/>
      <c r="BJ38"/>
      <c r="BK38"/>
      <c r="BL38"/>
      <c r="BM38"/>
      <c r="BN38"/>
      <c r="BO38"/>
      <c r="BP38"/>
      <c r="BQ38"/>
      <c r="BR38"/>
    </row>
    <row r="39" spans="1:70">
      <c r="A39" s="160"/>
      <c r="B39" s="161" t="s">
        <v>339</v>
      </c>
      <c r="C39" s="557">
        <v>0</v>
      </c>
      <c r="D39" s="270">
        <v>0</v>
      </c>
      <c r="E39" s="557">
        <v>0</v>
      </c>
      <c r="F39" s="270">
        <v>0</v>
      </c>
      <c r="G39" s="557">
        <v>77.891000000000005</v>
      </c>
      <c r="H39" s="270">
        <v>72.501999999999995</v>
      </c>
      <c r="I39" s="557">
        <v>291.82900000000001</v>
      </c>
      <c r="J39" s="270">
        <v>269.15100000000001</v>
      </c>
      <c r="K39" s="557">
        <v>0</v>
      </c>
      <c r="L39" s="270">
        <v>0</v>
      </c>
      <c r="M39" s="557">
        <v>0</v>
      </c>
      <c r="N39" s="270">
        <v>0</v>
      </c>
      <c r="O39" s="557">
        <v>0</v>
      </c>
      <c r="P39" s="270">
        <v>0</v>
      </c>
      <c r="Q39" s="557">
        <v>369.72</v>
      </c>
      <c r="R39" s="270">
        <v>341.65300000000002</v>
      </c>
    </row>
    <row r="40" spans="1:70">
      <c r="A40" s="160"/>
      <c r="B40" s="161" t="s">
        <v>340</v>
      </c>
      <c r="C40" s="557">
        <v>0</v>
      </c>
      <c r="D40" s="270">
        <v>0</v>
      </c>
      <c r="E40" s="557">
        <v>0</v>
      </c>
      <c r="F40" s="270">
        <v>0</v>
      </c>
      <c r="G40" s="557">
        <v>3.7629999999999999</v>
      </c>
      <c r="H40" s="270">
        <v>3.694</v>
      </c>
      <c r="I40" s="557">
        <v>5.1929999999999996</v>
      </c>
      <c r="J40" s="270">
        <v>5.2889999999999997</v>
      </c>
      <c r="K40" s="557">
        <v>0</v>
      </c>
      <c r="L40" s="270">
        <v>0</v>
      </c>
      <c r="M40" s="557">
        <v>3.1749999999999998</v>
      </c>
      <c r="N40" s="270">
        <v>3.0339999999999998</v>
      </c>
      <c r="O40" s="557">
        <v>0</v>
      </c>
      <c r="P40" s="270">
        <v>0</v>
      </c>
      <c r="Q40" s="557">
        <v>12.131</v>
      </c>
      <c r="R40" s="270">
        <v>12.016999999999999</v>
      </c>
    </row>
    <row r="41" spans="1:70">
      <c r="A41" s="160"/>
      <c r="B41" s="161" t="s">
        <v>341</v>
      </c>
      <c r="C41" s="557">
        <v>0</v>
      </c>
      <c r="D41" s="270">
        <v>0</v>
      </c>
      <c r="E41" s="557">
        <v>0.48099999999999998</v>
      </c>
      <c r="F41" s="270">
        <v>2.3780000000000001</v>
      </c>
      <c r="G41" s="557">
        <v>320.14699999999999</v>
      </c>
      <c r="H41" s="270">
        <v>318.971</v>
      </c>
      <c r="I41" s="557">
        <v>633.40599999999995</v>
      </c>
      <c r="J41" s="270">
        <v>435.65800000000002</v>
      </c>
      <c r="K41" s="557">
        <v>0</v>
      </c>
      <c r="L41" s="270">
        <v>0</v>
      </c>
      <c r="M41" s="557">
        <v>81.792000000000002</v>
      </c>
      <c r="N41" s="270">
        <v>33.411000000000001</v>
      </c>
      <c r="O41" s="557">
        <v>0</v>
      </c>
      <c r="P41" s="270">
        <v>0</v>
      </c>
      <c r="Q41" s="557">
        <v>1035.826</v>
      </c>
      <c r="R41" s="270">
        <v>790.41800000000001</v>
      </c>
    </row>
    <row r="42" spans="1:70">
      <c r="A42" s="160"/>
      <c r="B42" s="161" t="s">
        <v>342</v>
      </c>
      <c r="C42" s="557">
        <v>0</v>
      </c>
      <c r="D42" s="270">
        <v>0</v>
      </c>
      <c r="E42" s="562">
        <v>4.5140000000000002</v>
      </c>
      <c r="F42" s="270">
        <v>5.6040000000000001</v>
      </c>
      <c r="G42" s="562">
        <v>614.84100000000001</v>
      </c>
      <c r="H42" s="270">
        <v>617.21699999999998</v>
      </c>
      <c r="I42" s="562">
        <v>268.07400000000001</v>
      </c>
      <c r="J42" s="270">
        <v>8.7490000000000006</v>
      </c>
      <c r="K42" s="562">
        <v>0</v>
      </c>
      <c r="L42" s="270">
        <v>0</v>
      </c>
      <c r="M42" s="562">
        <v>20.155999999999999</v>
      </c>
      <c r="N42" s="270">
        <v>19.940999999999999</v>
      </c>
      <c r="O42" s="562">
        <v>-0.13600000000000001</v>
      </c>
      <c r="P42" s="270">
        <v>2E-3</v>
      </c>
      <c r="Q42" s="562">
        <v>907.44899999999996</v>
      </c>
      <c r="R42" s="270">
        <v>651.51300000000003</v>
      </c>
    </row>
    <row r="43" spans="1:70">
      <c r="A43" s="160"/>
      <c r="B43" s="161" t="s">
        <v>343</v>
      </c>
      <c r="C43" s="557">
        <v>0</v>
      </c>
      <c r="D43" s="270">
        <v>0</v>
      </c>
      <c r="E43" s="557">
        <v>0</v>
      </c>
      <c r="F43" s="270">
        <v>0</v>
      </c>
      <c r="G43" s="557">
        <v>0</v>
      </c>
      <c r="H43" s="270">
        <v>0</v>
      </c>
      <c r="I43" s="557">
        <v>79.058999999999997</v>
      </c>
      <c r="J43" s="270">
        <v>78.59</v>
      </c>
      <c r="K43" s="557">
        <v>0</v>
      </c>
      <c r="L43" s="270">
        <v>0</v>
      </c>
      <c r="M43" s="557">
        <v>0.123</v>
      </c>
      <c r="N43" s="270">
        <v>0</v>
      </c>
      <c r="O43" s="557">
        <v>0</v>
      </c>
      <c r="P43" s="270">
        <v>0</v>
      </c>
      <c r="Q43" s="557">
        <v>79.182000000000002</v>
      </c>
      <c r="R43" s="270">
        <v>78.59</v>
      </c>
    </row>
    <row r="44" spans="1:70">
      <c r="A44" s="160"/>
      <c r="B44" s="161" t="s">
        <v>344</v>
      </c>
      <c r="C44" s="557">
        <v>0</v>
      </c>
      <c r="D44" s="270">
        <v>0</v>
      </c>
      <c r="E44" s="557">
        <v>0</v>
      </c>
      <c r="F44" s="270">
        <v>4.6550000000000002</v>
      </c>
      <c r="G44" s="557">
        <v>24.536999999999999</v>
      </c>
      <c r="H44" s="270">
        <v>39.658000000000001</v>
      </c>
      <c r="I44" s="557">
        <v>89.876999999999995</v>
      </c>
      <c r="J44" s="270">
        <v>9.0229999999999997</v>
      </c>
      <c r="K44" s="557">
        <v>0</v>
      </c>
      <c r="L44" s="270">
        <v>0</v>
      </c>
      <c r="M44" s="557">
        <v>21.408999999999999</v>
      </c>
      <c r="N44" s="270">
        <v>32.451999999999998</v>
      </c>
      <c r="O44" s="557">
        <v>0</v>
      </c>
      <c r="P44" s="270">
        <v>0</v>
      </c>
      <c r="Q44" s="557">
        <v>135.82300000000001</v>
      </c>
      <c r="R44" s="270">
        <v>85.787999999999997</v>
      </c>
    </row>
    <row r="45" spans="1:70">
      <c r="A45" s="160"/>
      <c r="B45" s="161" t="s">
        <v>345</v>
      </c>
      <c r="C45" s="557">
        <v>0</v>
      </c>
      <c r="D45" s="270">
        <v>0</v>
      </c>
      <c r="E45" s="557">
        <v>0</v>
      </c>
      <c r="F45" s="270">
        <v>0</v>
      </c>
      <c r="G45" s="557">
        <v>0</v>
      </c>
      <c r="H45" s="270">
        <v>0</v>
      </c>
      <c r="I45" s="557">
        <v>0</v>
      </c>
      <c r="J45" s="270">
        <v>0</v>
      </c>
      <c r="K45" s="557">
        <v>0</v>
      </c>
      <c r="L45" s="270">
        <v>0</v>
      </c>
      <c r="M45" s="557">
        <v>0</v>
      </c>
      <c r="N45" s="270">
        <v>0</v>
      </c>
      <c r="O45" s="557">
        <v>0</v>
      </c>
      <c r="P45" s="270">
        <v>0</v>
      </c>
      <c r="Q45" s="557">
        <v>0</v>
      </c>
      <c r="R45" s="270">
        <v>0</v>
      </c>
    </row>
    <row r="46" spans="1:70">
      <c r="A46" s="160"/>
      <c r="B46" s="161" t="s">
        <v>346</v>
      </c>
      <c r="C46" s="557">
        <v>0</v>
      </c>
      <c r="D46" s="270">
        <v>0</v>
      </c>
      <c r="E46" s="557">
        <v>5.1559999999999997</v>
      </c>
      <c r="F46" s="270">
        <v>6.5970000000000004</v>
      </c>
      <c r="G46" s="557">
        <v>66.338999999999999</v>
      </c>
      <c r="H46" s="270">
        <v>98.453999999999994</v>
      </c>
      <c r="I46" s="557">
        <v>58.500999999999998</v>
      </c>
      <c r="J46" s="270">
        <v>58.835000000000001</v>
      </c>
      <c r="K46" s="557">
        <v>0</v>
      </c>
      <c r="L46" s="270">
        <v>0</v>
      </c>
      <c r="M46" s="557">
        <v>1.2250000000000001</v>
      </c>
      <c r="N46" s="270">
        <v>1.07</v>
      </c>
      <c r="O46" s="557">
        <v>0</v>
      </c>
      <c r="P46" s="270">
        <v>0</v>
      </c>
      <c r="Q46" s="557">
        <v>131.221</v>
      </c>
      <c r="R46" s="270">
        <v>164.95599999999999</v>
      </c>
    </row>
    <row r="47" spans="1:70">
      <c r="Q47" s="169"/>
      <c r="R47" s="169"/>
      <c r="S47" s="169"/>
      <c r="T47" s="169"/>
      <c r="U47" s="169"/>
      <c r="V47" s="169"/>
      <c r="W47" s="169"/>
      <c r="X47" s="169"/>
    </row>
    <row r="48" spans="1:70">
      <c r="A48" s="160"/>
      <c r="B48" s="165" t="s">
        <v>347</v>
      </c>
      <c r="C48" s="557">
        <v>0</v>
      </c>
      <c r="D48" s="270">
        <v>0</v>
      </c>
      <c r="E48" s="562">
        <v>0</v>
      </c>
      <c r="F48" s="270">
        <v>0</v>
      </c>
      <c r="G48" s="562">
        <v>0</v>
      </c>
      <c r="H48" s="270">
        <v>0</v>
      </c>
      <c r="I48" s="562">
        <v>0</v>
      </c>
      <c r="J48" s="270">
        <v>0</v>
      </c>
      <c r="K48" s="562">
        <v>0</v>
      </c>
      <c r="L48" s="270">
        <v>0</v>
      </c>
      <c r="M48" s="562">
        <v>0</v>
      </c>
      <c r="N48" s="270">
        <v>0</v>
      </c>
      <c r="O48" s="562">
        <v>0</v>
      </c>
      <c r="P48" s="270">
        <v>0</v>
      </c>
      <c r="Q48" s="562">
        <v>0</v>
      </c>
      <c r="R48" s="270">
        <v>0</v>
      </c>
    </row>
    <row r="49" spans="1:70">
      <c r="Q49" s="169"/>
      <c r="R49" s="169"/>
      <c r="S49" s="169"/>
      <c r="T49" s="169"/>
      <c r="U49" s="169"/>
      <c r="V49" s="169"/>
      <c r="W49" s="169"/>
      <c r="X49" s="169"/>
      <c r="Y49" s="169"/>
      <c r="Z49" s="169"/>
      <c r="AA49" s="169"/>
    </row>
    <row r="50" spans="1:70" s="144" customFormat="1">
      <c r="A50" s="158" t="s">
        <v>348</v>
      </c>
      <c r="B50" s="159"/>
      <c r="C50" s="557">
        <v>0</v>
      </c>
      <c r="D50" s="271">
        <v>0</v>
      </c>
      <c r="E50" s="557">
        <v>15.371</v>
      </c>
      <c r="F50" s="271">
        <v>18.131</v>
      </c>
      <c r="G50" s="557">
        <v>911.57299999999998</v>
      </c>
      <c r="H50" s="271">
        <v>984.89499999999998</v>
      </c>
      <c r="I50" s="557">
        <v>2275.3739999999998</v>
      </c>
      <c r="J50" s="271">
        <v>2067.3069999999998</v>
      </c>
      <c r="K50" s="557">
        <v>0</v>
      </c>
      <c r="L50" s="271">
        <v>0</v>
      </c>
      <c r="M50" s="557">
        <v>102.43</v>
      </c>
      <c r="N50" s="271">
        <v>125.14700000000001</v>
      </c>
      <c r="O50" s="557">
        <v>0</v>
      </c>
      <c r="P50" s="271">
        <v>0</v>
      </c>
      <c r="Q50" s="557">
        <v>3304.748</v>
      </c>
      <c r="R50" s="271">
        <v>3195.48</v>
      </c>
      <c r="AZ50"/>
      <c r="BA50"/>
      <c r="BB50"/>
      <c r="BC50"/>
      <c r="BD50"/>
      <c r="BE50"/>
      <c r="BF50"/>
      <c r="BG50"/>
      <c r="BH50"/>
      <c r="BI50"/>
      <c r="BJ50"/>
      <c r="BK50"/>
      <c r="BL50"/>
      <c r="BM50"/>
      <c r="BN50"/>
      <c r="BO50"/>
      <c r="BP50"/>
      <c r="BQ50"/>
      <c r="BR50"/>
    </row>
    <row r="51" spans="1:70">
      <c r="A51" s="160"/>
      <c r="B51" s="161" t="s">
        <v>349</v>
      </c>
      <c r="C51" s="557">
        <v>0</v>
      </c>
      <c r="D51" s="270">
        <v>0</v>
      </c>
      <c r="E51" s="557">
        <v>0</v>
      </c>
      <c r="F51" s="270">
        <v>0</v>
      </c>
      <c r="G51" s="557">
        <v>533.62</v>
      </c>
      <c r="H51" s="270">
        <v>528.97500000000002</v>
      </c>
      <c r="I51" s="557">
        <v>1728.65</v>
      </c>
      <c r="J51" s="270">
        <v>1602.6869999999999</v>
      </c>
      <c r="K51" s="557">
        <v>0</v>
      </c>
      <c r="L51" s="270">
        <v>0</v>
      </c>
      <c r="M51" s="557">
        <v>0</v>
      </c>
      <c r="N51" s="270">
        <v>0</v>
      </c>
      <c r="O51" s="557">
        <v>0</v>
      </c>
      <c r="P51" s="270">
        <v>0</v>
      </c>
      <c r="Q51" s="557">
        <v>2262.27</v>
      </c>
      <c r="R51" s="270">
        <v>2131.6619999999998</v>
      </c>
    </row>
    <row r="52" spans="1:70">
      <c r="A52" s="160"/>
      <c r="B52" s="161" t="s">
        <v>350</v>
      </c>
      <c r="C52" s="557">
        <v>0</v>
      </c>
      <c r="D52" s="270">
        <v>0</v>
      </c>
      <c r="E52" s="557">
        <v>0</v>
      </c>
      <c r="F52" s="270">
        <v>0</v>
      </c>
      <c r="G52" s="557">
        <v>90.185000000000002</v>
      </c>
      <c r="H52" s="270">
        <v>86.278999999999996</v>
      </c>
      <c r="I52" s="557">
        <v>52.384</v>
      </c>
      <c r="J52" s="270">
        <v>47.316000000000003</v>
      </c>
      <c r="K52" s="557">
        <v>0</v>
      </c>
      <c r="L52" s="270">
        <v>0</v>
      </c>
      <c r="M52" s="557">
        <v>13.542999999999999</v>
      </c>
      <c r="N52" s="270">
        <v>13.836</v>
      </c>
      <c r="O52" s="557">
        <v>0</v>
      </c>
      <c r="P52" s="270">
        <v>0</v>
      </c>
      <c r="Q52" s="557">
        <v>156.11199999999999</v>
      </c>
      <c r="R52" s="270">
        <v>147.43100000000001</v>
      </c>
    </row>
    <row r="53" spans="1:70">
      <c r="A53" s="160"/>
      <c r="B53" s="161" t="s">
        <v>351</v>
      </c>
      <c r="C53" s="557">
        <v>0</v>
      </c>
      <c r="D53" s="270">
        <v>0</v>
      </c>
      <c r="E53" s="557">
        <v>0</v>
      </c>
      <c r="F53" s="270">
        <v>0</v>
      </c>
      <c r="G53" s="557">
        <v>7.4480000000000004</v>
      </c>
      <c r="H53" s="270">
        <v>4.4189999999999996</v>
      </c>
      <c r="I53" s="557">
        <v>5.5259999999999998</v>
      </c>
      <c r="J53" s="270">
        <v>4.1689999999999996</v>
      </c>
      <c r="K53" s="557">
        <v>0</v>
      </c>
      <c r="L53" s="270">
        <v>0</v>
      </c>
      <c r="M53" s="557">
        <v>21.466999999999999</v>
      </c>
      <c r="N53" s="270">
        <v>40.058</v>
      </c>
      <c r="O53" s="557">
        <v>0</v>
      </c>
      <c r="P53" s="270">
        <v>0</v>
      </c>
      <c r="Q53" s="557">
        <v>34.441000000000003</v>
      </c>
      <c r="R53" s="270">
        <v>48.646000000000001</v>
      </c>
    </row>
    <row r="54" spans="1:70">
      <c r="A54" s="160"/>
      <c r="B54" s="161" t="s">
        <v>352</v>
      </c>
      <c r="C54" s="557">
        <v>0</v>
      </c>
      <c r="D54" s="270">
        <v>0</v>
      </c>
      <c r="E54" s="557">
        <v>0</v>
      </c>
      <c r="F54" s="270">
        <v>0</v>
      </c>
      <c r="G54" s="557">
        <v>90.427999999999997</v>
      </c>
      <c r="H54" s="270">
        <v>63.881999999999998</v>
      </c>
      <c r="I54" s="557">
        <v>0</v>
      </c>
      <c r="J54" s="270">
        <v>0</v>
      </c>
      <c r="K54" s="557">
        <v>0</v>
      </c>
      <c r="L54" s="270">
        <v>0</v>
      </c>
      <c r="M54" s="557">
        <v>19.545000000000002</v>
      </c>
      <c r="N54" s="270">
        <v>23.745000000000001</v>
      </c>
      <c r="O54" s="557">
        <v>0</v>
      </c>
      <c r="P54" s="270">
        <v>0</v>
      </c>
      <c r="Q54" s="557">
        <v>109.973</v>
      </c>
      <c r="R54" s="270">
        <v>87.626999999999995</v>
      </c>
    </row>
    <row r="55" spans="1:70">
      <c r="A55" s="160"/>
      <c r="B55" s="161" t="s">
        <v>353</v>
      </c>
      <c r="C55" s="557">
        <v>0</v>
      </c>
      <c r="D55" s="270">
        <v>0</v>
      </c>
      <c r="E55" s="557">
        <v>0</v>
      </c>
      <c r="F55" s="270">
        <v>0</v>
      </c>
      <c r="G55" s="557">
        <v>13.974</v>
      </c>
      <c r="H55" s="270">
        <v>12.48</v>
      </c>
      <c r="I55" s="557">
        <v>255.566</v>
      </c>
      <c r="J55" s="270">
        <v>226.18</v>
      </c>
      <c r="K55" s="557">
        <v>0</v>
      </c>
      <c r="L55" s="270">
        <v>0</v>
      </c>
      <c r="M55" s="557">
        <v>3.82</v>
      </c>
      <c r="N55" s="270">
        <v>3.15</v>
      </c>
      <c r="O55" s="557">
        <v>0</v>
      </c>
      <c r="P55" s="270">
        <v>0</v>
      </c>
      <c r="Q55" s="557">
        <v>273.36</v>
      </c>
      <c r="R55" s="270">
        <v>241.81</v>
      </c>
    </row>
    <row r="56" spans="1:70">
      <c r="A56" s="160"/>
      <c r="B56" s="161" t="s">
        <v>354</v>
      </c>
      <c r="C56" s="557">
        <v>0</v>
      </c>
      <c r="D56" s="270">
        <v>0</v>
      </c>
      <c r="E56" s="557">
        <v>10.538</v>
      </c>
      <c r="F56" s="270">
        <v>10.811999999999999</v>
      </c>
      <c r="G56" s="557">
        <v>79.072999999999993</v>
      </c>
      <c r="H56" s="270">
        <v>72.900999999999996</v>
      </c>
      <c r="I56" s="557">
        <v>203.56200000000001</v>
      </c>
      <c r="J56" s="270">
        <v>162.71899999999999</v>
      </c>
      <c r="K56" s="557">
        <v>0</v>
      </c>
      <c r="L56" s="270">
        <v>0</v>
      </c>
      <c r="M56" s="557">
        <v>43.779000000000003</v>
      </c>
      <c r="N56" s="270">
        <v>44.045999999999999</v>
      </c>
      <c r="O56" s="557">
        <v>0</v>
      </c>
      <c r="P56" s="270">
        <v>0</v>
      </c>
      <c r="Q56" s="557">
        <v>336.952</v>
      </c>
      <c r="R56" s="270">
        <v>290.47800000000001</v>
      </c>
    </row>
    <row r="57" spans="1:70">
      <c r="A57" s="160"/>
      <c r="B57" s="161" t="s">
        <v>355</v>
      </c>
      <c r="C57" s="557">
        <v>0</v>
      </c>
      <c r="D57" s="270">
        <v>0</v>
      </c>
      <c r="E57" s="557">
        <v>0.115</v>
      </c>
      <c r="F57" s="270">
        <v>0.11799999999999999</v>
      </c>
      <c r="G57" s="557">
        <v>0</v>
      </c>
      <c r="H57" s="270">
        <v>0</v>
      </c>
      <c r="I57" s="557">
        <v>29.686</v>
      </c>
      <c r="J57" s="270">
        <v>24.236000000000001</v>
      </c>
      <c r="K57" s="557">
        <v>0</v>
      </c>
      <c r="L57" s="270">
        <v>0</v>
      </c>
      <c r="M57" s="557">
        <v>0.27600000000000002</v>
      </c>
      <c r="N57" s="270">
        <v>0.312</v>
      </c>
      <c r="O57" s="557">
        <v>0</v>
      </c>
      <c r="P57" s="270">
        <v>0</v>
      </c>
      <c r="Q57" s="557">
        <v>30.077000000000002</v>
      </c>
      <c r="R57" s="270">
        <v>24.666</v>
      </c>
    </row>
    <row r="58" spans="1:70">
      <c r="A58" s="160"/>
      <c r="B58" s="161" t="s">
        <v>356</v>
      </c>
      <c r="C58" s="557">
        <v>0</v>
      </c>
      <c r="D58" s="270">
        <v>0</v>
      </c>
      <c r="E58" s="557">
        <v>4.718</v>
      </c>
      <c r="F58" s="270">
        <v>7.2009999999999996</v>
      </c>
      <c r="G58" s="557">
        <v>96.844999999999999</v>
      </c>
      <c r="H58" s="270">
        <v>215.959</v>
      </c>
      <c r="I58" s="557">
        <v>0</v>
      </c>
      <c r="J58" s="270">
        <v>0</v>
      </c>
      <c r="K58" s="557">
        <v>0</v>
      </c>
      <c r="L58" s="270">
        <v>0</v>
      </c>
      <c r="M58" s="557">
        <v>0</v>
      </c>
      <c r="N58" s="270">
        <v>0</v>
      </c>
      <c r="O58" s="557">
        <v>0</v>
      </c>
      <c r="P58" s="270">
        <v>0</v>
      </c>
      <c r="Q58" s="557">
        <v>101.563</v>
      </c>
      <c r="R58" s="270">
        <v>223.16</v>
      </c>
    </row>
    <row r="59" spans="1:70">
      <c r="Q59" s="169"/>
      <c r="R59" s="169"/>
      <c r="S59" s="169"/>
      <c r="T59" s="169"/>
      <c r="U59" s="169"/>
      <c r="V59" s="169"/>
      <c r="W59" s="169"/>
      <c r="X59" s="169"/>
      <c r="AK59" s="169"/>
    </row>
    <row r="60" spans="1:70" s="144" customFormat="1">
      <c r="A60" s="158" t="s">
        <v>357</v>
      </c>
      <c r="B60" s="159"/>
      <c r="C60" s="571">
        <v>0</v>
      </c>
      <c r="D60" s="271">
        <v>0</v>
      </c>
      <c r="E60" s="571">
        <v>73.052999999999997</v>
      </c>
      <c r="F60" s="271">
        <v>68.543000000000006</v>
      </c>
      <c r="G60" s="571">
        <v>5128.0870000000004</v>
      </c>
      <c r="H60" s="271">
        <v>4903.8090000000002</v>
      </c>
      <c r="I60" s="571">
        <v>1537.511</v>
      </c>
      <c r="J60" s="271">
        <v>1542.521</v>
      </c>
      <c r="K60" s="571">
        <v>0</v>
      </c>
      <c r="L60" s="271">
        <v>0</v>
      </c>
      <c r="M60" s="571">
        <v>1396.7950000000001</v>
      </c>
      <c r="N60" s="271">
        <v>1382.8810000000001</v>
      </c>
      <c r="O60" s="571">
        <v>0</v>
      </c>
      <c r="P60" s="271">
        <v>0</v>
      </c>
      <c r="Q60" s="571">
        <v>8135.4459999999999</v>
      </c>
      <c r="R60" s="271">
        <v>7897.7539999999999</v>
      </c>
      <c r="AZ60"/>
      <c r="BA60"/>
      <c r="BB60"/>
      <c r="BC60"/>
      <c r="BD60"/>
      <c r="BE60"/>
      <c r="BF60"/>
      <c r="BG60"/>
      <c r="BH60"/>
      <c r="BI60"/>
      <c r="BJ60"/>
      <c r="BK60"/>
      <c r="BL60"/>
      <c r="BM60"/>
      <c r="BN60"/>
      <c r="BO60"/>
      <c r="BP60"/>
      <c r="BQ60"/>
      <c r="BR60"/>
    </row>
    <row r="61" spans="1:70" s="144" customFormat="1">
      <c r="A61" s="158" t="s">
        <v>358</v>
      </c>
      <c r="B61" s="159"/>
      <c r="C61" s="571">
        <v>0</v>
      </c>
      <c r="D61" s="271">
        <v>0</v>
      </c>
      <c r="E61" s="571">
        <v>73.052999999999997</v>
      </c>
      <c r="F61" s="271">
        <v>68.543000000000006</v>
      </c>
      <c r="G61" s="571">
        <v>5128.0870000000004</v>
      </c>
      <c r="H61" s="271">
        <v>4903.8090000000002</v>
      </c>
      <c r="I61" s="571">
        <v>1537.511</v>
      </c>
      <c r="J61" s="271">
        <v>1542.521</v>
      </c>
      <c r="K61" s="571">
        <v>0</v>
      </c>
      <c r="L61" s="271">
        <v>0</v>
      </c>
      <c r="M61" s="571">
        <v>1396.7950000000001</v>
      </c>
      <c r="N61" s="271">
        <v>1382.8810000000001</v>
      </c>
      <c r="O61" s="571">
        <v>0</v>
      </c>
      <c r="P61" s="271">
        <v>0</v>
      </c>
      <c r="Q61" s="571">
        <v>8135.4459999999999</v>
      </c>
      <c r="R61" s="271">
        <v>7897.7539999999999</v>
      </c>
      <c r="AZ61"/>
      <c r="BA61"/>
      <c r="BB61"/>
      <c r="BC61"/>
      <c r="BD61"/>
      <c r="BE61"/>
      <c r="BF61"/>
      <c r="BG61"/>
      <c r="BH61"/>
      <c r="BI61"/>
      <c r="BJ61"/>
      <c r="BK61"/>
      <c r="BL61"/>
      <c r="BM61"/>
      <c r="BN61"/>
      <c r="BO61"/>
      <c r="BP61"/>
      <c r="BQ61"/>
      <c r="BR61"/>
    </row>
    <row r="62" spans="1:70">
      <c r="A62" s="160"/>
      <c r="B62" s="161" t="s">
        <v>359</v>
      </c>
      <c r="C62" s="562">
        <v>0</v>
      </c>
      <c r="D62" s="270">
        <v>0</v>
      </c>
      <c r="E62" s="562">
        <v>155.59399999999999</v>
      </c>
      <c r="F62" s="270">
        <v>135.22399999999999</v>
      </c>
      <c r="G62" s="562">
        <v>4874.9489999999996</v>
      </c>
      <c r="H62" s="270">
        <v>4461.1000000000004</v>
      </c>
      <c r="I62" s="562">
        <v>190.05199999999999</v>
      </c>
      <c r="J62" s="270">
        <v>173.47</v>
      </c>
      <c r="K62" s="562">
        <v>0</v>
      </c>
      <c r="L62" s="270">
        <v>0</v>
      </c>
      <c r="M62" s="562">
        <v>1032.451</v>
      </c>
      <c r="N62" s="270">
        <v>1032.451</v>
      </c>
      <c r="O62" s="562">
        <v>0</v>
      </c>
      <c r="P62" s="270">
        <v>0</v>
      </c>
      <c r="Q62" s="562">
        <v>6253.0460000000003</v>
      </c>
      <c r="R62" s="270">
        <v>5802.2449999999999</v>
      </c>
    </row>
    <row r="63" spans="1:70">
      <c r="A63" s="160"/>
      <c r="B63" s="161" t="s">
        <v>360</v>
      </c>
      <c r="C63" s="562">
        <v>0</v>
      </c>
      <c r="D63" s="270">
        <v>0</v>
      </c>
      <c r="E63" s="562">
        <v>-103.461</v>
      </c>
      <c r="F63" s="270">
        <v>-79.563999999999993</v>
      </c>
      <c r="G63" s="562">
        <v>6.3810000000000002</v>
      </c>
      <c r="H63" s="270">
        <v>240.16399999999999</v>
      </c>
      <c r="I63" s="562">
        <v>-859.50900000000001</v>
      </c>
      <c r="J63" s="270">
        <v>-647.77499999999998</v>
      </c>
      <c r="K63" s="562">
        <v>0</v>
      </c>
      <c r="L63" s="270">
        <v>0</v>
      </c>
      <c r="M63" s="562">
        <v>293.93599999999998</v>
      </c>
      <c r="N63" s="270">
        <v>283.16800000000001</v>
      </c>
      <c r="O63" s="562">
        <v>0</v>
      </c>
      <c r="P63" s="270">
        <v>0</v>
      </c>
      <c r="Q63" s="562">
        <v>-662.65300000000002</v>
      </c>
      <c r="R63" s="270">
        <v>-204.00700000000001</v>
      </c>
    </row>
    <row r="64" spans="1:70">
      <c r="A64" s="160"/>
      <c r="B64" s="161" t="s">
        <v>361</v>
      </c>
      <c r="C64" s="562">
        <v>0</v>
      </c>
      <c r="D64" s="270">
        <v>0</v>
      </c>
      <c r="E64" s="562">
        <v>0</v>
      </c>
      <c r="F64" s="270">
        <v>0</v>
      </c>
      <c r="G64" s="562">
        <v>0</v>
      </c>
      <c r="H64" s="270">
        <v>0</v>
      </c>
      <c r="I64" s="562">
        <v>34.241999999999997</v>
      </c>
      <c r="J64" s="270">
        <v>31.254000000000001</v>
      </c>
      <c r="K64" s="562">
        <v>0</v>
      </c>
      <c r="L64" s="270">
        <v>0</v>
      </c>
      <c r="M64" s="562">
        <v>0</v>
      </c>
      <c r="N64" s="270">
        <v>0</v>
      </c>
      <c r="O64" s="562">
        <v>0</v>
      </c>
      <c r="P64" s="270">
        <v>0</v>
      </c>
      <c r="Q64" s="562">
        <v>34.241999999999997</v>
      </c>
      <c r="R64" s="270">
        <v>31.254000000000001</v>
      </c>
    </row>
    <row r="65" spans="1:70">
      <c r="A65" s="160"/>
      <c r="B65" s="161" t="s">
        <v>362</v>
      </c>
      <c r="C65" s="562">
        <v>0</v>
      </c>
      <c r="D65" s="270">
        <v>0</v>
      </c>
      <c r="E65" s="562">
        <v>0</v>
      </c>
      <c r="F65" s="270">
        <v>0</v>
      </c>
      <c r="G65" s="562">
        <v>-5.3999999999999999E-2</v>
      </c>
      <c r="H65" s="270">
        <v>-5.0999999999999997E-2</v>
      </c>
      <c r="I65" s="562">
        <v>0</v>
      </c>
      <c r="J65" s="270">
        <v>0</v>
      </c>
      <c r="K65" s="562">
        <v>0</v>
      </c>
      <c r="L65" s="270">
        <v>0</v>
      </c>
      <c r="M65" s="562">
        <v>0</v>
      </c>
      <c r="N65" s="270">
        <v>0</v>
      </c>
      <c r="O65" s="562">
        <v>0</v>
      </c>
      <c r="P65" s="270">
        <v>0</v>
      </c>
      <c r="Q65" s="562">
        <v>-5.3999999999999999E-2</v>
      </c>
      <c r="R65" s="270">
        <v>-5.0999999999999997E-2</v>
      </c>
    </row>
    <row r="66" spans="1:70">
      <c r="A66" s="160"/>
      <c r="B66" s="161" t="s">
        <v>363</v>
      </c>
      <c r="C66" s="562">
        <v>0</v>
      </c>
      <c r="D66" s="270">
        <v>0</v>
      </c>
      <c r="E66" s="557">
        <v>0</v>
      </c>
      <c r="F66" s="270">
        <v>0</v>
      </c>
      <c r="G66" s="557">
        <v>0</v>
      </c>
      <c r="H66" s="270">
        <v>0</v>
      </c>
      <c r="I66" s="557">
        <v>0</v>
      </c>
      <c r="J66" s="270">
        <v>0</v>
      </c>
      <c r="K66" s="557">
        <v>0</v>
      </c>
      <c r="L66" s="270">
        <v>0</v>
      </c>
      <c r="M66" s="557">
        <v>0</v>
      </c>
      <c r="N66" s="270">
        <v>0</v>
      </c>
      <c r="O66" s="557">
        <v>0</v>
      </c>
      <c r="P66" s="270">
        <v>0</v>
      </c>
      <c r="Q66" s="557">
        <v>0</v>
      </c>
      <c r="R66" s="270">
        <v>0</v>
      </c>
    </row>
    <row r="67" spans="1:70">
      <c r="A67" s="160"/>
      <c r="B67" s="161" t="s">
        <v>364</v>
      </c>
      <c r="C67" s="562">
        <v>0</v>
      </c>
      <c r="D67" s="270">
        <v>0</v>
      </c>
      <c r="E67" s="562">
        <v>20.92</v>
      </c>
      <c r="F67" s="270">
        <v>12.882999999999999</v>
      </c>
      <c r="G67" s="562">
        <v>246.81100000000001</v>
      </c>
      <c r="H67" s="270">
        <v>202.596</v>
      </c>
      <c r="I67" s="562">
        <v>2172.7260000000001</v>
      </c>
      <c r="J67" s="270">
        <v>1985.5719999999999</v>
      </c>
      <c r="K67" s="562">
        <v>0</v>
      </c>
      <c r="L67" s="270">
        <v>0</v>
      </c>
      <c r="M67" s="562">
        <v>70.408000000000001</v>
      </c>
      <c r="N67" s="270">
        <v>67.262</v>
      </c>
      <c r="O67" s="562">
        <v>0</v>
      </c>
      <c r="P67" s="270">
        <v>0</v>
      </c>
      <c r="Q67" s="562">
        <v>2510.8649999999998</v>
      </c>
      <c r="R67" s="270">
        <v>2268.3130000000001</v>
      </c>
    </row>
    <row r="68" spans="1:70">
      <c r="Q68" s="169"/>
      <c r="R68" s="169"/>
      <c r="S68" s="169"/>
      <c r="T68" s="169"/>
      <c r="U68" s="169"/>
      <c r="V68" s="169"/>
      <c r="W68" s="169"/>
      <c r="X68" s="169"/>
      <c r="Y68" s="169"/>
      <c r="Z68" s="169"/>
      <c r="AA68" s="169"/>
    </row>
    <row r="69" spans="1:70">
      <c r="A69" s="172" t="s">
        <v>365</v>
      </c>
      <c r="B69" s="161"/>
      <c r="C69" s="562">
        <v>0</v>
      </c>
      <c r="D69" s="271">
        <v>0</v>
      </c>
      <c r="E69" s="562">
        <v>0</v>
      </c>
      <c r="F69" s="271">
        <v>0</v>
      </c>
      <c r="G69" s="562">
        <v>0</v>
      </c>
      <c r="H69" s="271">
        <v>0</v>
      </c>
      <c r="I69" s="562">
        <v>0</v>
      </c>
      <c r="J69" s="271">
        <v>0</v>
      </c>
      <c r="K69" s="562">
        <v>0</v>
      </c>
      <c r="L69" s="271">
        <v>0</v>
      </c>
      <c r="M69" s="562">
        <v>0</v>
      </c>
      <c r="N69" s="271">
        <v>0</v>
      </c>
      <c r="O69" s="562">
        <v>0</v>
      </c>
      <c r="P69" s="271">
        <v>0</v>
      </c>
      <c r="Q69" s="562">
        <v>0</v>
      </c>
      <c r="R69" s="271">
        <v>0</v>
      </c>
    </row>
    <row r="70" spans="1:70">
      <c r="Q70" s="169"/>
      <c r="R70" s="169"/>
      <c r="S70" s="169"/>
      <c r="T70" s="169"/>
      <c r="U70" s="169"/>
      <c r="V70" s="169"/>
      <c r="W70" s="169"/>
      <c r="X70" s="169"/>
      <c r="Y70" s="169"/>
      <c r="Z70" s="169"/>
      <c r="AA70" s="169"/>
      <c r="AB70" s="169"/>
      <c r="AC70" s="169"/>
      <c r="AD70" s="169"/>
      <c r="AE70" s="169"/>
      <c r="AF70" s="169"/>
      <c r="AG70" s="169"/>
    </row>
    <row r="71" spans="1:70">
      <c r="A71" s="158" t="s">
        <v>366</v>
      </c>
      <c r="B71" s="161"/>
      <c r="C71" s="571">
        <v>0</v>
      </c>
      <c r="D71" s="271">
        <v>0</v>
      </c>
      <c r="E71" s="571">
        <v>98.575000000000003</v>
      </c>
      <c r="F71" s="271">
        <v>105.908</v>
      </c>
      <c r="G71" s="571">
        <v>7147.1779999999999</v>
      </c>
      <c r="H71" s="271">
        <v>7039.2</v>
      </c>
      <c r="I71" s="571">
        <v>5238.8239999999996</v>
      </c>
      <c r="J71" s="271">
        <v>4475.1229999999996</v>
      </c>
      <c r="K71" s="571">
        <v>0</v>
      </c>
      <c r="L71" s="271">
        <v>0</v>
      </c>
      <c r="M71" s="571">
        <v>1627.105</v>
      </c>
      <c r="N71" s="271">
        <v>1597.9359999999999</v>
      </c>
      <c r="O71" s="571">
        <v>-0.13600000000000001</v>
      </c>
      <c r="P71" s="271">
        <v>2E-3</v>
      </c>
      <c r="Q71" s="571">
        <v>14111.546</v>
      </c>
      <c r="R71" s="271">
        <v>13218.169</v>
      </c>
    </row>
    <row r="72" spans="1:70">
      <c r="C72" s="157"/>
      <c r="D72" s="157"/>
      <c r="E72" s="157"/>
      <c r="F72" s="157"/>
      <c r="G72" s="157"/>
      <c r="H72" s="157"/>
      <c r="I72" s="157"/>
      <c r="J72" s="157"/>
      <c r="K72" s="157"/>
      <c r="L72" s="157"/>
      <c r="M72" s="157"/>
      <c r="N72" s="157"/>
      <c r="O72" s="157"/>
      <c r="P72" s="157"/>
      <c r="Q72" s="157"/>
      <c r="R72" s="157"/>
      <c r="S72" s="169"/>
      <c r="T72" s="169"/>
      <c r="U72" s="169"/>
      <c r="V72" s="169"/>
      <c r="W72" s="169"/>
      <c r="X72" s="169"/>
      <c r="Y72" s="169"/>
      <c r="Z72" s="169"/>
      <c r="AA72" s="169"/>
    </row>
    <row r="73" spans="1:70">
      <c r="C73" s="157"/>
      <c r="D73" s="157"/>
      <c r="E73" s="157"/>
      <c r="F73" s="157"/>
      <c r="G73" s="157"/>
      <c r="H73" s="157"/>
      <c r="I73" s="157"/>
      <c r="J73" s="157"/>
      <c r="K73" s="157"/>
      <c r="L73" s="157"/>
      <c r="M73" s="157"/>
      <c r="N73" s="157"/>
      <c r="O73" s="157"/>
      <c r="P73" s="157"/>
      <c r="Q73" s="157"/>
      <c r="R73" s="157"/>
      <c r="S73" s="169"/>
      <c r="T73" s="169"/>
      <c r="U73" s="169"/>
      <c r="V73" s="169"/>
      <c r="W73" s="169"/>
      <c r="X73" s="169"/>
      <c r="Y73" s="169"/>
      <c r="Z73" s="169"/>
      <c r="AA73" s="169"/>
      <c r="AJ73"/>
      <c r="AK73"/>
      <c r="AL73"/>
      <c r="AM73"/>
      <c r="AN73"/>
      <c r="AO73"/>
      <c r="AP73"/>
      <c r="AQ73"/>
      <c r="AR73"/>
      <c r="AS73"/>
      <c r="AT73"/>
      <c r="AU73"/>
      <c r="AV73"/>
      <c r="AW73"/>
      <c r="AX73"/>
      <c r="AY73"/>
    </row>
    <row r="74" spans="1:70" ht="12.75" customHeight="1">
      <c r="C74" s="911" t="s">
        <v>408</v>
      </c>
      <c r="D74" s="800"/>
      <c r="E74" s="800"/>
      <c r="F74" s="800"/>
      <c r="G74" s="800"/>
      <c r="H74" s="800"/>
      <c r="I74" s="800"/>
      <c r="J74" s="800"/>
      <c r="K74" s="800"/>
      <c r="L74" s="800"/>
      <c r="M74" s="800"/>
      <c r="N74" s="800"/>
      <c r="O74" s="800"/>
      <c r="P74" s="800"/>
      <c r="Q74" s="800"/>
      <c r="R74" s="800"/>
      <c r="S74" s="800"/>
      <c r="T74" s="800"/>
      <c r="U74" s="800"/>
      <c r="V74" s="800"/>
      <c r="W74" s="800"/>
      <c r="X74" s="800"/>
      <c r="Y74" s="800"/>
      <c r="Z74" s="800"/>
      <c r="AA74" s="800"/>
      <c r="AB74" s="800"/>
      <c r="AC74" s="800"/>
      <c r="AD74" s="800"/>
      <c r="AE74" s="800"/>
      <c r="AF74" s="800"/>
      <c r="AG74" s="800"/>
      <c r="AH74" s="800"/>
      <c r="AJ74"/>
      <c r="AK74"/>
      <c r="AL74"/>
      <c r="AM74"/>
      <c r="AN74"/>
      <c r="AO74"/>
      <c r="AP74"/>
      <c r="AQ74"/>
      <c r="AR74"/>
      <c r="AS74"/>
      <c r="AT74"/>
      <c r="AU74"/>
      <c r="AV74"/>
      <c r="AW74"/>
      <c r="AX74"/>
      <c r="AY74"/>
    </row>
    <row r="75" spans="1:70" ht="12.75" customHeight="1">
      <c r="A75" s="885" t="s">
        <v>0</v>
      </c>
      <c r="B75" s="886"/>
      <c r="C75" s="879" t="s">
        <v>221</v>
      </c>
      <c r="D75" s="895"/>
      <c r="E75" s="895"/>
      <c r="F75" s="880"/>
      <c r="G75" s="879" t="s">
        <v>5</v>
      </c>
      <c r="H75" s="895"/>
      <c r="I75" s="895"/>
      <c r="J75" s="880"/>
      <c r="K75" s="879" t="s">
        <v>6</v>
      </c>
      <c r="L75" s="895"/>
      <c r="M75" s="895"/>
      <c r="N75" s="880"/>
      <c r="O75" s="879" t="s">
        <v>7</v>
      </c>
      <c r="P75" s="895"/>
      <c r="Q75" s="895"/>
      <c r="R75" s="880"/>
      <c r="S75" s="879" t="s">
        <v>14</v>
      </c>
      <c r="T75" s="895"/>
      <c r="U75" s="895"/>
      <c r="V75" s="880"/>
      <c r="W75" s="879" t="s">
        <v>44</v>
      </c>
      <c r="X75" s="895"/>
      <c r="Y75" s="895"/>
      <c r="Z75" s="880"/>
      <c r="AA75" s="879" t="s">
        <v>313</v>
      </c>
      <c r="AB75" s="895"/>
      <c r="AC75" s="895"/>
      <c r="AD75" s="880"/>
      <c r="AE75" s="879" t="s">
        <v>47</v>
      </c>
      <c r="AF75" s="895"/>
      <c r="AG75" s="895"/>
      <c r="AH75" s="880"/>
      <c r="AJ75"/>
      <c r="AK75"/>
      <c r="AL75"/>
      <c r="AM75"/>
      <c r="AN75"/>
      <c r="AO75"/>
      <c r="AP75"/>
      <c r="AQ75"/>
      <c r="AR75"/>
      <c r="AS75"/>
      <c r="AT75"/>
      <c r="AU75"/>
      <c r="AV75"/>
      <c r="AW75"/>
      <c r="AX75"/>
      <c r="AY75"/>
    </row>
    <row r="76" spans="1:70" ht="12.75" customHeight="1">
      <c r="A76" s="658"/>
      <c r="B76" s="659"/>
      <c r="C76" s="879" t="s">
        <v>11</v>
      </c>
      <c r="D76" s="880"/>
      <c r="E76" s="879" t="s">
        <v>12</v>
      </c>
      <c r="F76" s="880"/>
      <c r="G76" s="879" t="s">
        <v>11</v>
      </c>
      <c r="H76" s="880"/>
      <c r="I76" s="879" t="s">
        <v>12</v>
      </c>
      <c r="J76" s="880"/>
      <c r="K76" s="879" t="s">
        <v>11</v>
      </c>
      <c r="L76" s="880"/>
      <c r="M76" s="879" t="s">
        <v>12</v>
      </c>
      <c r="N76" s="880"/>
      <c r="O76" s="879" t="s">
        <v>11</v>
      </c>
      <c r="P76" s="880"/>
      <c r="Q76" s="879" t="s">
        <v>12</v>
      </c>
      <c r="R76" s="880"/>
      <c r="S76" s="879" t="s">
        <v>11</v>
      </c>
      <c r="T76" s="880"/>
      <c r="U76" s="879" t="s">
        <v>12</v>
      </c>
      <c r="V76" s="880"/>
      <c r="W76" s="879" t="s">
        <v>11</v>
      </c>
      <c r="X76" s="880"/>
      <c r="Y76" s="879" t="s">
        <v>12</v>
      </c>
      <c r="Z76" s="880"/>
      <c r="AA76" s="879" t="s">
        <v>11</v>
      </c>
      <c r="AB76" s="880"/>
      <c r="AC76" s="879" t="s">
        <v>12</v>
      </c>
      <c r="AD76" s="880"/>
      <c r="AE76" s="879" t="s">
        <v>11</v>
      </c>
      <c r="AF76" s="880"/>
      <c r="AG76" s="879" t="s">
        <v>12</v>
      </c>
      <c r="AH76" s="880"/>
      <c r="AJ76"/>
      <c r="AK76"/>
      <c r="AL76"/>
      <c r="AM76"/>
      <c r="AN76"/>
      <c r="AO76"/>
      <c r="AP76"/>
      <c r="AQ76"/>
      <c r="AR76"/>
      <c r="AS76"/>
      <c r="AT76"/>
      <c r="AU76"/>
      <c r="AV76"/>
      <c r="AW76"/>
      <c r="AX76"/>
      <c r="AY76"/>
    </row>
    <row r="77" spans="1:70" ht="12" customHeight="1">
      <c r="A77" s="881"/>
      <c r="B77" s="882"/>
      <c r="C77" s="764" t="s">
        <v>468</v>
      </c>
      <c r="D77" s="763" t="s">
        <v>469</v>
      </c>
      <c r="E77" s="558" t="s">
        <v>463</v>
      </c>
      <c r="F77" s="266" t="s">
        <v>464</v>
      </c>
      <c r="G77" s="764" t="s">
        <v>468</v>
      </c>
      <c r="H77" s="763" t="s">
        <v>469</v>
      </c>
      <c r="I77" s="558" t="s">
        <v>463</v>
      </c>
      <c r="J77" s="266" t="s">
        <v>464</v>
      </c>
      <c r="K77" s="764" t="s">
        <v>468</v>
      </c>
      <c r="L77" s="763" t="s">
        <v>469</v>
      </c>
      <c r="M77" s="558" t="s">
        <v>463</v>
      </c>
      <c r="N77" s="266" t="s">
        <v>464</v>
      </c>
      <c r="O77" s="764" t="s">
        <v>468</v>
      </c>
      <c r="P77" s="763" t="s">
        <v>469</v>
      </c>
      <c r="Q77" s="558" t="s">
        <v>463</v>
      </c>
      <c r="R77" s="266" t="s">
        <v>464</v>
      </c>
      <c r="S77" s="764" t="s">
        <v>468</v>
      </c>
      <c r="T77" s="763" t="s">
        <v>469</v>
      </c>
      <c r="U77" s="558" t="s">
        <v>463</v>
      </c>
      <c r="V77" s="266" t="s">
        <v>464</v>
      </c>
      <c r="W77" s="764" t="s">
        <v>468</v>
      </c>
      <c r="X77" s="763" t="s">
        <v>469</v>
      </c>
      <c r="Y77" s="558" t="s">
        <v>463</v>
      </c>
      <c r="Z77" s="266" t="s">
        <v>464</v>
      </c>
      <c r="AA77" s="764" t="s">
        <v>468</v>
      </c>
      <c r="AB77" s="763" t="s">
        <v>469</v>
      </c>
      <c r="AC77" s="558" t="s">
        <v>463</v>
      </c>
      <c r="AD77" s="266" t="s">
        <v>464</v>
      </c>
      <c r="AE77" s="764" t="s">
        <v>468</v>
      </c>
      <c r="AF77" s="763" t="s">
        <v>469</v>
      </c>
      <c r="AG77" s="558" t="s">
        <v>463</v>
      </c>
      <c r="AH77" s="266" t="s">
        <v>464</v>
      </c>
      <c r="AI77" s="169"/>
      <c r="AJ77"/>
      <c r="AK77"/>
      <c r="AL77"/>
      <c r="AM77"/>
      <c r="AN77"/>
      <c r="AO77"/>
      <c r="AP77"/>
      <c r="AQ77"/>
      <c r="AR77"/>
      <c r="AS77"/>
      <c r="AT77"/>
      <c r="AU77"/>
      <c r="AV77"/>
      <c r="AW77"/>
      <c r="AX77"/>
      <c r="AY77"/>
    </row>
    <row r="78" spans="1:70">
      <c r="A78" s="883"/>
      <c r="B78" s="884"/>
      <c r="C78" s="559" t="s">
        <v>220</v>
      </c>
      <c r="D78" s="267" t="s">
        <v>220</v>
      </c>
      <c r="E78" s="559" t="s">
        <v>220</v>
      </c>
      <c r="F78" s="267" t="s">
        <v>220</v>
      </c>
      <c r="G78" s="559" t="s">
        <v>220</v>
      </c>
      <c r="H78" s="676" t="s">
        <v>220</v>
      </c>
      <c r="I78" s="559" t="s">
        <v>220</v>
      </c>
      <c r="J78" s="267" t="s">
        <v>220</v>
      </c>
      <c r="K78" s="559" t="s">
        <v>220</v>
      </c>
      <c r="L78" s="267" t="s">
        <v>220</v>
      </c>
      <c r="M78" s="559" t="s">
        <v>220</v>
      </c>
      <c r="N78" s="267" t="s">
        <v>220</v>
      </c>
      <c r="O78" s="559" t="s">
        <v>220</v>
      </c>
      <c r="P78" s="267" t="s">
        <v>220</v>
      </c>
      <c r="Q78" s="559" t="s">
        <v>220</v>
      </c>
      <c r="R78" s="267" t="s">
        <v>220</v>
      </c>
      <c r="S78" s="559" t="s">
        <v>220</v>
      </c>
      <c r="T78" s="267" t="s">
        <v>220</v>
      </c>
      <c r="U78" s="559" t="s">
        <v>220</v>
      </c>
      <c r="V78" s="267" t="s">
        <v>220</v>
      </c>
      <c r="W78" s="559" t="s">
        <v>220</v>
      </c>
      <c r="X78" s="267" t="s">
        <v>220</v>
      </c>
      <c r="Y78" s="559" t="s">
        <v>220</v>
      </c>
      <c r="Z78" s="267" t="s">
        <v>220</v>
      </c>
      <c r="AA78" s="559" t="s">
        <v>220</v>
      </c>
      <c r="AB78" s="267" t="s">
        <v>220</v>
      </c>
      <c r="AC78" s="559" t="s">
        <v>220</v>
      </c>
      <c r="AD78" s="267" t="s">
        <v>220</v>
      </c>
      <c r="AE78" s="559" t="s">
        <v>220</v>
      </c>
      <c r="AF78" s="267" t="s">
        <v>220</v>
      </c>
      <c r="AG78" s="559" t="s">
        <v>220</v>
      </c>
      <c r="AH78" s="267" t="s">
        <v>220</v>
      </c>
      <c r="AJ78"/>
      <c r="AK78"/>
      <c r="AL78"/>
      <c r="AM78"/>
      <c r="AN78"/>
      <c r="AO78"/>
      <c r="AP78"/>
      <c r="AQ78"/>
      <c r="AR78"/>
      <c r="AS78"/>
      <c r="AT78"/>
      <c r="AU78"/>
      <c r="AV78"/>
      <c r="AW78"/>
      <c r="AX78"/>
      <c r="AY78"/>
    </row>
    <row r="79" spans="1:70" s="144" customFormat="1">
      <c r="A79" s="158" t="s">
        <v>367</v>
      </c>
      <c r="B79" s="181"/>
      <c r="C79" s="571">
        <v>0</v>
      </c>
      <c r="D79" s="565">
        <v>0</v>
      </c>
      <c r="E79" s="571">
        <v>0</v>
      </c>
      <c r="F79" s="565">
        <v>0</v>
      </c>
      <c r="G79" s="571">
        <v>2.5819999999999999</v>
      </c>
      <c r="H79" s="565">
        <v>27.390999999999998</v>
      </c>
      <c r="I79" s="571">
        <v>0.84999999999999987</v>
      </c>
      <c r="J79" s="565">
        <v>14.434999999999999</v>
      </c>
      <c r="K79" s="571">
        <v>842.428</v>
      </c>
      <c r="L79" s="565">
        <v>607.64400000000001</v>
      </c>
      <c r="M79" s="571">
        <v>396.09300000000002</v>
      </c>
      <c r="N79" s="565">
        <v>312.36099999999999</v>
      </c>
      <c r="O79" s="571">
        <v>978.25599999999997</v>
      </c>
      <c r="P79" s="565">
        <v>793.97500000000002</v>
      </c>
      <c r="Q79" s="571">
        <v>595.23599999999999</v>
      </c>
      <c r="R79" s="565">
        <v>383.06900000000002</v>
      </c>
      <c r="S79" s="571">
        <v>0</v>
      </c>
      <c r="T79" s="565">
        <v>0</v>
      </c>
      <c r="U79" s="571">
        <v>0</v>
      </c>
      <c r="V79" s="565">
        <v>0</v>
      </c>
      <c r="W79" s="571">
        <v>159.083</v>
      </c>
      <c r="X79" s="565">
        <v>164.59399999999999</v>
      </c>
      <c r="Y79" s="571">
        <v>83.048000000000002</v>
      </c>
      <c r="Z79" s="565">
        <v>81.378</v>
      </c>
      <c r="AA79" s="571">
        <v>0</v>
      </c>
      <c r="AB79" s="565">
        <v>-2.4E-2</v>
      </c>
      <c r="AC79" s="571">
        <v>0</v>
      </c>
      <c r="AD79" s="565">
        <v>0</v>
      </c>
      <c r="AE79" s="571">
        <v>1982.3489999999999</v>
      </c>
      <c r="AF79" s="565">
        <v>1593.58</v>
      </c>
      <c r="AG79" s="571">
        <v>1075.2269999999999</v>
      </c>
      <c r="AH79" s="565">
        <v>791.24299999999994</v>
      </c>
      <c r="AI79" s="661"/>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row>
    <row r="80" spans="1:70">
      <c r="A80" s="164"/>
      <c r="B80" s="165" t="s">
        <v>64</v>
      </c>
      <c r="C80" s="562">
        <v>0</v>
      </c>
      <c r="D80" s="566">
        <v>0</v>
      </c>
      <c r="E80" s="562">
        <v>0</v>
      </c>
      <c r="F80" s="566">
        <v>0</v>
      </c>
      <c r="G80" s="562">
        <v>2.5819999999999999</v>
      </c>
      <c r="H80" s="566">
        <v>27.390999999999998</v>
      </c>
      <c r="I80" s="562">
        <v>0.84999999999999987</v>
      </c>
      <c r="J80" s="566">
        <v>14.434999999999999</v>
      </c>
      <c r="K80" s="562">
        <v>823.26700000000005</v>
      </c>
      <c r="L80" s="566">
        <v>602.78</v>
      </c>
      <c r="M80" s="562">
        <v>391.18800000000005</v>
      </c>
      <c r="N80" s="566">
        <v>308.03699999999998</v>
      </c>
      <c r="O80" s="562">
        <v>966.79300000000001</v>
      </c>
      <c r="P80" s="566">
        <v>776.73299999999995</v>
      </c>
      <c r="Q80" s="562">
        <v>588.57899999999995</v>
      </c>
      <c r="R80" s="566">
        <v>376.34399999999994</v>
      </c>
      <c r="S80" s="562">
        <v>0</v>
      </c>
      <c r="T80" s="566">
        <v>0</v>
      </c>
      <c r="U80" s="562">
        <v>0</v>
      </c>
      <c r="V80" s="566">
        <v>0</v>
      </c>
      <c r="W80" s="562">
        <v>158.976</v>
      </c>
      <c r="X80" s="566">
        <v>164.536</v>
      </c>
      <c r="Y80" s="562">
        <v>82.991</v>
      </c>
      <c r="Z80" s="566">
        <v>81.332999999999998</v>
      </c>
      <c r="AA80" s="562">
        <v>0</v>
      </c>
      <c r="AB80" s="566">
        <v>-2.4E-2</v>
      </c>
      <c r="AC80" s="562">
        <v>0</v>
      </c>
      <c r="AD80" s="566">
        <v>0</v>
      </c>
      <c r="AE80" s="562">
        <v>1951.6179999999999</v>
      </c>
      <c r="AF80" s="566">
        <v>1571.4159999999999</v>
      </c>
      <c r="AG80" s="562">
        <v>1063.6079999999999</v>
      </c>
      <c r="AH80" s="566">
        <v>780.14899999999989</v>
      </c>
      <c r="AJ80"/>
      <c r="AK80"/>
      <c r="AL80"/>
      <c r="AM80"/>
      <c r="AN80"/>
      <c r="AO80"/>
      <c r="AP80"/>
      <c r="AQ80"/>
      <c r="AR80"/>
      <c r="AS80"/>
      <c r="AT80"/>
      <c r="AU80"/>
      <c r="AV80"/>
      <c r="AW80"/>
      <c r="AX80"/>
      <c r="AY80"/>
    </row>
    <row r="81" spans="1:70">
      <c r="A81" s="164"/>
      <c r="B81" s="171" t="s">
        <v>409</v>
      </c>
      <c r="C81" s="562">
        <v>0</v>
      </c>
      <c r="D81" s="566">
        <v>0</v>
      </c>
      <c r="E81" s="562">
        <v>0</v>
      </c>
      <c r="F81" s="566">
        <v>0</v>
      </c>
      <c r="G81" s="562">
        <v>1.0760000000000001</v>
      </c>
      <c r="H81" s="566">
        <v>25.318000000000001</v>
      </c>
      <c r="I81" s="562">
        <v>-5.699999999999994E-2</v>
      </c>
      <c r="J81" s="566">
        <v>12.759000000000002</v>
      </c>
      <c r="K81" s="562">
        <v>823.06</v>
      </c>
      <c r="L81" s="566">
        <v>602.47500000000002</v>
      </c>
      <c r="M81" s="562">
        <v>390.75699999999995</v>
      </c>
      <c r="N81" s="566">
        <v>307.79900000000004</v>
      </c>
      <c r="O81" s="562">
        <v>958.64</v>
      </c>
      <c r="P81" s="566">
        <v>768.58299999999997</v>
      </c>
      <c r="Q81" s="562">
        <v>584.34799999999996</v>
      </c>
      <c r="R81" s="566">
        <v>372.25899999999996</v>
      </c>
      <c r="S81" s="562">
        <v>0</v>
      </c>
      <c r="T81" s="566">
        <v>0</v>
      </c>
      <c r="U81" s="562">
        <v>0</v>
      </c>
      <c r="V81" s="566">
        <v>0</v>
      </c>
      <c r="W81" s="562">
        <v>158.83799999999999</v>
      </c>
      <c r="X81" s="566">
        <v>164.26900000000001</v>
      </c>
      <c r="Y81" s="562">
        <v>82.91</v>
      </c>
      <c r="Z81" s="566">
        <v>81.278000000000006</v>
      </c>
      <c r="AA81" s="562">
        <v>0</v>
      </c>
      <c r="AB81" s="566">
        <v>0</v>
      </c>
      <c r="AC81" s="562">
        <v>0</v>
      </c>
      <c r="AD81" s="566">
        <v>0</v>
      </c>
      <c r="AE81" s="562">
        <v>1941.614</v>
      </c>
      <c r="AF81" s="566">
        <v>1560.645</v>
      </c>
      <c r="AG81" s="562">
        <v>1057.9580000000001</v>
      </c>
      <c r="AH81" s="566">
        <v>774.09500000000003</v>
      </c>
      <c r="AI81" s="169"/>
      <c r="AJ81"/>
      <c r="AK81"/>
      <c r="AL81"/>
      <c r="AM81"/>
      <c r="AN81"/>
      <c r="AO81"/>
      <c r="AP81"/>
      <c r="AQ81"/>
      <c r="AR81"/>
      <c r="AS81"/>
      <c r="AT81"/>
      <c r="AU81"/>
      <c r="AV81"/>
      <c r="AW81"/>
      <c r="AX81"/>
      <c r="AY81"/>
    </row>
    <row r="82" spans="1:70">
      <c r="A82" s="164"/>
      <c r="B82" s="171" t="s">
        <v>410</v>
      </c>
      <c r="C82" s="562">
        <v>0</v>
      </c>
      <c r="D82" s="566">
        <v>0</v>
      </c>
      <c r="E82" s="562">
        <v>0</v>
      </c>
      <c r="F82" s="566">
        <v>0</v>
      </c>
      <c r="G82" s="562">
        <v>2.5999999999999999E-2</v>
      </c>
      <c r="H82" s="566">
        <v>3.3000000000000002E-2</v>
      </c>
      <c r="I82" s="562">
        <v>0</v>
      </c>
      <c r="J82" s="566">
        <v>2.5000000000000001E-2</v>
      </c>
      <c r="K82" s="562">
        <v>0.25900000000000001</v>
      </c>
      <c r="L82" s="566">
        <v>9.6000000000000002E-2</v>
      </c>
      <c r="M82" s="562">
        <v>0.25900000000000001</v>
      </c>
      <c r="N82" s="566">
        <v>2.8999999999999998E-2</v>
      </c>
      <c r="O82" s="562">
        <v>8.1020000000000003</v>
      </c>
      <c r="P82" s="566">
        <v>8.0990000000000002</v>
      </c>
      <c r="Q82" s="562">
        <v>4.2080000000000002</v>
      </c>
      <c r="R82" s="566">
        <v>4.0590000000000002</v>
      </c>
      <c r="S82" s="562">
        <v>0</v>
      </c>
      <c r="T82" s="566">
        <v>0</v>
      </c>
      <c r="U82" s="562">
        <v>0</v>
      </c>
      <c r="V82" s="566">
        <v>0</v>
      </c>
      <c r="W82" s="562">
        <v>2.5999999999999999E-2</v>
      </c>
      <c r="X82" s="566">
        <v>0.17799999999999999</v>
      </c>
      <c r="Y82" s="562">
        <v>1.9999999999999997E-2</v>
      </c>
      <c r="Z82" s="566">
        <v>1.2999999999999984E-2</v>
      </c>
      <c r="AA82" s="562">
        <v>0</v>
      </c>
      <c r="AB82" s="566">
        <v>0</v>
      </c>
      <c r="AC82" s="562">
        <v>0</v>
      </c>
      <c r="AD82" s="566">
        <v>0</v>
      </c>
      <c r="AE82" s="562">
        <v>8.4130000000000003</v>
      </c>
      <c r="AF82" s="566">
        <v>8.4060000000000006</v>
      </c>
      <c r="AG82" s="562">
        <v>4.4870000000000001</v>
      </c>
      <c r="AH82" s="566">
        <v>4.1260000000000003</v>
      </c>
      <c r="AJ82"/>
      <c r="AK82"/>
      <c r="AL82"/>
      <c r="AM82"/>
      <c r="AN82"/>
      <c r="AO82"/>
      <c r="AP82"/>
      <c r="AQ82"/>
      <c r="AR82"/>
      <c r="AS82"/>
      <c r="AT82"/>
      <c r="AU82"/>
      <c r="AV82"/>
      <c r="AW82"/>
      <c r="AX82"/>
      <c r="AY82"/>
    </row>
    <row r="83" spans="1:70">
      <c r="A83" s="164"/>
      <c r="B83" s="171" t="s">
        <v>411</v>
      </c>
      <c r="C83" s="562">
        <v>0</v>
      </c>
      <c r="D83" s="566">
        <v>0</v>
      </c>
      <c r="E83" s="562">
        <v>0</v>
      </c>
      <c r="F83" s="566">
        <v>0</v>
      </c>
      <c r="G83" s="562">
        <v>1.48</v>
      </c>
      <c r="H83" s="566">
        <v>2.04</v>
      </c>
      <c r="I83" s="562">
        <v>0.90700000000000003</v>
      </c>
      <c r="J83" s="566">
        <v>1.651</v>
      </c>
      <c r="K83" s="562">
        <v>-5.1999999999999998E-2</v>
      </c>
      <c r="L83" s="566">
        <v>0.20899999999999999</v>
      </c>
      <c r="M83" s="562">
        <v>0.17200000000000001</v>
      </c>
      <c r="N83" s="566">
        <v>0.20899999999999999</v>
      </c>
      <c r="O83" s="562">
        <v>5.0999999999999997E-2</v>
      </c>
      <c r="P83" s="566">
        <v>5.0999999999999997E-2</v>
      </c>
      <c r="Q83" s="562">
        <v>2.2999999999999996E-2</v>
      </c>
      <c r="R83" s="566">
        <v>2.5999999999999995E-2</v>
      </c>
      <c r="S83" s="562">
        <v>0</v>
      </c>
      <c r="T83" s="566">
        <v>0</v>
      </c>
      <c r="U83" s="562">
        <v>0</v>
      </c>
      <c r="V83" s="566">
        <v>0</v>
      </c>
      <c r="W83" s="562">
        <v>0.112</v>
      </c>
      <c r="X83" s="566">
        <v>8.8999999999999996E-2</v>
      </c>
      <c r="Y83" s="562">
        <v>6.1000000000000006E-2</v>
      </c>
      <c r="Z83" s="566">
        <v>4.1999999999999996E-2</v>
      </c>
      <c r="AA83" s="562">
        <v>0</v>
      </c>
      <c r="AB83" s="566">
        <v>-2.4E-2</v>
      </c>
      <c r="AC83" s="562">
        <v>0</v>
      </c>
      <c r="AD83" s="566">
        <v>0</v>
      </c>
      <c r="AE83" s="562">
        <v>1.591</v>
      </c>
      <c r="AF83" s="566">
        <v>2.3650000000000002</v>
      </c>
      <c r="AG83" s="562">
        <v>1.163</v>
      </c>
      <c r="AH83" s="566">
        <v>1.9280000000000002</v>
      </c>
      <c r="AI83" s="169"/>
      <c r="AJ83"/>
      <c r="AK83"/>
      <c r="AL83"/>
      <c r="AM83"/>
      <c r="AN83"/>
      <c r="AO83"/>
      <c r="AP83"/>
      <c r="AQ83"/>
      <c r="AR83"/>
      <c r="AS83"/>
      <c r="AT83"/>
      <c r="AU83"/>
      <c r="AV83"/>
      <c r="AW83"/>
      <c r="AX83"/>
      <c r="AY83"/>
    </row>
    <row r="84" spans="1:70">
      <c r="A84" s="164"/>
      <c r="B84" s="165" t="s">
        <v>65</v>
      </c>
      <c r="C84" s="562">
        <v>0</v>
      </c>
      <c r="D84" s="566">
        <v>0</v>
      </c>
      <c r="E84" s="562">
        <v>0</v>
      </c>
      <c r="F84" s="566">
        <v>0</v>
      </c>
      <c r="G84" s="562">
        <v>0</v>
      </c>
      <c r="H84" s="566">
        <v>0</v>
      </c>
      <c r="I84" s="562">
        <v>0</v>
      </c>
      <c r="J84" s="566">
        <v>0</v>
      </c>
      <c r="K84" s="562">
        <v>19.161000000000001</v>
      </c>
      <c r="L84" s="566">
        <v>4.8639999999999999</v>
      </c>
      <c r="M84" s="562">
        <v>4.9050000000000011</v>
      </c>
      <c r="N84" s="566">
        <v>4.3239999999999998</v>
      </c>
      <c r="O84" s="562">
        <v>11.462999999999999</v>
      </c>
      <c r="P84" s="566">
        <v>17.242000000000001</v>
      </c>
      <c r="Q84" s="562">
        <v>6.6569999999999991</v>
      </c>
      <c r="R84" s="566">
        <v>6.7250000000000014</v>
      </c>
      <c r="S84" s="562">
        <v>0</v>
      </c>
      <c r="T84" s="566">
        <v>0</v>
      </c>
      <c r="U84" s="562">
        <v>0</v>
      </c>
      <c r="V84" s="566">
        <v>0</v>
      </c>
      <c r="W84" s="562">
        <v>0.107</v>
      </c>
      <c r="X84" s="566">
        <v>5.8000000000000003E-2</v>
      </c>
      <c r="Y84" s="562">
        <v>5.6999999999999995E-2</v>
      </c>
      <c r="Z84" s="566">
        <v>4.5000000000000005E-2</v>
      </c>
      <c r="AA84" s="562">
        <v>0</v>
      </c>
      <c r="AB84" s="566">
        <v>0</v>
      </c>
      <c r="AC84" s="562">
        <v>0</v>
      </c>
      <c r="AD84" s="566">
        <v>0</v>
      </c>
      <c r="AE84" s="562">
        <v>30.731000000000002</v>
      </c>
      <c r="AF84" s="566">
        <v>22.164000000000001</v>
      </c>
      <c r="AG84" s="562">
        <v>11.619000000000003</v>
      </c>
      <c r="AH84" s="566">
        <v>11.094000000000001</v>
      </c>
      <c r="AJ84"/>
      <c r="AK84"/>
      <c r="AL84"/>
      <c r="AM84"/>
      <c r="AN84"/>
      <c r="AO84"/>
      <c r="AP84"/>
      <c r="AQ84"/>
      <c r="AR84"/>
      <c r="AS84"/>
      <c r="AT84"/>
      <c r="AU84"/>
      <c r="AV84"/>
      <c r="AW84"/>
      <c r="AX84"/>
      <c r="AY84"/>
    </row>
    <row r="85" spans="1:70">
      <c r="E85" s="674"/>
      <c r="F85" s="674"/>
      <c r="H85" s="753"/>
      <c r="I85" s="674"/>
      <c r="J85" s="674"/>
      <c r="M85" s="674"/>
      <c r="N85" s="674"/>
      <c r="Q85" s="674"/>
      <c r="R85" s="674"/>
      <c r="S85" s="169"/>
      <c r="T85" s="169"/>
      <c r="U85" s="674"/>
      <c r="V85" s="674"/>
      <c r="W85" s="169"/>
      <c r="X85" s="169"/>
      <c r="Y85" s="674"/>
      <c r="Z85" s="674"/>
      <c r="AA85" s="169"/>
      <c r="AB85" s="169"/>
      <c r="AC85" s="674"/>
      <c r="AD85" s="674"/>
      <c r="AE85" s="169"/>
      <c r="AF85" s="169"/>
      <c r="AG85" s="674"/>
      <c r="AH85" s="674"/>
      <c r="AI85" s="169"/>
      <c r="AJ85"/>
      <c r="AK85"/>
      <c r="AL85"/>
      <c r="AM85"/>
      <c r="AN85"/>
      <c r="AO85"/>
      <c r="AP85"/>
      <c r="AQ85"/>
      <c r="AR85"/>
      <c r="AS85"/>
      <c r="AT85"/>
      <c r="AU85"/>
      <c r="AV85"/>
      <c r="AW85"/>
      <c r="AX85"/>
      <c r="AY85"/>
    </row>
    <row r="86" spans="1:70" s="144" customFormat="1">
      <c r="A86" s="158" t="s">
        <v>371</v>
      </c>
      <c r="B86" s="166"/>
      <c r="C86" s="571">
        <v>0</v>
      </c>
      <c r="D86" s="565">
        <v>0</v>
      </c>
      <c r="E86" s="571">
        <v>0</v>
      </c>
      <c r="F86" s="565">
        <v>0</v>
      </c>
      <c r="G86" s="571">
        <v>-0.246</v>
      </c>
      <c r="H86" s="565">
        <v>-2.5990000000000002</v>
      </c>
      <c r="I86" s="571">
        <v>-8.199999999999999E-2</v>
      </c>
      <c r="J86" s="565">
        <v>-1.3520000000000001</v>
      </c>
      <c r="K86" s="571">
        <v>-487.94799999999998</v>
      </c>
      <c r="L86" s="565">
        <v>-282.25200000000001</v>
      </c>
      <c r="M86" s="571">
        <v>-186.572</v>
      </c>
      <c r="N86" s="565">
        <v>-145.95500000000001</v>
      </c>
      <c r="O86" s="571">
        <v>-359.685</v>
      </c>
      <c r="P86" s="565">
        <v>-333.923</v>
      </c>
      <c r="Q86" s="571">
        <v>-229.91800000000001</v>
      </c>
      <c r="R86" s="565">
        <v>-158.12100000000001</v>
      </c>
      <c r="S86" s="571">
        <v>0</v>
      </c>
      <c r="T86" s="565">
        <v>0</v>
      </c>
      <c r="U86" s="571">
        <v>0</v>
      </c>
      <c r="V86" s="565">
        <v>0</v>
      </c>
      <c r="W86" s="571">
        <v>-36.545000000000002</v>
      </c>
      <c r="X86" s="565">
        <v>-49.006999999999998</v>
      </c>
      <c r="Y86" s="571">
        <v>-23.398000000000003</v>
      </c>
      <c r="Z86" s="565">
        <v>-29.072999999999997</v>
      </c>
      <c r="AA86" s="571">
        <v>0</v>
      </c>
      <c r="AB86" s="565">
        <v>2.4E-2</v>
      </c>
      <c r="AC86" s="571">
        <v>0</v>
      </c>
      <c r="AD86" s="565">
        <v>0</v>
      </c>
      <c r="AE86" s="571">
        <v>-884.42399999999998</v>
      </c>
      <c r="AF86" s="565">
        <v>-667.75699999999995</v>
      </c>
      <c r="AG86" s="571">
        <v>-439.96999999999997</v>
      </c>
      <c r="AH86" s="565">
        <v>-334.50099999999998</v>
      </c>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row>
    <row r="87" spans="1:70">
      <c r="A87" s="164"/>
      <c r="B87" s="171" t="s">
        <v>372</v>
      </c>
      <c r="C87" s="562">
        <v>0</v>
      </c>
      <c r="D87" s="566">
        <v>0</v>
      </c>
      <c r="E87" s="562">
        <v>0</v>
      </c>
      <c r="F87" s="566">
        <v>0</v>
      </c>
      <c r="G87" s="562">
        <v>0</v>
      </c>
      <c r="H87" s="566">
        <v>-2.8000000000000001E-2</v>
      </c>
      <c r="I87" s="562">
        <v>0</v>
      </c>
      <c r="J87" s="566">
        <v>-2.1999999999999999E-2</v>
      </c>
      <c r="K87" s="562">
        <v>-434.57100000000003</v>
      </c>
      <c r="L87" s="566">
        <v>-236.65100000000001</v>
      </c>
      <c r="M87" s="562">
        <v>-159.19300000000004</v>
      </c>
      <c r="N87" s="566">
        <v>-122.745</v>
      </c>
      <c r="O87" s="562">
        <v>-251.661</v>
      </c>
      <c r="P87" s="566">
        <v>-224.191</v>
      </c>
      <c r="Q87" s="562">
        <v>-169.61</v>
      </c>
      <c r="R87" s="566">
        <v>-106.601</v>
      </c>
      <c r="S87" s="562">
        <v>0</v>
      </c>
      <c r="T87" s="566">
        <v>0</v>
      </c>
      <c r="U87" s="562">
        <v>0</v>
      </c>
      <c r="V87" s="566">
        <v>0</v>
      </c>
      <c r="W87" s="562">
        <v>-24.706</v>
      </c>
      <c r="X87" s="566">
        <v>-36.896000000000001</v>
      </c>
      <c r="Y87" s="562">
        <v>-17.533000000000001</v>
      </c>
      <c r="Z87" s="566">
        <v>-23.277000000000001</v>
      </c>
      <c r="AA87" s="562">
        <v>0</v>
      </c>
      <c r="AB87" s="566">
        <v>2.4E-2</v>
      </c>
      <c r="AC87" s="562">
        <v>0</v>
      </c>
      <c r="AD87" s="566">
        <v>0</v>
      </c>
      <c r="AE87" s="562">
        <v>-710.93799999999999</v>
      </c>
      <c r="AF87" s="566">
        <v>-497.74200000000002</v>
      </c>
      <c r="AG87" s="562">
        <v>-346.33600000000001</v>
      </c>
      <c r="AH87" s="566">
        <v>-252.64500000000001</v>
      </c>
      <c r="AJ87"/>
      <c r="AK87"/>
      <c r="AL87"/>
      <c r="AM87"/>
      <c r="AN87"/>
      <c r="AO87"/>
      <c r="AP87"/>
      <c r="AQ87"/>
      <c r="AR87"/>
      <c r="AS87"/>
      <c r="AT87"/>
      <c r="AU87"/>
      <c r="AV87"/>
      <c r="AW87"/>
      <c r="AX87"/>
      <c r="AY87"/>
    </row>
    <row r="88" spans="1:70">
      <c r="A88" s="164"/>
      <c r="B88" s="171" t="s">
        <v>373</v>
      </c>
      <c r="C88" s="562">
        <v>0</v>
      </c>
      <c r="D88" s="566">
        <v>0</v>
      </c>
      <c r="E88" s="562">
        <v>0</v>
      </c>
      <c r="F88" s="566">
        <v>0</v>
      </c>
      <c r="G88" s="562">
        <v>0</v>
      </c>
      <c r="H88" s="566">
        <v>0</v>
      </c>
      <c r="I88" s="562">
        <v>0</v>
      </c>
      <c r="J88" s="566">
        <v>0</v>
      </c>
      <c r="K88" s="562">
        <v>-2E-3</v>
      </c>
      <c r="L88" s="566">
        <v>-2E-3</v>
      </c>
      <c r="M88" s="562">
        <v>-1E-3</v>
      </c>
      <c r="N88" s="566">
        <v>-1E-3</v>
      </c>
      <c r="O88" s="562">
        <v>-15.109</v>
      </c>
      <c r="P88" s="566">
        <v>-11.877000000000001</v>
      </c>
      <c r="Q88" s="562">
        <v>-12.106999999999999</v>
      </c>
      <c r="R88" s="566">
        <v>-3.3490000000000002</v>
      </c>
      <c r="S88" s="562">
        <v>0</v>
      </c>
      <c r="T88" s="566">
        <v>0</v>
      </c>
      <c r="U88" s="562">
        <v>0</v>
      </c>
      <c r="V88" s="566">
        <v>0</v>
      </c>
      <c r="W88" s="562">
        <v>0</v>
      </c>
      <c r="X88" s="566">
        <v>0</v>
      </c>
      <c r="Y88" s="562">
        <v>0</v>
      </c>
      <c r="Z88" s="566">
        <v>0</v>
      </c>
      <c r="AA88" s="562">
        <v>0</v>
      </c>
      <c r="AB88" s="566">
        <v>0</v>
      </c>
      <c r="AC88" s="562">
        <v>0</v>
      </c>
      <c r="AD88" s="566">
        <v>0</v>
      </c>
      <c r="AE88" s="562">
        <v>-15.111000000000001</v>
      </c>
      <c r="AF88" s="566">
        <v>-11.879</v>
      </c>
      <c r="AG88" s="562">
        <v>-12.108000000000001</v>
      </c>
      <c r="AH88" s="566">
        <v>-3.3499999999999996</v>
      </c>
      <c r="AJ88"/>
      <c r="AK88"/>
      <c r="AL88"/>
      <c r="AM88"/>
      <c r="AN88"/>
      <c r="AO88"/>
      <c r="AP88"/>
      <c r="AQ88"/>
      <c r="AR88"/>
      <c r="AS88"/>
      <c r="AT88"/>
      <c r="AU88"/>
      <c r="AV88"/>
      <c r="AW88"/>
      <c r="AX88"/>
      <c r="AY88"/>
    </row>
    <row r="89" spans="1:70">
      <c r="A89" s="164"/>
      <c r="B89" s="171" t="s">
        <v>69</v>
      </c>
      <c r="C89" s="562">
        <v>0</v>
      </c>
      <c r="D89" s="566">
        <v>0</v>
      </c>
      <c r="E89" s="562">
        <v>0</v>
      </c>
      <c r="F89" s="566">
        <v>0</v>
      </c>
      <c r="G89" s="562">
        <v>-1E-3</v>
      </c>
      <c r="H89" s="566">
        <v>0</v>
      </c>
      <c r="I89" s="562">
        <v>0</v>
      </c>
      <c r="J89" s="566">
        <v>1E-3</v>
      </c>
      <c r="K89" s="562">
        <v>-52.066000000000003</v>
      </c>
      <c r="L89" s="566">
        <v>-44.658000000000001</v>
      </c>
      <c r="M89" s="562">
        <v>-26.475000000000001</v>
      </c>
      <c r="N89" s="566">
        <v>-22.676000000000002</v>
      </c>
      <c r="O89" s="562">
        <v>-53.191000000000003</v>
      </c>
      <c r="P89" s="566">
        <v>-61.405000000000001</v>
      </c>
      <c r="Q89" s="562">
        <v>-25.793000000000003</v>
      </c>
      <c r="R89" s="566">
        <v>-29.404000000000003</v>
      </c>
      <c r="S89" s="562">
        <v>0</v>
      </c>
      <c r="T89" s="566">
        <v>0</v>
      </c>
      <c r="U89" s="562">
        <v>0</v>
      </c>
      <c r="V89" s="566">
        <v>0</v>
      </c>
      <c r="W89" s="562">
        <v>-10.776999999999999</v>
      </c>
      <c r="X89" s="566">
        <v>-11.087</v>
      </c>
      <c r="Y89" s="562">
        <v>-5.4719999999999995</v>
      </c>
      <c r="Z89" s="566">
        <v>-4.9950000000000001</v>
      </c>
      <c r="AA89" s="562">
        <v>0</v>
      </c>
      <c r="AB89" s="566">
        <v>0</v>
      </c>
      <c r="AC89" s="562">
        <v>0</v>
      </c>
      <c r="AD89" s="566">
        <v>0</v>
      </c>
      <c r="AE89" s="562">
        <v>-116.035</v>
      </c>
      <c r="AF89" s="566">
        <v>-117.15</v>
      </c>
      <c r="AG89" s="562">
        <v>-57.739999999999995</v>
      </c>
      <c r="AH89" s="566">
        <v>-57.074000000000005</v>
      </c>
      <c r="AJ89"/>
      <c r="AK89"/>
      <c r="AL89"/>
      <c r="AM89"/>
      <c r="AN89"/>
      <c r="AO89"/>
      <c r="AP89"/>
      <c r="AQ89"/>
      <c r="AR89"/>
      <c r="AS89"/>
      <c r="AT89"/>
      <c r="AU89"/>
      <c r="AV89"/>
      <c r="AW89"/>
      <c r="AX89"/>
      <c r="AY89"/>
    </row>
    <row r="90" spans="1:70">
      <c r="A90" s="164"/>
      <c r="B90" s="171" t="s">
        <v>374</v>
      </c>
      <c r="C90" s="562">
        <v>0</v>
      </c>
      <c r="D90" s="566">
        <v>0</v>
      </c>
      <c r="E90" s="562">
        <v>0</v>
      </c>
      <c r="F90" s="566">
        <v>0</v>
      </c>
      <c r="G90" s="562">
        <v>-0.245</v>
      </c>
      <c r="H90" s="566">
        <v>-2.5710000000000002</v>
      </c>
      <c r="I90" s="562">
        <v>-8.199999999999999E-2</v>
      </c>
      <c r="J90" s="566">
        <v>-1.3310000000000002</v>
      </c>
      <c r="K90" s="562">
        <v>-1.3089999999999999</v>
      </c>
      <c r="L90" s="566">
        <v>-0.94099999999999995</v>
      </c>
      <c r="M90" s="562">
        <v>-0.90299999999999991</v>
      </c>
      <c r="N90" s="566">
        <v>-0.53299999999999992</v>
      </c>
      <c r="O90" s="562">
        <v>-39.723999999999997</v>
      </c>
      <c r="P90" s="566">
        <v>-36.450000000000003</v>
      </c>
      <c r="Q90" s="562">
        <v>-22.407999999999998</v>
      </c>
      <c r="R90" s="566">
        <v>-18.767000000000003</v>
      </c>
      <c r="S90" s="562">
        <v>0</v>
      </c>
      <c r="T90" s="566">
        <v>0</v>
      </c>
      <c r="U90" s="562">
        <v>0</v>
      </c>
      <c r="V90" s="566">
        <v>0</v>
      </c>
      <c r="W90" s="562">
        <v>-1.0620000000000001</v>
      </c>
      <c r="X90" s="566">
        <v>-1.024</v>
      </c>
      <c r="Y90" s="562">
        <v>-0.39300000000000002</v>
      </c>
      <c r="Z90" s="566">
        <v>-0.80100000000000005</v>
      </c>
      <c r="AA90" s="562">
        <v>0</v>
      </c>
      <c r="AB90" s="566">
        <v>0</v>
      </c>
      <c r="AC90" s="562">
        <v>0</v>
      </c>
      <c r="AD90" s="566">
        <v>0</v>
      </c>
      <c r="AE90" s="562">
        <v>-42.34</v>
      </c>
      <c r="AF90" s="566">
        <v>-40.985999999999997</v>
      </c>
      <c r="AG90" s="562">
        <v>-23.786000000000005</v>
      </c>
      <c r="AH90" s="566">
        <v>-21.431999999999999</v>
      </c>
      <c r="AJ90"/>
      <c r="AK90"/>
      <c r="AL90"/>
      <c r="AM90"/>
      <c r="AN90"/>
      <c r="AO90"/>
      <c r="AP90"/>
      <c r="AQ90"/>
      <c r="AR90"/>
      <c r="AS90"/>
      <c r="AT90"/>
      <c r="AU90"/>
      <c r="AV90"/>
      <c r="AW90"/>
      <c r="AX90"/>
      <c r="AY90"/>
    </row>
    <row r="91" spans="1:70">
      <c r="E91" s="674"/>
      <c r="F91" s="674"/>
      <c r="H91" s="753"/>
      <c r="I91" s="674"/>
      <c r="J91" s="674"/>
      <c r="M91" s="674"/>
      <c r="N91" s="674"/>
      <c r="Q91" s="674"/>
      <c r="R91" s="674"/>
      <c r="S91" s="169"/>
      <c r="T91" s="169"/>
      <c r="U91" s="674"/>
      <c r="V91" s="674"/>
      <c r="W91" s="169"/>
      <c r="X91" s="169"/>
      <c r="Y91" s="674"/>
      <c r="Z91" s="674"/>
      <c r="AA91" s="169"/>
      <c r="AB91" s="169"/>
      <c r="AC91" s="674"/>
      <c r="AD91" s="674"/>
      <c r="AE91" s="169"/>
      <c r="AF91" s="169"/>
      <c r="AG91" s="674"/>
      <c r="AH91" s="674"/>
      <c r="AI91" s="169"/>
      <c r="AJ91"/>
      <c r="AK91"/>
      <c r="AL91"/>
      <c r="AM91"/>
      <c r="AN91"/>
      <c r="AO91"/>
      <c r="AP91"/>
      <c r="AQ91"/>
      <c r="AR91"/>
      <c r="AS91"/>
      <c r="AT91"/>
      <c r="AU91"/>
      <c r="AV91"/>
      <c r="AW91"/>
      <c r="AX91"/>
      <c r="AY91"/>
    </row>
    <row r="92" spans="1:70" s="144" customFormat="1">
      <c r="A92" s="158" t="s">
        <v>375</v>
      </c>
      <c r="B92" s="181"/>
      <c r="C92" s="571">
        <v>0</v>
      </c>
      <c r="D92" s="565">
        <v>0</v>
      </c>
      <c r="E92" s="571">
        <v>0</v>
      </c>
      <c r="F92" s="565">
        <v>0</v>
      </c>
      <c r="G92" s="571">
        <v>2.3359999999999999</v>
      </c>
      <c r="H92" s="565">
        <v>24.792000000000002</v>
      </c>
      <c r="I92" s="571">
        <v>0.76799999999999979</v>
      </c>
      <c r="J92" s="565">
        <v>13.083000000000002</v>
      </c>
      <c r="K92" s="571">
        <v>354.48</v>
      </c>
      <c r="L92" s="565">
        <v>325.392</v>
      </c>
      <c r="M92" s="571">
        <v>209.52100000000002</v>
      </c>
      <c r="N92" s="565">
        <v>166.40600000000001</v>
      </c>
      <c r="O92" s="571">
        <v>618.57100000000003</v>
      </c>
      <c r="P92" s="565">
        <v>460.05200000000002</v>
      </c>
      <c r="Q92" s="571">
        <v>365.31800000000004</v>
      </c>
      <c r="R92" s="565">
        <v>224.94800000000001</v>
      </c>
      <c r="S92" s="571">
        <v>0</v>
      </c>
      <c r="T92" s="565">
        <v>0</v>
      </c>
      <c r="U92" s="571">
        <v>0</v>
      </c>
      <c r="V92" s="565">
        <v>0</v>
      </c>
      <c r="W92" s="571">
        <v>122.538</v>
      </c>
      <c r="X92" s="565">
        <v>115.587</v>
      </c>
      <c r="Y92" s="571">
        <v>59.65</v>
      </c>
      <c r="Z92" s="565">
        <v>52.305000000000007</v>
      </c>
      <c r="AA92" s="571">
        <v>0</v>
      </c>
      <c r="AB92" s="565">
        <v>0</v>
      </c>
      <c r="AC92" s="571">
        <v>0</v>
      </c>
      <c r="AD92" s="565">
        <v>0</v>
      </c>
      <c r="AE92" s="571">
        <v>1097.925</v>
      </c>
      <c r="AF92" s="565">
        <v>925.82299999999998</v>
      </c>
      <c r="AG92" s="571">
        <v>635.25699999999995</v>
      </c>
      <c r="AH92" s="565">
        <v>456.74199999999996</v>
      </c>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row>
    <row r="93" spans="1:70">
      <c r="E93" s="674"/>
      <c r="F93" s="674"/>
      <c r="H93" s="753"/>
      <c r="I93" s="674"/>
      <c r="J93" s="674"/>
      <c r="M93" s="674"/>
      <c r="N93" s="674"/>
      <c r="Q93" s="674"/>
      <c r="R93" s="674"/>
      <c r="S93" s="169"/>
      <c r="T93" s="169"/>
      <c r="U93" s="674"/>
      <c r="V93" s="674"/>
      <c r="W93" s="169"/>
      <c r="X93" s="169"/>
      <c r="Y93" s="674"/>
      <c r="Z93" s="674"/>
      <c r="AA93" s="169"/>
      <c r="AB93" s="169"/>
      <c r="AC93" s="674"/>
      <c r="AD93" s="674"/>
      <c r="AE93" s="169"/>
      <c r="AF93" s="169"/>
      <c r="AG93" s="674"/>
      <c r="AH93" s="674"/>
      <c r="AI93" s="169"/>
      <c r="AJ93"/>
      <c r="AK93"/>
      <c r="AL93"/>
      <c r="AM93"/>
      <c r="AN93"/>
      <c r="AO93"/>
      <c r="AP93"/>
      <c r="AQ93"/>
      <c r="AR93"/>
      <c r="AS93"/>
      <c r="AT93"/>
      <c r="AU93"/>
      <c r="AV93"/>
      <c r="AW93"/>
      <c r="AX93"/>
      <c r="AY93"/>
    </row>
    <row r="94" spans="1:70">
      <c r="A94" s="160"/>
      <c r="B94" s="165" t="s">
        <v>376</v>
      </c>
      <c r="C94" s="562">
        <v>0</v>
      </c>
      <c r="D94" s="566">
        <v>0</v>
      </c>
      <c r="E94" s="562">
        <v>0</v>
      </c>
      <c r="F94" s="566">
        <v>0</v>
      </c>
      <c r="G94" s="562">
        <v>0</v>
      </c>
      <c r="H94" s="566">
        <v>0</v>
      </c>
      <c r="I94" s="562">
        <v>0</v>
      </c>
      <c r="J94" s="566">
        <v>0</v>
      </c>
      <c r="K94" s="562">
        <v>1.171</v>
      </c>
      <c r="L94" s="566">
        <v>3.1E-2</v>
      </c>
      <c r="M94" s="562">
        <v>1.032</v>
      </c>
      <c r="N94" s="566">
        <v>2.3E-2</v>
      </c>
      <c r="O94" s="562">
        <v>2.6139999999999999</v>
      </c>
      <c r="P94" s="566">
        <v>1.69</v>
      </c>
      <c r="Q94" s="562">
        <v>1.4079999999999999</v>
      </c>
      <c r="R94" s="566">
        <v>1.0920000000000001</v>
      </c>
      <c r="S94" s="562">
        <v>0</v>
      </c>
      <c r="T94" s="566">
        <v>0</v>
      </c>
      <c r="U94" s="562">
        <v>0</v>
      </c>
      <c r="V94" s="566">
        <v>0</v>
      </c>
      <c r="W94" s="562">
        <v>1.7000000000000001E-2</v>
      </c>
      <c r="X94" s="566">
        <v>1.0999999999999999E-2</v>
      </c>
      <c r="Y94" s="562">
        <v>0</v>
      </c>
      <c r="Z94" s="566">
        <v>1.0999999999999999E-2</v>
      </c>
      <c r="AA94" s="562">
        <v>0</v>
      </c>
      <c r="AB94" s="566">
        <v>0</v>
      </c>
      <c r="AC94" s="562">
        <v>0</v>
      </c>
      <c r="AD94" s="566">
        <v>0</v>
      </c>
      <c r="AE94" s="562">
        <v>3.802</v>
      </c>
      <c r="AF94" s="566">
        <v>1.732</v>
      </c>
      <c r="AG94" s="562">
        <v>2.44</v>
      </c>
      <c r="AH94" s="566">
        <v>1.1259999999999999</v>
      </c>
      <c r="AJ94"/>
      <c r="AK94"/>
      <c r="AL94"/>
      <c r="AM94"/>
      <c r="AN94"/>
      <c r="AO94"/>
      <c r="AP94"/>
      <c r="AQ94"/>
      <c r="AR94"/>
      <c r="AS94"/>
      <c r="AT94"/>
      <c r="AU94"/>
      <c r="AV94"/>
      <c r="AW94"/>
      <c r="AX94"/>
      <c r="AY94"/>
    </row>
    <row r="95" spans="1:70">
      <c r="A95" s="160"/>
      <c r="B95" s="165" t="s">
        <v>377</v>
      </c>
      <c r="C95" s="562">
        <v>0</v>
      </c>
      <c r="D95" s="566">
        <v>0</v>
      </c>
      <c r="E95" s="562">
        <v>0</v>
      </c>
      <c r="F95" s="566">
        <v>0</v>
      </c>
      <c r="G95" s="562">
        <v>-1.6619999999999999</v>
      </c>
      <c r="H95" s="566">
        <v>-2.59</v>
      </c>
      <c r="I95" s="562">
        <v>-0.39599999999999991</v>
      </c>
      <c r="J95" s="566">
        <v>-1.4709999999999999</v>
      </c>
      <c r="K95" s="562">
        <v>-10.204000000000001</v>
      </c>
      <c r="L95" s="566">
        <v>-9.0169999999999995</v>
      </c>
      <c r="M95" s="562">
        <v>-5.0060000000000002</v>
      </c>
      <c r="N95" s="566">
        <v>-4.6289999999999996</v>
      </c>
      <c r="O95" s="562">
        <v>-34.728999999999999</v>
      </c>
      <c r="P95" s="566">
        <v>-25.802</v>
      </c>
      <c r="Q95" s="562">
        <v>-18.585000000000001</v>
      </c>
      <c r="R95" s="566">
        <v>-13.327999999999999</v>
      </c>
      <c r="S95" s="562">
        <v>0</v>
      </c>
      <c r="T95" s="566">
        <v>0</v>
      </c>
      <c r="U95" s="562">
        <v>0</v>
      </c>
      <c r="V95" s="566">
        <v>0</v>
      </c>
      <c r="W95" s="562">
        <v>-6.2</v>
      </c>
      <c r="X95" s="566">
        <v>-6.2389999999999999</v>
      </c>
      <c r="Y95" s="562">
        <v>-3.234</v>
      </c>
      <c r="Z95" s="566">
        <v>-3.1229999999999998</v>
      </c>
      <c r="AA95" s="562">
        <v>0</v>
      </c>
      <c r="AB95" s="566">
        <v>0</v>
      </c>
      <c r="AC95" s="562">
        <v>0</v>
      </c>
      <c r="AD95" s="566">
        <v>0</v>
      </c>
      <c r="AE95" s="562">
        <v>-52.795000000000002</v>
      </c>
      <c r="AF95" s="566">
        <v>-43.648000000000003</v>
      </c>
      <c r="AG95" s="562">
        <v>-27.221</v>
      </c>
      <c r="AH95" s="566">
        <v>-22.551000000000002</v>
      </c>
      <c r="AJ95"/>
      <c r="AK95"/>
      <c r="AL95"/>
      <c r="AM95"/>
      <c r="AN95"/>
      <c r="AO95"/>
      <c r="AP95"/>
      <c r="AQ95"/>
      <c r="AR95"/>
      <c r="AS95"/>
      <c r="AT95"/>
      <c r="AU95"/>
      <c r="AV95"/>
      <c r="AW95"/>
      <c r="AX95"/>
      <c r="AY95"/>
    </row>
    <row r="96" spans="1:70">
      <c r="A96" s="160"/>
      <c r="B96" s="165" t="s">
        <v>378</v>
      </c>
      <c r="C96" s="562">
        <v>0</v>
      </c>
      <c r="D96" s="566">
        <v>0</v>
      </c>
      <c r="E96" s="562">
        <v>0</v>
      </c>
      <c r="F96" s="566">
        <v>0</v>
      </c>
      <c r="G96" s="562">
        <v>-1.1200000000000001</v>
      </c>
      <c r="H96" s="566">
        <v>-4.2270000000000003</v>
      </c>
      <c r="I96" s="562">
        <v>-0.39500000000000013</v>
      </c>
      <c r="J96" s="566">
        <v>-2.3920000000000003</v>
      </c>
      <c r="K96" s="562">
        <v>-68.605999999999995</v>
      </c>
      <c r="L96" s="566">
        <v>-52.552</v>
      </c>
      <c r="M96" s="562">
        <v>-38.48899999999999</v>
      </c>
      <c r="N96" s="566">
        <v>-27.946999999999999</v>
      </c>
      <c r="O96" s="562">
        <v>-34.737000000000002</v>
      </c>
      <c r="P96" s="566">
        <v>-23.803000000000001</v>
      </c>
      <c r="Q96" s="562">
        <v>-14.280000000000001</v>
      </c>
      <c r="R96" s="566">
        <v>-13.394</v>
      </c>
      <c r="S96" s="562">
        <v>0</v>
      </c>
      <c r="T96" s="566">
        <v>0</v>
      </c>
      <c r="U96" s="562">
        <v>0</v>
      </c>
      <c r="V96" s="566">
        <v>0</v>
      </c>
      <c r="W96" s="562">
        <v>-11.323</v>
      </c>
      <c r="X96" s="566">
        <v>-9.3919999999999995</v>
      </c>
      <c r="Y96" s="562">
        <v>-6.3690000000000007</v>
      </c>
      <c r="Z96" s="566">
        <v>-5.1319999999999997</v>
      </c>
      <c r="AA96" s="562">
        <v>0</v>
      </c>
      <c r="AB96" s="566">
        <v>0</v>
      </c>
      <c r="AC96" s="562">
        <v>0</v>
      </c>
      <c r="AD96" s="566">
        <v>0</v>
      </c>
      <c r="AE96" s="562">
        <v>-115.786</v>
      </c>
      <c r="AF96" s="566">
        <v>-89.974000000000004</v>
      </c>
      <c r="AG96" s="562">
        <v>-59.533000000000001</v>
      </c>
      <c r="AH96" s="566">
        <v>-48.865000000000002</v>
      </c>
      <c r="AJ96"/>
      <c r="AK96"/>
      <c r="AL96"/>
      <c r="AM96"/>
      <c r="AN96"/>
      <c r="AO96"/>
      <c r="AP96"/>
      <c r="AQ96"/>
      <c r="AR96"/>
      <c r="AS96"/>
      <c r="AT96"/>
      <c r="AU96"/>
      <c r="AV96"/>
      <c r="AW96"/>
      <c r="AX96"/>
      <c r="AY96"/>
    </row>
    <row r="97" spans="1:70">
      <c r="E97" s="674"/>
      <c r="F97" s="674"/>
      <c r="H97" s="753"/>
      <c r="I97" s="674"/>
      <c r="J97" s="674"/>
      <c r="M97" s="674"/>
      <c r="N97" s="674"/>
      <c r="Q97" s="674"/>
      <c r="R97" s="674"/>
      <c r="S97" s="169"/>
      <c r="T97" s="169"/>
      <c r="U97" s="674"/>
      <c r="V97" s="674"/>
      <c r="W97" s="169"/>
      <c r="X97" s="169"/>
      <c r="Y97" s="674"/>
      <c r="Z97" s="674"/>
      <c r="AA97" s="169"/>
      <c r="AB97" s="169"/>
      <c r="AC97" s="674"/>
      <c r="AD97" s="674"/>
      <c r="AE97" s="169"/>
      <c r="AF97" s="169"/>
      <c r="AG97" s="674"/>
      <c r="AH97" s="674"/>
      <c r="AI97" s="169"/>
      <c r="AJ97"/>
      <c r="AK97"/>
      <c r="AL97"/>
      <c r="AM97"/>
      <c r="AN97"/>
      <c r="AO97"/>
      <c r="AP97"/>
      <c r="AQ97"/>
      <c r="AR97"/>
      <c r="AS97"/>
      <c r="AT97"/>
      <c r="AU97"/>
      <c r="AV97"/>
      <c r="AW97"/>
      <c r="AX97"/>
      <c r="AY97"/>
    </row>
    <row r="98" spans="1:70" s="144" customFormat="1">
      <c r="A98" s="158" t="s">
        <v>379</v>
      </c>
      <c r="B98" s="181"/>
      <c r="C98" s="571">
        <v>0</v>
      </c>
      <c r="D98" s="565">
        <v>0</v>
      </c>
      <c r="E98" s="571">
        <v>0</v>
      </c>
      <c r="F98" s="565">
        <v>0</v>
      </c>
      <c r="G98" s="571">
        <v>-0.44600000000000001</v>
      </c>
      <c r="H98" s="565">
        <v>17.975000000000001</v>
      </c>
      <c r="I98" s="571">
        <v>-2.300000000000002E-2</v>
      </c>
      <c r="J98" s="565">
        <v>9.2200000000000006</v>
      </c>
      <c r="K98" s="571">
        <v>276.84100000000001</v>
      </c>
      <c r="L98" s="565">
        <v>263.85399999999998</v>
      </c>
      <c r="M98" s="571">
        <v>167.05799999999999</v>
      </c>
      <c r="N98" s="565">
        <v>133.85299999999998</v>
      </c>
      <c r="O98" s="571">
        <v>551.71900000000005</v>
      </c>
      <c r="P98" s="565">
        <v>412.137</v>
      </c>
      <c r="Q98" s="571">
        <v>333.86100000000005</v>
      </c>
      <c r="R98" s="565">
        <v>199.31800000000001</v>
      </c>
      <c r="S98" s="571">
        <v>0</v>
      </c>
      <c r="T98" s="565">
        <v>0</v>
      </c>
      <c r="U98" s="571">
        <v>0</v>
      </c>
      <c r="V98" s="565">
        <v>0</v>
      </c>
      <c r="W98" s="571">
        <v>105.032</v>
      </c>
      <c r="X98" s="565">
        <v>99.966999999999999</v>
      </c>
      <c r="Y98" s="571">
        <v>50.046999999999997</v>
      </c>
      <c r="Z98" s="565">
        <v>44.061</v>
      </c>
      <c r="AA98" s="571">
        <v>0</v>
      </c>
      <c r="AB98" s="565">
        <v>0</v>
      </c>
      <c r="AC98" s="571">
        <v>0</v>
      </c>
      <c r="AD98" s="565">
        <v>0</v>
      </c>
      <c r="AE98" s="571">
        <v>933.14599999999996</v>
      </c>
      <c r="AF98" s="565">
        <v>793.93299999999999</v>
      </c>
      <c r="AG98" s="571">
        <v>550.94299999999998</v>
      </c>
      <c r="AH98" s="565">
        <v>386.452</v>
      </c>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row>
    <row r="99" spans="1:70">
      <c r="E99" s="674"/>
      <c r="F99" s="674"/>
      <c r="H99" s="753"/>
      <c r="I99" s="674"/>
      <c r="J99" s="674"/>
      <c r="M99" s="674"/>
      <c r="N99" s="674"/>
      <c r="Q99" s="674"/>
      <c r="R99" s="674"/>
      <c r="S99" s="169"/>
      <c r="T99" s="169"/>
      <c r="U99" s="674"/>
      <c r="V99" s="674"/>
      <c r="W99" s="169"/>
      <c r="X99" s="169"/>
      <c r="Y99" s="674"/>
      <c r="Z99" s="674"/>
      <c r="AA99" s="169"/>
      <c r="AB99" s="169"/>
      <c r="AC99" s="674"/>
      <c r="AD99" s="674"/>
      <c r="AE99" s="169"/>
      <c r="AF99" s="169"/>
      <c r="AG99" s="674"/>
      <c r="AH99" s="674"/>
      <c r="AI99" s="169"/>
      <c r="AJ99"/>
      <c r="AK99"/>
      <c r="AL99"/>
      <c r="AM99"/>
      <c r="AN99"/>
      <c r="AO99"/>
      <c r="AP99"/>
      <c r="AQ99"/>
      <c r="AR99"/>
      <c r="AS99"/>
      <c r="AT99"/>
      <c r="AU99"/>
      <c r="AV99"/>
      <c r="AW99"/>
      <c r="AX99"/>
      <c r="AY99"/>
    </row>
    <row r="100" spans="1:70">
      <c r="A100" s="164"/>
      <c r="B100" s="165" t="s">
        <v>380</v>
      </c>
      <c r="C100" s="562">
        <v>0</v>
      </c>
      <c r="D100" s="566">
        <v>0</v>
      </c>
      <c r="E100" s="562">
        <v>0</v>
      </c>
      <c r="F100" s="566">
        <v>0</v>
      </c>
      <c r="G100" s="562">
        <v>-3.4000000000000002E-2</v>
      </c>
      <c r="H100" s="566">
        <v>-0.255</v>
      </c>
      <c r="I100" s="562">
        <v>-1.6000000000000004E-2</v>
      </c>
      <c r="J100" s="566">
        <v>-0.214</v>
      </c>
      <c r="K100" s="562">
        <v>-110.096</v>
      </c>
      <c r="L100" s="566">
        <v>-96.658000000000001</v>
      </c>
      <c r="M100" s="562">
        <v>-57.539000000000001</v>
      </c>
      <c r="N100" s="566">
        <v>-96.658000000000001</v>
      </c>
      <c r="O100" s="562">
        <v>-55.35</v>
      </c>
      <c r="P100" s="566">
        <v>-42.716000000000001</v>
      </c>
      <c r="Q100" s="562">
        <v>-27.656000000000002</v>
      </c>
      <c r="R100" s="566">
        <v>-21.297000000000001</v>
      </c>
      <c r="S100" s="562">
        <v>0</v>
      </c>
      <c r="T100" s="566">
        <v>0</v>
      </c>
      <c r="U100" s="562">
        <v>0</v>
      </c>
      <c r="V100" s="566">
        <v>0</v>
      </c>
      <c r="W100" s="562">
        <v>-27.989000000000001</v>
      </c>
      <c r="X100" s="566">
        <v>-25.343</v>
      </c>
      <c r="Y100" s="562">
        <v>-15.112</v>
      </c>
      <c r="Z100" s="566">
        <v>-13.045999999999999</v>
      </c>
      <c r="AA100" s="562">
        <v>0</v>
      </c>
      <c r="AB100" s="566">
        <v>0</v>
      </c>
      <c r="AC100" s="562">
        <v>0</v>
      </c>
      <c r="AD100" s="566">
        <v>0</v>
      </c>
      <c r="AE100" s="562">
        <v>-193.46899999999999</v>
      </c>
      <c r="AF100" s="566">
        <v>-164.97200000000001</v>
      </c>
      <c r="AG100" s="562">
        <v>-100.32299999999999</v>
      </c>
      <c r="AH100" s="566">
        <v>-83.717000000000013</v>
      </c>
      <c r="AJ100"/>
      <c r="AK100"/>
      <c r="AL100"/>
      <c r="AM100"/>
      <c r="AN100"/>
      <c r="AO100"/>
      <c r="AP100"/>
      <c r="AQ100"/>
      <c r="AR100"/>
      <c r="AS100"/>
      <c r="AT100"/>
      <c r="AU100"/>
      <c r="AV100"/>
      <c r="AW100"/>
      <c r="AX100"/>
      <c r="AY100"/>
    </row>
    <row r="101" spans="1:70">
      <c r="A101" s="164"/>
      <c r="B101" s="165" t="s">
        <v>381</v>
      </c>
      <c r="C101" s="562">
        <v>0</v>
      </c>
      <c r="D101" s="566">
        <v>0</v>
      </c>
      <c r="E101" s="562">
        <v>0</v>
      </c>
      <c r="F101" s="566">
        <v>0</v>
      </c>
      <c r="G101" s="562">
        <v>0</v>
      </c>
      <c r="H101" s="566">
        <v>-6.0000000000000001E-3</v>
      </c>
      <c r="I101" s="562">
        <v>0</v>
      </c>
      <c r="J101" s="566">
        <v>-5.0000000000000001E-3</v>
      </c>
      <c r="K101" s="562">
        <v>-1.0529999999999999</v>
      </c>
      <c r="L101" s="566">
        <v>0</v>
      </c>
      <c r="M101" s="562">
        <v>-1.0529999999999999</v>
      </c>
      <c r="N101" s="566">
        <v>0</v>
      </c>
      <c r="O101" s="562">
        <v>0</v>
      </c>
      <c r="P101" s="566">
        <v>6.1289999999999996</v>
      </c>
      <c r="Q101" s="562">
        <v>0</v>
      </c>
      <c r="R101" s="566">
        <v>-2.402000000000001</v>
      </c>
      <c r="S101" s="562">
        <v>0</v>
      </c>
      <c r="T101" s="566">
        <v>0</v>
      </c>
      <c r="U101" s="562">
        <v>0</v>
      </c>
      <c r="V101" s="566">
        <v>0</v>
      </c>
      <c r="W101" s="562">
        <v>0</v>
      </c>
      <c r="X101" s="566">
        <v>0</v>
      </c>
      <c r="Y101" s="562">
        <v>0</v>
      </c>
      <c r="Z101" s="566">
        <v>0</v>
      </c>
      <c r="AA101" s="562">
        <v>0</v>
      </c>
      <c r="AB101" s="566">
        <v>0</v>
      </c>
      <c r="AC101" s="562">
        <v>0</v>
      </c>
      <c r="AD101" s="566">
        <v>0</v>
      </c>
      <c r="AE101" s="562">
        <v>-1.0529999999999999</v>
      </c>
      <c r="AF101" s="566">
        <v>6.1230000000000002</v>
      </c>
      <c r="AG101" s="562">
        <v>-1.0529999999999999</v>
      </c>
      <c r="AH101" s="566">
        <v>-2.4069999999999991</v>
      </c>
      <c r="AJ101"/>
      <c r="AK101"/>
      <c r="AL101"/>
      <c r="AM101"/>
      <c r="AN101"/>
      <c r="AO101"/>
      <c r="AP101"/>
      <c r="AQ101"/>
      <c r="AR101"/>
      <c r="AS101"/>
      <c r="AT101"/>
      <c r="AU101"/>
      <c r="AV101"/>
      <c r="AW101"/>
      <c r="AX101"/>
      <c r="AY101"/>
    </row>
    <row r="102" spans="1:70" ht="25.5">
      <c r="A102" s="164"/>
      <c r="B102" s="182" t="s">
        <v>382</v>
      </c>
      <c r="C102" s="562">
        <v>0</v>
      </c>
      <c r="D102" s="566">
        <v>0</v>
      </c>
      <c r="E102" s="562">
        <v>0</v>
      </c>
      <c r="F102" s="566">
        <v>0</v>
      </c>
      <c r="G102" s="562">
        <v>0</v>
      </c>
      <c r="H102" s="566">
        <v>0</v>
      </c>
      <c r="I102" s="562">
        <v>0</v>
      </c>
      <c r="J102" s="566">
        <v>0</v>
      </c>
      <c r="K102" s="562">
        <v>-0.70099999999999996</v>
      </c>
      <c r="L102" s="566">
        <v>-5.8570000000000002</v>
      </c>
      <c r="M102" s="562">
        <v>1.4079999999999999</v>
      </c>
      <c r="N102" s="566">
        <v>-5.8570000000000002</v>
      </c>
      <c r="O102" s="562">
        <v>-7.1779999999999999</v>
      </c>
      <c r="P102" s="566">
        <v>-3.4430000000000001</v>
      </c>
      <c r="Q102" s="562">
        <v>-7.1639999999999997</v>
      </c>
      <c r="R102" s="566">
        <v>-1.9950000000000001</v>
      </c>
      <c r="S102" s="562">
        <v>0</v>
      </c>
      <c r="T102" s="566">
        <v>0</v>
      </c>
      <c r="U102" s="562">
        <v>0</v>
      </c>
      <c r="V102" s="566">
        <v>0</v>
      </c>
      <c r="W102" s="562">
        <v>-0.81200000000000006</v>
      </c>
      <c r="X102" s="566">
        <v>9.1999999999999998E-2</v>
      </c>
      <c r="Y102" s="562">
        <v>-4.0000000000000036E-2</v>
      </c>
      <c r="Z102" s="566">
        <v>0.28200000000000003</v>
      </c>
      <c r="AA102" s="562">
        <v>0</v>
      </c>
      <c r="AB102" s="566">
        <v>0</v>
      </c>
      <c r="AC102" s="562">
        <v>0</v>
      </c>
      <c r="AD102" s="566">
        <v>0</v>
      </c>
      <c r="AE102" s="562">
        <v>-8.6910000000000007</v>
      </c>
      <c r="AF102" s="566">
        <v>-9.2080000000000002</v>
      </c>
      <c r="AG102" s="562">
        <v>-5.7960000000000012</v>
      </c>
      <c r="AH102" s="566">
        <v>-3.0840000000000005</v>
      </c>
      <c r="AJ102"/>
      <c r="AK102"/>
      <c r="AL102"/>
      <c r="AM102"/>
      <c r="AN102"/>
      <c r="AO102"/>
      <c r="AP102"/>
      <c r="AQ102"/>
      <c r="AR102"/>
      <c r="AS102"/>
      <c r="AT102"/>
      <c r="AU102"/>
      <c r="AV102"/>
      <c r="AW102"/>
      <c r="AX102"/>
      <c r="AY102"/>
    </row>
    <row r="103" spans="1:70">
      <c r="E103" s="674"/>
      <c r="F103" s="674"/>
      <c r="H103" s="753"/>
      <c r="I103" s="674"/>
      <c r="J103" s="674"/>
      <c r="M103" s="674"/>
      <c r="N103" s="674"/>
      <c r="Q103" s="674"/>
      <c r="R103" s="674"/>
      <c r="S103" s="169"/>
      <c r="T103" s="169"/>
      <c r="U103" s="674"/>
      <c r="V103" s="674"/>
      <c r="W103" s="169"/>
      <c r="X103" s="169"/>
      <c r="Y103" s="674"/>
      <c r="Z103" s="674"/>
      <c r="AA103" s="169"/>
      <c r="AB103" s="169"/>
      <c r="AC103" s="674"/>
      <c r="AD103" s="674"/>
      <c r="AE103" s="169"/>
      <c r="AF103" s="169"/>
      <c r="AG103" s="674"/>
      <c r="AH103" s="674"/>
      <c r="AI103" s="169"/>
      <c r="AJ103"/>
      <c r="AK103"/>
      <c r="AL103"/>
      <c r="AM103"/>
      <c r="AN103"/>
      <c r="AO103"/>
      <c r="AP103"/>
      <c r="AQ103"/>
      <c r="AR103"/>
      <c r="AS103"/>
      <c r="AT103"/>
      <c r="AU103"/>
      <c r="AV103"/>
      <c r="AW103"/>
      <c r="AX103"/>
      <c r="AY103"/>
    </row>
    <row r="104" spans="1:70" s="144" customFormat="1">
      <c r="A104" s="158" t="s">
        <v>383</v>
      </c>
      <c r="B104" s="181"/>
      <c r="C104" s="571">
        <v>0</v>
      </c>
      <c r="D104" s="565">
        <v>0</v>
      </c>
      <c r="E104" s="571">
        <v>0</v>
      </c>
      <c r="F104" s="565">
        <v>0</v>
      </c>
      <c r="G104" s="571">
        <v>-0.48</v>
      </c>
      <c r="H104" s="565">
        <v>17.713999999999999</v>
      </c>
      <c r="I104" s="571">
        <v>-3.8999999999999979E-2</v>
      </c>
      <c r="J104" s="565">
        <v>9.0009999999999994</v>
      </c>
      <c r="K104" s="571">
        <v>164.99100000000001</v>
      </c>
      <c r="L104" s="565">
        <v>161.339</v>
      </c>
      <c r="M104" s="571">
        <v>109.87400000000002</v>
      </c>
      <c r="N104" s="565">
        <v>161.339</v>
      </c>
      <c r="O104" s="571">
        <v>489.19099999999997</v>
      </c>
      <c r="P104" s="565">
        <v>372.10700000000003</v>
      </c>
      <c r="Q104" s="571">
        <v>299.04099999999994</v>
      </c>
      <c r="R104" s="565">
        <v>173.62400000000002</v>
      </c>
      <c r="S104" s="571">
        <v>0</v>
      </c>
      <c r="T104" s="565">
        <v>0</v>
      </c>
      <c r="U104" s="571">
        <v>0</v>
      </c>
      <c r="V104" s="565">
        <v>0</v>
      </c>
      <c r="W104" s="571">
        <v>76.230999999999995</v>
      </c>
      <c r="X104" s="565">
        <v>74.715999999999994</v>
      </c>
      <c r="Y104" s="571">
        <v>34.894999999999996</v>
      </c>
      <c r="Z104" s="565">
        <v>31.296999999999997</v>
      </c>
      <c r="AA104" s="571">
        <v>0</v>
      </c>
      <c r="AB104" s="565">
        <v>0</v>
      </c>
      <c r="AC104" s="571">
        <v>0</v>
      </c>
      <c r="AD104" s="565">
        <v>0</v>
      </c>
      <c r="AE104" s="571">
        <v>729.93299999999999</v>
      </c>
      <c r="AF104" s="565">
        <v>625.87599999999998</v>
      </c>
      <c r="AG104" s="571">
        <v>443.77100000000002</v>
      </c>
      <c r="AH104" s="565">
        <v>297.24399999999997</v>
      </c>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row>
    <row r="105" spans="1:70">
      <c r="E105" s="674"/>
      <c r="F105" s="674"/>
      <c r="H105" s="753"/>
      <c r="I105" s="674"/>
      <c r="J105" s="674"/>
      <c r="M105" s="674"/>
      <c r="N105" s="674"/>
      <c r="Q105" s="674"/>
      <c r="R105" s="674"/>
      <c r="S105" s="169"/>
      <c r="T105" s="169"/>
      <c r="U105" s="674"/>
      <c r="V105" s="674"/>
      <c r="W105" s="169"/>
      <c r="X105" s="169"/>
      <c r="Y105" s="674"/>
      <c r="Z105" s="674"/>
      <c r="AA105" s="169"/>
      <c r="AB105" s="169"/>
      <c r="AC105" s="674"/>
      <c r="AD105" s="674"/>
      <c r="AE105" s="169"/>
      <c r="AF105" s="169"/>
      <c r="AG105" s="674"/>
      <c r="AH105" s="674"/>
      <c r="AI105" s="169"/>
      <c r="AJ105"/>
      <c r="AK105"/>
      <c r="AL105"/>
      <c r="AM105"/>
      <c r="AN105"/>
      <c r="AO105"/>
      <c r="AP105"/>
      <c r="AQ105"/>
      <c r="AR105"/>
      <c r="AS105"/>
      <c r="AT105"/>
      <c r="AU105"/>
      <c r="AV105"/>
      <c r="AW105"/>
      <c r="AX105"/>
      <c r="AY105"/>
    </row>
    <row r="106" spans="1:70" s="144" customFormat="1">
      <c r="A106" s="158" t="s">
        <v>384</v>
      </c>
      <c r="B106" s="181"/>
      <c r="C106" s="571">
        <v>0</v>
      </c>
      <c r="D106" s="565">
        <v>0</v>
      </c>
      <c r="E106" s="571">
        <v>0</v>
      </c>
      <c r="F106" s="565">
        <v>0</v>
      </c>
      <c r="G106" s="571">
        <v>-12.257</v>
      </c>
      <c r="H106" s="565">
        <v>-5.1749999999999998</v>
      </c>
      <c r="I106" s="571">
        <v>-4.4529999999999994</v>
      </c>
      <c r="J106" s="565">
        <v>-2.0749999999999997</v>
      </c>
      <c r="K106" s="571">
        <v>-18.099</v>
      </c>
      <c r="L106" s="565">
        <v>-21.584</v>
      </c>
      <c r="M106" s="571">
        <v>-13.513999999999999</v>
      </c>
      <c r="N106" s="565">
        <v>-21.584</v>
      </c>
      <c r="O106" s="571">
        <v>-94.094999999999999</v>
      </c>
      <c r="P106" s="565">
        <v>-67.116</v>
      </c>
      <c r="Q106" s="571">
        <v>-52.283999999999999</v>
      </c>
      <c r="R106" s="565">
        <v>-33.222999999999999</v>
      </c>
      <c r="S106" s="571">
        <v>0</v>
      </c>
      <c r="T106" s="565">
        <v>0</v>
      </c>
      <c r="U106" s="571">
        <v>0</v>
      </c>
      <c r="V106" s="565">
        <v>0</v>
      </c>
      <c r="W106" s="571">
        <v>1.74</v>
      </c>
      <c r="X106" s="565">
        <v>-4.8250000000000002</v>
      </c>
      <c r="Y106" s="571">
        <v>-0.16300000000000003</v>
      </c>
      <c r="Z106" s="565">
        <v>-2.6520000000000001</v>
      </c>
      <c r="AA106" s="571">
        <v>0</v>
      </c>
      <c r="AB106" s="565">
        <v>0</v>
      </c>
      <c r="AC106" s="571">
        <v>0</v>
      </c>
      <c r="AD106" s="565">
        <v>0</v>
      </c>
      <c r="AE106" s="571">
        <v>-122.711</v>
      </c>
      <c r="AF106" s="565">
        <v>-98.7</v>
      </c>
      <c r="AG106" s="571">
        <v>-70.414000000000001</v>
      </c>
      <c r="AH106" s="565">
        <v>-50.279000000000003</v>
      </c>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row>
    <row r="107" spans="1:70" s="144" customFormat="1">
      <c r="A107" s="158"/>
      <c r="B107" s="181" t="s">
        <v>385</v>
      </c>
      <c r="C107" s="571">
        <v>0</v>
      </c>
      <c r="D107" s="565">
        <v>0</v>
      </c>
      <c r="E107" s="571">
        <v>0</v>
      </c>
      <c r="F107" s="565">
        <v>0</v>
      </c>
      <c r="G107" s="571">
        <v>2.536</v>
      </c>
      <c r="H107" s="565">
        <v>2.0939999999999999</v>
      </c>
      <c r="I107" s="571">
        <v>1.3129999999999999</v>
      </c>
      <c r="J107" s="565">
        <v>0.41199999999999992</v>
      </c>
      <c r="K107" s="571">
        <v>42.648000000000003</v>
      </c>
      <c r="L107" s="565">
        <v>33.75</v>
      </c>
      <c r="M107" s="571">
        <v>21.746000000000002</v>
      </c>
      <c r="N107" s="565">
        <v>33.75</v>
      </c>
      <c r="O107" s="571">
        <v>6.6669999999999998</v>
      </c>
      <c r="P107" s="565">
        <v>3.399</v>
      </c>
      <c r="Q107" s="571">
        <v>2.6909999999999998</v>
      </c>
      <c r="R107" s="565">
        <v>1.5409999999999999</v>
      </c>
      <c r="S107" s="571">
        <v>0</v>
      </c>
      <c r="T107" s="565">
        <v>0</v>
      </c>
      <c r="U107" s="571">
        <v>0</v>
      </c>
      <c r="V107" s="565">
        <v>0</v>
      </c>
      <c r="W107" s="571">
        <v>2.8130000000000002</v>
      </c>
      <c r="X107" s="565">
        <v>2.3250000000000002</v>
      </c>
      <c r="Y107" s="571">
        <v>2.1030000000000002</v>
      </c>
      <c r="Z107" s="565">
        <v>1.1900000000000002</v>
      </c>
      <c r="AA107" s="571">
        <v>0</v>
      </c>
      <c r="AB107" s="565">
        <v>-8.0000000000000002E-3</v>
      </c>
      <c r="AC107" s="571">
        <v>0</v>
      </c>
      <c r="AD107" s="565">
        <v>-4.0000000000000001E-3</v>
      </c>
      <c r="AE107" s="571">
        <v>54.664000000000001</v>
      </c>
      <c r="AF107" s="565">
        <v>41.56</v>
      </c>
      <c r="AG107" s="571">
        <v>27.853000000000002</v>
      </c>
      <c r="AH107" s="565">
        <v>21.212000000000003</v>
      </c>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row>
    <row r="108" spans="1:70">
      <c r="A108" s="164"/>
      <c r="B108" s="171" t="s">
        <v>316</v>
      </c>
      <c r="C108" s="562">
        <v>0</v>
      </c>
      <c r="D108" s="566">
        <v>0</v>
      </c>
      <c r="E108" s="562">
        <v>0</v>
      </c>
      <c r="F108" s="566">
        <v>0</v>
      </c>
      <c r="G108" s="562">
        <v>0.41199999999999998</v>
      </c>
      <c r="H108" s="566">
        <v>1.0169999999999999</v>
      </c>
      <c r="I108" s="562">
        <v>0.18799999999999997</v>
      </c>
      <c r="J108" s="566">
        <v>-1.1060000000000003</v>
      </c>
      <c r="K108" s="562">
        <v>26.244</v>
      </c>
      <c r="L108" s="566">
        <v>15.536</v>
      </c>
      <c r="M108" s="562">
        <v>13.638</v>
      </c>
      <c r="N108" s="566">
        <v>15.536</v>
      </c>
      <c r="O108" s="562">
        <v>11.112</v>
      </c>
      <c r="P108" s="566">
        <v>7.2880000000000003</v>
      </c>
      <c r="Q108" s="562">
        <v>6.3570000000000002</v>
      </c>
      <c r="R108" s="566">
        <v>3.6640000000000001</v>
      </c>
      <c r="S108" s="562">
        <v>0</v>
      </c>
      <c r="T108" s="566">
        <v>0</v>
      </c>
      <c r="U108" s="562">
        <v>0</v>
      </c>
      <c r="V108" s="566">
        <v>0</v>
      </c>
      <c r="W108" s="562">
        <v>1.3320000000000001</v>
      </c>
      <c r="X108" s="566">
        <v>0.16600000000000001</v>
      </c>
      <c r="Y108" s="562">
        <v>1.246</v>
      </c>
      <c r="Z108" s="566">
        <v>8.3000000000000004E-2</v>
      </c>
      <c r="AA108" s="562">
        <v>0</v>
      </c>
      <c r="AB108" s="566">
        <v>0</v>
      </c>
      <c r="AC108" s="562">
        <v>0</v>
      </c>
      <c r="AD108" s="566">
        <v>0</v>
      </c>
      <c r="AE108" s="562">
        <v>39.1</v>
      </c>
      <c r="AF108" s="566">
        <v>24.007000000000001</v>
      </c>
      <c r="AG108" s="562">
        <v>21.429000000000002</v>
      </c>
      <c r="AH108" s="566">
        <v>11.185000000000002</v>
      </c>
      <c r="AJ108"/>
      <c r="AK108"/>
      <c r="AL108"/>
      <c r="AM108"/>
      <c r="AN108"/>
      <c r="AO108"/>
      <c r="AP108"/>
      <c r="AQ108"/>
      <c r="AR108"/>
      <c r="AS108"/>
      <c r="AT108"/>
      <c r="AU108"/>
      <c r="AV108"/>
      <c r="AW108"/>
      <c r="AX108"/>
      <c r="AY108"/>
    </row>
    <row r="109" spans="1:70">
      <c r="A109" s="164"/>
      <c r="B109" s="171" t="s">
        <v>386</v>
      </c>
      <c r="C109" s="562">
        <v>0</v>
      </c>
      <c r="D109" s="566">
        <v>0</v>
      </c>
      <c r="E109" s="562">
        <v>0</v>
      </c>
      <c r="F109" s="566">
        <v>0</v>
      </c>
      <c r="G109" s="562">
        <v>2.1240000000000001</v>
      </c>
      <c r="H109" s="566">
        <v>1.077</v>
      </c>
      <c r="I109" s="562">
        <v>1.125</v>
      </c>
      <c r="J109" s="566">
        <v>1.518</v>
      </c>
      <c r="K109" s="562">
        <v>16.404</v>
      </c>
      <c r="L109" s="566">
        <v>18.213999999999999</v>
      </c>
      <c r="M109" s="562">
        <v>8.1080000000000005</v>
      </c>
      <c r="N109" s="566">
        <v>18.213999999999999</v>
      </c>
      <c r="O109" s="562">
        <v>-4.4450000000000003</v>
      </c>
      <c r="P109" s="566">
        <v>-3.8889999999999998</v>
      </c>
      <c r="Q109" s="562">
        <v>-3.6660000000000004</v>
      </c>
      <c r="R109" s="566">
        <v>-2.1229999999999998</v>
      </c>
      <c r="S109" s="562">
        <v>0</v>
      </c>
      <c r="T109" s="566">
        <v>0</v>
      </c>
      <c r="U109" s="562">
        <v>0</v>
      </c>
      <c r="V109" s="566">
        <v>0</v>
      </c>
      <c r="W109" s="562">
        <v>1.4810000000000001</v>
      </c>
      <c r="X109" s="566">
        <v>2.1589999999999998</v>
      </c>
      <c r="Y109" s="562">
        <v>0.8570000000000001</v>
      </c>
      <c r="Z109" s="566">
        <v>1.1069999999999998</v>
      </c>
      <c r="AA109" s="562">
        <v>0</v>
      </c>
      <c r="AB109" s="566">
        <v>-8.0000000000000002E-3</v>
      </c>
      <c r="AC109" s="562">
        <v>0</v>
      </c>
      <c r="AD109" s="566">
        <v>-4.0000000000000001E-3</v>
      </c>
      <c r="AE109" s="562">
        <v>15.564</v>
      </c>
      <c r="AF109" s="566">
        <v>17.553000000000001</v>
      </c>
      <c r="AG109" s="562">
        <v>6.4239999999999995</v>
      </c>
      <c r="AH109" s="566">
        <v>10.027000000000001</v>
      </c>
      <c r="AJ109"/>
      <c r="AK109"/>
      <c r="AL109"/>
      <c r="AM109"/>
      <c r="AN109"/>
      <c r="AO109"/>
      <c r="AP109"/>
      <c r="AQ109"/>
      <c r="AR109"/>
      <c r="AS109"/>
      <c r="AT109"/>
      <c r="AU109"/>
      <c r="AV109"/>
      <c r="AW109"/>
      <c r="AX109"/>
      <c r="AY109"/>
    </row>
    <row r="110" spans="1:70" s="144" customFormat="1">
      <c r="A110" s="158"/>
      <c r="B110" s="166" t="s">
        <v>387</v>
      </c>
      <c r="C110" s="571">
        <v>0</v>
      </c>
      <c r="D110" s="565">
        <v>0</v>
      </c>
      <c r="E110" s="571">
        <v>0</v>
      </c>
      <c r="F110" s="565">
        <v>0</v>
      </c>
      <c r="G110" s="571">
        <v>-0.31</v>
      </c>
      <c r="H110" s="565">
        <v>-0.45600000000000002</v>
      </c>
      <c r="I110" s="571">
        <v>-0.29499999999999998</v>
      </c>
      <c r="J110" s="565">
        <v>-0.433</v>
      </c>
      <c r="K110" s="571">
        <v>-63.524000000000001</v>
      </c>
      <c r="L110" s="565">
        <v>-54.167999999999999</v>
      </c>
      <c r="M110" s="571">
        <v>-30.923000000000002</v>
      </c>
      <c r="N110" s="565">
        <v>-54.167999999999999</v>
      </c>
      <c r="O110" s="571">
        <v>-94.721000000000004</v>
      </c>
      <c r="P110" s="565">
        <v>-73.150000000000006</v>
      </c>
      <c r="Q110" s="571">
        <v>-51.849000000000004</v>
      </c>
      <c r="R110" s="565">
        <v>-36.113000000000007</v>
      </c>
      <c r="S110" s="571">
        <v>0</v>
      </c>
      <c r="T110" s="565">
        <v>0</v>
      </c>
      <c r="U110" s="571">
        <v>0</v>
      </c>
      <c r="V110" s="565">
        <v>0</v>
      </c>
      <c r="W110" s="571">
        <v>-4.2</v>
      </c>
      <c r="X110" s="565">
        <v>-6.1760000000000002</v>
      </c>
      <c r="Y110" s="571">
        <v>-2.2090000000000001</v>
      </c>
      <c r="Z110" s="565">
        <v>-3.1</v>
      </c>
      <c r="AA110" s="571">
        <v>0</v>
      </c>
      <c r="AB110" s="565">
        <v>8.9999999999999993E-3</v>
      </c>
      <c r="AC110" s="571">
        <v>0</v>
      </c>
      <c r="AD110" s="565">
        <v>4.9999999999999992E-3</v>
      </c>
      <c r="AE110" s="571">
        <v>-162.755</v>
      </c>
      <c r="AF110" s="565">
        <v>-133.941</v>
      </c>
      <c r="AG110" s="571">
        <v>-85.275999999999996</v>
      </c>
      <c r="AH110" s="565">
        <v>-66.39</v>
      </c>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row>
    <row r="111" spans="1:70">
      <c r="A111" s="164"/>
      <c r="B111" s="171" t="s">
        <v>388</v>
      </c>
      <c r="C111" s="562">
        <v>0</v>
      </c>
      <c r="D111" s="566">
        <v>0</v>
      </c>
      <c r="E111" s="562">
        <v>0</v>
      </c>
      <c r="F111" s="566">
        <v>0</v>
      </c>
      <c r="G111" s="562">
        <v>0</v>
      </c>
      <c r="H111" s="566">
        <v>2.1000000000000001E-2</v>
      </c>
      <c r="I111" s="562">
        <v>0</v>
      </c>
      <c r="J111" s="566">
        <v>-2.9999999999999992E-3</v>
      </c>
      <c r="K111" s="562">
        <v>-26.257000000000001</v>
      </c>
      <c r="L111" s="566">
        <v>-26.381</v>
      </c>
      <c r="M111" s="562">
        <v>-14.120000000000001</v>
      </c>
      <c r="N111" s="566">
        <v>-26.381</v>
      </c>
      <c r="O111" s="562">
        <v>-135.68199999999999</v>
      </c>
      <c r="P111" s="566">
        <v>-99.424000000000007</v>
      </c>
      <c r="Q111" s="562">
        <v>-70.867999999999995</v>
      </c>
      <c r="R111" s="566">
        <v>-48.095000000000006</v>
      </c>
      <c r="S111" s="562">
        <v>0</v>
      </c>
      <c r="T111" s="566">
        <v>0</v>
      </c>
      <c r="U111" s="562">
        <v>0</v>
      </c>
      <c r="V111" s="566">
        <v>0</v>
      </c>
      <c r="W111" s="562">
        <v>0</v>
      </c>
      <c r="X111" s="566">
        <v>0</v>
      </c>
      <c r="Y111" s="562">
        <v>0</v>
      </c>
      <c r="Z111" s="566">
        <v>0</v>
      </c>
      <c r="AA111" s="562">
        <v>0</v>
      </c>
      <c r="AB111" s="566">
        <v>0</v>
      </c>
      <c r="AC111" s="562">
        <v>0</v>
      </c>
      <c r="AD111" s="566">
        <v>0</v>
      </c>
      <c r="AE111" s="562">
        <v>-161.93899999999999</v>
      </c>
      <c r="AF111" s="566">
        <v>-125.78400000000001</v>
      </c>
      <c r="AG111" s="562">
        <v>-84.988</v>
      </c>
      <c r="AH111" s="566">
        <v>-61.868000000000009</v>
      </c>
      <c r="AJ111"/>
      <c r="AK111"/>
      <c r="AL111"/>
      <c r="AM111"/>
      <c r="AN111"/>
      <c r="AO111"/>
      <c r="AP111"/>
      <c r="AQ111"/>
      <c r="AR111"/>
      <c r="AS111"/>
      <c r="AT111"/>
      <c r="AU111"/>
      <c r="AV111"/>
      <c r="AW111"/>
      <c r="AX111"/>
      <c r="AY111"/>
    </row>
    <row r="112" spans="1:70">
      <c r="A112" s="164"/>
      <c r="B112" s="171" t="s">
        <v>389</v>
      </c>
      <c r="C112" s="562">
        <v>0</v>
      </c>
      <c r="D112" s="566">
        <v>0</v>
      </c>
      <c r="E112" s="562">
        <v>0</v>
      </c>
      <c r="F112" s="566">
        <v>0</v>
      </c>
      <c r="G112" s="562">
        <v>0</v>
      </c>
      <c r="H112" s="566">
        <v>0</v>
      </c>
      <c r="I112" s="562">
        <v>0</v>
      </c>
      <c r="J112" s="566">
        <v>0</v>
      </c>
      <c r="K112" s="562">
        <v>-5.26</v>
      </c>
      <c r="L112" s="566">
        <v>-5.1079999999999997</v>
      </c>
      <c r="M112" s="562">
        <v>-2.8949999999999996</v>
      </c>
      <c r="N112" s="566">
        <v>-5.1079999999999997</v>
      </c>
      <c r="O112" s="562">
        <v>-11.760999999999999</v>
      </c>
      <c r="P112" s="566">
        <v>-17.071999999999999</v>
      </c>
      <c r="Q112" s="562">
        <v>-6.1959999999999988</v>
      </c>
      <c r="R112" s="566">
        <v>-8.1159999999999997</v>
      </c>
      <c r="S112" s="562">
        <v>0</v>
      </c>
      <c r="T112" s="566">
        <v>0</v>
      </c>
      <c r="U112" s="562">
        <v>0</v>
      </c>
      <c r="V112" s="566">
        <v>0</v>
      </c>
      <c r="W112" s="562">
        <v>0</v>
      </c>
      <c r="X112" s="566">
        <v>0</v>
      </c>
      <c r="Y112" s="562">
        <v>0</v>
      </c>
      <c r="Z112" s="566">
        <v>0</v>
      </c>
      <c r="AA112" s="562">
        <v>0</v>
      </c>
      <c r="AB112" s="566">
        <v>0</v>
      </c>
      <c r="AC112" s="562">
        <v>0</v>
      </c>
      <c r="AD112" s="566">
        <v>0</v>
      </c>
      <c r="AE112" s="562">
        <v>-17.021000000000001</v>
      </c>
      <c r="AF112" s="566">
        <v>-22.18</v>
      </c>
      <c r="AG112" s="562">
        <v>-9.0910000000000011</v>
      </c>
      <c r="AH112" s="566">
        <v>-9.9209999999999994</v>
      </c>
      <c r="AJ112"/>
      <c r="AK112"/>
      <c r="AL112"/>
      <c r="AM112"/>
      <c r="AN112"/>
      <c r="AO112"/>
      <c r="AP112"/>
      <c r="AQ112"/>
      <c r="AR112"/>
      <c r="AS112"/>
      <c r="AT112"/>
      <c r="AU112"/>
      <c r="AV112"/>
      <c r="AW112"/>
      <c r="AX112"/>
      <c r="AY112"/>
    </row>
    <row r="113" spans="1:70">
      <c r="A113" s="164"/>
      <c r="B113" s="171" t="s">
        <v>57</v>
      </c>
      <c r="C113" s="562">
        <v>0</v>
      </c>
      <c r="D113" s="566">
        <v>0</v>
      </c>
      <c r="E113" s="562">
        <v>0</v>
      </c>
      <c r="F113" s="566">
        <v>0</v>
      </c>
      <c r="G113" s="562">
        <v>-0.31</v>
      </c>
      <c r="H113" s="566">
        <v>-0.47699999999999998</v>
      </c>
      <c r="I113" s="562">
        <v>-0.29499999999999998</v>
      </c>
      <c r="J113" s="566">
        <v>-0.43</v>
      </c>
      <c r="K113" s="562">
        <v>-32.006999999999998</v>
      </c>
      <c r="L113" s="566">
        <v>-22.678999999999998</v>
      </c>
      <c r="M113" s="562">
        <v>-13.907999999999998</v>
      </c>
      <c r="N113" s="566">
        <v>-22.678999999999998</v>
      </c>
      <c r="O113" s="562">
        <v>52.722000000000001</v>
      </c>
      <c r="P113" s="566">
        <v>43.345999999999997</v>
      </c>
      <c r="Q113" s="562">
        <v>25.215</v>
      </c>
      <c r="R113" s="566">
        <v>20.097999999999995</v>
      </c>
      <c r="S113" s="562">
        <v>0</v>
      </c>
      <c r="T113" s="566">
        <v>0</v>
      </c>
      <c r="U113" s="562">
        <v>0</v>
      </c>
      <c r="V113" s="566">
        <v>0</v>
      </c>
      <c r="W113" s="562">
        <v>-4.2</v>
      </c>
      <c r="X113" s="566">
        <v>-6.1760000000000002</v>
      </c>
      <c r="Y113" s="562">
        <v>-2.2090000000000001</v>
      </c>
      <c r="Z113" s="566">
        <v>-3.1</v>
      </c>
      <c r="AA113" s="562">
        <v>0</v>
      </c>
      <c r="AB113" s="566">
        <v>8.9999999999999993E-3</v>
      </c>
      <c r="AC113" s="562">
        <v>0</v>
      </c>
      <c r="AD113" s="566">
        <v>4.9999999999999992E-3</v>
      </c>
      <c r="AE113" s="562">
        <v>16.204999999999998</v>
      </c>
      <c r="AF113" s="566">
        <v>14.023</v>
      </c>
      <c r="AG113" s="562">
        <v>8.8029999999999973</v>
      </c>
      <c r="AH113" s="566">
        <v>5.3989999999999991</v>
      </c>
      <c r="AJ113"/>
      <c r="AK113"/>
      <c r="AL113"/>
      <c r="AM113"/>
      <c r="AN113"/>
      <c r="AO113"/>
      <c r="AP113"/>
      <c r="AQ113"/>
      <c r="AR113"/>
      <c r="AS113"/>
      <c r="AT113"/>
      <c r="AU113"/>
      <c r="AV113"/>
      <c r="AW113"/>
      <c r="AX113"/>
      <c r="AY113"/>
    </row>
    <row r="114" spans="1:70">
      <c r="A114" s="164"/>
      <c r="B114" s="165" t="s">
        <v>390</v>
      </c>
      <c r="C114" s="562">
        <v>0</v>
      </c>
      <c r="D114" s="566">
        <v>0</v>
      </c>
      <c r="E114" s="562">
        <v>0</v>
      </c>
      <c r="F114" s="566">
        <v>0</v>
      </c>
      <c r="G114" s="562">
        <v>0</v>
      </c>
      <c r="H114" s="566">
        <v>0</v>
      </c>
      <c r="I114" s="562">
        <v>0</v>
      </c>
      <c r="J114" s="566">
        <v>0</v>
      </c>
      <c r="K114" s="562">
        <v>0</v>
      </c>
      <c r="L114" s="566">
        <v>0</v>
      </c>
      <c r="M114" s="562">
        <v>0</v>
      </c>
      <c r="N114" s="566">
        <v>0</v>
      </c>
      <c r="O114" s="562">
        <v>0</v>
      </c>
      <c r="P114" s="566">
        <v>0</v>
      </c>
      <c r="Q114" s="562">
        <v>0</v>
      </c>
      <c r="R114" s="566">
        <v>0</v>
      </c>
      <c r="S114" s="562">
        <v>0</v>
      </c>
      <c r="T114" s="566">
        <v>0</v>
      </c>
      <c r="U114" s="562">
        <v>0</v>
      </c>
      <c r="V114" s="566">
        <v>0</v>
      </c>
      <c r="W114" s="562">
        <v>0</v>
      </c>
      <c r="X114" s="566">
        <v>0</v>
      </c>
      <c r="Y114" s="562">
        <v>0</v>
      </c>
      <c r="Z114" s="566">
        <v>0</v>
      </c>
      <c r="AA114" s="562">
        <v>0</v>
      </c>
      <c r="AB114" s="566">
        <v>0</v>
      </c>
      <c r="AC114" s="562">
        <v>0</v>
      </c>
      <c r="AD114" s="566">
        <v>0</v>
      </c>
      <c r="AE114" s="562">
        <v>0</v>
      </c>
      <c r="AF114" s="566">
        <v>0</v>
      </c>
      <c r="AG114" s="562">
        <v>0</v>
      </c>
      <c r="AH114" s="566">
        <v>0</v>
      </c>
      <c r="AJ114"/>
      <c r="AK114"/>
      <c r="AL114"/>
      <c r="AM114"/>
      <c r="AN114"/>
      <c r="AO114"/>
      <c r="AP114"/>
      <c r="AQ114"/>
      <c r="AR114"/>
      <c r="AS114"/>
      <c r="AT114"/>
      <c r="AU114"/>
      <c r="AV114"/>
      <c r="AW114"/>
      <c r="AX114"/>
      <c r="AY114"/>
    </row>
    <row r="115" spans="1:70" s="144" customFormat="1">
      <c r="A115" s="158"/>
      <c r="B115" s="181" t="s">
        <v>391</v>
      </c>
      <c r="C115" s="571">
        <v>0</v>
      </c>
      <c r="D115" s="565">
        <v>0</v>
      </c>
      <c r="E115" s="571">
        <v>0</v>
      </c>
      <c r="F115" s="565">
        <v>0</v>
      </c>
      <c r="G115" s="571">
        <v>-0.501</v>
      </c>
      <c r="H115" s="565">
        <v>10.427</v>
      </c>
      <c r="I115" s="571">
        <v>2.2210000000000001</v>
      </c>
      <c r="J115" s="565">
        <v>7.7029999999999994</v>
      </c>
      <c r="K115" s="571">
        <v>2.7759999999999998</v>
      </c>
      <c r="L115" s="565">
        <v>-1.1659999999999999</v>
      </c>
      <c r="M115" s="571">
        <v>-4.3380000000000001</v>
      </c>
      <c r="N115" s="565">
        <v>-1.1659999999999999</v>
      </c>
      <c r="O115" s="571">
        <v>-6.0410000000000004</v>
      </c>
      <c r="P115" s="565">
        <v>2.6349999999999998</v>
      </c>
      <c r="Q115" s="571">
        <v>-3.1260000000000003</v>
      </c>
      <c r="R115" s="565">
        <v>1.3489999999999998</v>
      </c>
      <c r="S115" s="571">
        <v>0</v>
      </c>
      <c r="T115" s="565">
        <v>0</v>
      </c>
      <c r="U115" s="571">
        <v>0</v>
      </c>
      <c r="V115" s="565">
        <v>0</v>
      </c>
      <c r="W115" s="571">
        <v>3.1269999999999998</v>
      </c>
      <c r="X115" s="565">
        <v>-0.97399999999999998</v>
      </c>
      <c r="Y115" s="571">
        <v>-5.7000000000000384E-2</v>
      </c>
      <c r="Z115" s="565">
        <v>-0.371</v>
      </c>
      <c r="AA115" s="571">
        <v>0</v>
      </c>
      <c r="AB115" s="565">
        <v>-1E-3</v>
      </c>
      <c r="AC115" s="571">
        <v>0</v>
      </c>
      <c r="AD115" s="565">
        <v>-1E-3</v>
      </c>
      <c r="AE115" s="571">
        <v>-0.63900000000000001</v>
      </c>
      <c r="AF115" s="565">
        <v>10.920999999999999</v>
      </c>
      <c r="AG115" s="571">
        <v>-5.3</v>
      </c>
      <c r="AH115" s="565">
        <v>5.0269999999999992</v>
      </c>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row>
    <row r="116" spans="1:70">
      <c r="E116" s="674"/>
      <c r="F116" s="674"/>
      <c r="H116" s="753"/>
      <c r="I116" s="674"/>
      <c r="J116" s="674"/>
      <c r="M116" s="674"/>
      <c r="N116" s="674"/>
      <c r="Q116" s="674"/>
      <c r="R116" s="674"/>
      <c r="S116" s="169"/>
      <c r="T116" s="169"/>
      <c r="U116" s="674"/>
      <c r="V116" s="674"/>
      <c r="W116" s="169"/>
      <c r="X116" s="169"/>
      <c r="Y116" s="674"/>
      <c r="Z116" s="674"/>
      <c r="AA116" s="169"/>
      <c r="AB116" s="169"/>
      <c r="AC116" s="674"/>
      <c r="AD116" s="674"/>
      <c r="AE116" s="169"/>
      <c r="AF116" s="169"/>
      <c r="AG116" s="674"/>
      <c r="AH116" s="674"/>
      <c r="AI116" s="169"/>
      <c r="AJ116"/>
      <c r="AK116"/>
      <c r="AL116"/>
      <c r="AM116"/>
      <c r="AN116"/>
      <c r="AO116"/>
      <c r="AP116"/>
      <c r="AQ116"/>
      <c r="AR116"/>
      <c r="AS116"/>
      <c r="AT116"/>
      <c r="AU116"/>
      <c r="AV116"/>
      <c r="AW116"/>
      <c r="AX116"/>
      <c r="AY116"/>
    </row>
    <row r="117" spans="1:70" ht="25.5">
      <c r="A117" s="178"/>
      <c r="B117" s="165" t="s">
        <v>392</v>
      </c>
      <c r="C117" s="562">
        <v>0</v>
      </c>
      <c r="D117" s="566">
        <v>0</v>
      </c>
      <c r="E117" s="562">
        <v>0</v>
      </c>
      <c r="F117" s="566">
        <v>0</v>
      </c>
      <c r="G117" s="562">
        <v>1.5269999999999999</v>
      </c>
      <c r="H117" s="566">
        <v>0</v>
      </c>
      <c r="I117" s="562">
        <v>1.5269999999999999</v>
      </c>
      <c r="J117" s="566">
        <v>0</v>
      </c>
      <c r="K117" s="562">
        <v>0</v>
      </c>
      <c r="L117" s="566">
        <v>0</v>
      </c>
      <c r="M117" s="562">
        <v>0</v>
      </c>
      <c r="N117" s="566">
        <v>0</v>
      </c>
      <c r="O117" s="562">
        <v>0</v>
      </c>
      <c r="P117" s="566">
        <v>0</v>
      </c>
      <c r="Q117" s="562">
        <v>0</v>
      </c>
      <c r="R117" s="566">
        <v>0</v>
      </c>
      <c r="S117" s="562">
        <v>0</v>
      </c>
      <c r="T117" s="566">
        <v>0</v>
      </c>
      <c r="U117" s="562">
        <v>0</v>
      </c>
      <c r="V117" s="566">
        <v>0</v>
      </c>
      <c r="W117" s="562">
        <v>0</v>
      </c>
      <c r="X117" s="566">
        <v>0</v>
      </c>
      <c r="Y117" s="562">
        <v>0</v>
      </c>
      <c r="Z117" s="566">
        <v>0</v>
      </c>
      <c r="AA117" s="562">
        <v>0</v>
      </c>
      <c r="AB117" s="566">
        <v>0</v>
      </c>
      <c r="AC117" s="562">
        <v>0</v>
      </c>
      <c r="AD117" s="566">
        <v>0</v>
      </c>
      <c r="AE117" s="562">
        <v>1.5269999999999999</v>
      </c>
      <c r="AF117" s="566">
        <v>0</v>
      </c>
      <c r="AG117" s="562">
        <v>1.5269999999999999</v>
      </c>
      <c r="AH117" s="566">
        <v>0</v>
      </c>
      <c r="AJ117"/>
      <c r="AK117"/>
      <c r="AL117"/>
      <c r="AM117"/>
      <c r="AN117"/>
      <c r="AO117"/>
      <c r="AP117"/>
      <c r="AQ117"/>
      <c r="AR117"/>
      <c r="AS117"/>
      <c r="AT117"/>
      <c r="AU117"/>
      <c r="AV117"/>
      <c r="AW117"/>
      <c r="AX117"/>
      <c r="AY117"/>
    </row>
    <row r="118" spans="1:70">
      <c r="A118" s="158"/>
      <c r="B118" s="181" t="s">
        <v>393</v>
      </c>
      <c r="C118" s="562">
        <v>0</v>
      </c>
      <c r="D118" s="565">
        <v>0</v>
      </c>
      <c r="E118" s="562">
        <v>0</v>
      </c>
      <c r="F118" s="565">
        <v>0</v>
      </c>
      <c r="G118" s="562">
        <v>0</v>
      </c>
      <c r="H118" s="565">
        <v>0</v>
      </c>
      <c r="I118" s="562">
        <v>0</v>
      </c>
      <c r="J118" s="565">
        <v>0</v>
      </c>
      <c r="K118" s="562">
        <v>0</v>
      </c>
      <c r="L118" s="565">
        <v>0</v>
      </c>
      <c r="M118" s="562">
        <v>0</v>
      </c>
      <c r="N118" s="565">
        <v>0</v>
      </c>
      <c r="O118" s="562">
        <v>0</v>
      </c>
      <c r="P118" s="565">
        <v>0.70499999999999996</v>
      </c>
      <c r="Q118" s="562">
        <v>0</v>
      </c>
      <c r="R118" s="565">
        <v>0.70499999999999996</v>
      </c>
      <c r="S118" s="562">
        <v>0</v>
      </c>
      <c r="T118" s="565">
        <v>0</v>
      </c>
      <c r="U118" s="562">
        <v>0</v>
      </c>
      <c r="V118" s="565">
        <v>0</v>
      </c>
      <c r="W118" s="562">
        <v>1.0999999999999999E-2</v>
      </c>
      <c r="X118" s="565">
        <v>1E-3</v>
      </c>
      <c r="Y118" s="562">
        <v>0</v>
      </c>
      <c r="Z118" s="565">
        <v>0</v>
      </c>
      <c r="AA118" s="562">
        <v>0</v>
      </c>
      <c r="AB118" s="565">
        <v>0.02</v>
      </c>
      <c r="AC118" s="562">
        <v>0</v>
      </c>
      <c r="AD118" s="565">
        <v>0.02</v>
      </c>
      <c r="AE118" s="562">
        <v>1.0999999999999999E-2</v>
      </c>
      <c r="AF118" s="565">
        <v>0.72599999999999998</v>
      </c>
      <c r="AG118" s="562">
        <v>0</v>
      </c>
      <c r="AH118" s="565">
        <v>0.72499999999999998</v>
      </c>
      <c r="AJ118"/>
      <c r="AK118"/>
      <c r="AL118"/>
      <c r="AM118"/>
      <c r="AN118"/>
      <c r="AO118"/>
      <c r="AP118"/>
      <c r="AQ118"/>
      <c r="AR118"/>
      <c r="AS118"/>
      <c r="AT118"/>
      <c r="AU118"/>
      <c r="AV118"/>
      <c r="AW118"/>
      <c r="AX118"/>
      <c r="AY118"/>
    </row>
    <row r="119" spans="1:70">
      <c r="A119" s="158"/>
      <c r="B119" s="171" t="s">
        <v>394</v>
      </c>
      <c r="C119" s="562">
        <v>0</v>
      </c>
      <c r="D119" s="566">
        <v>0</v>
      </c>
      <c r="E119" s="562">
        <v>0</v>
      </c>
      <c r="F119" s="566">
        <v>0</v>
      </c>
      <c r="G119" s="562">
        <v>0</v>
      </c>
      <c r="H119" s="566">
        <v>0</v>
      </c>
      <c r="I119" s="562">
        <v>0</v>
      </c>
      <c r="J119" s="566">
        <v>0</v>
      </c>
      <c r="K119" s="562">
        <v>0</v>
      </c>
      <c r="L119" s="566">
        <v>0</v>
      </c>
      <c r="M119" s="562">
        <v>0</v>
      </c>
      <c r="N119" s="566">
        <v>0</v>
      </c>
      <c r="O119" s="562">
        <v>0</v>
      </c>
      <c r="P119" s="566">
        <v>0.70499999999999996</v>
      </c>
      <c r="Q119" s="562">
        <v>0</v>
      </c>
      <c r="R119" s="566">
        <v>0.70499999999999996</v>
      </c>
      <c r="S119" s="562">
        <v>0</v>
      </c>
      <c r="T119" s="566">
        <v>0</v>
      </c>
      <c r="U119" s="562">
        <v>0</v>
      </c>
      <c r="V119" s="566">
        <v>0</v>
      </c>
      <c r="W119" s="562">
        <v>0</v>
      </c>
      <c r="X119" s="566">
        <v>0</v>
      </c>
      <c r="Y119" s="562">
        <v>0</v>
      </c>
      <c r="Z119" s="566">
        <v>0</v>
      </c>
      <c r="AA119" s="562">
        <v>0</v>
      </c>
      <c r="AB119" s="566">
        <v>0</v>
      </c>
      <c r="AC119" s="562">
        <v>0</v>
      </c>
      <c r="AD119" s="566">
        <v>0</v>
      </c>
      <c r="AE119" s="562">
        <v>0</v>
      </c>
      <c r="AF119" s="566">
        <v>0.70499999999999996</v>
      </c>
      <c r="AG119" s="562">
        <v>0</v>
      </c>
      <c r="AH119" s="566">
        <v>0.70499999999999996</v>
      </c>
      <c r="AJ119"/>
      <c r="AK119"/>
      <c r="AL119"/>
      <c r="AM119"/>
      <c r="AN119"/>
      <c r="AO119"/>
      <c r="AP119"/>
      <c r="AQ119"/>
      <c r="AR119"/>
      <c r="AS119"/>
      <c r="AT119"/>
      <c r="AU119"/>
      <c r="AV119"/>
      <c r="AW119"/>
      <c r="AX119"/>
      <c r="AY119"/>
    </row>
    <row r="120" spans="1:70">
      <c r="A120" s="158"/>
      <c r="B120" s="171" t="s">
        <v>395</v>
      </c>
      <c r="C120" s="562">
        <v>0</v>
      </c>
      <c r="D120" s="566">
        <v>0</v>
      </c>
      <c r="E120" s="562">
        <v>0</v>
      </c>
      <c r="F120" s="566">
        <v>0</v>
      </c>
      <c r="G120" s="562">
        <v>0</v>
      </c>
      <c r="H120" s="566">
        <v>0</v>
      </c>
      <c r="I120" s="562">
        <v>0</v>
      </c>
      <c r="J120" s="566">
        <v>0</v>
      </c>
      <c r="K120" s="562">
        <v>0</v>
      </c>
      <c r="L120" s="566">
        <v>0</v>
      </c>
      <c r="M120" s="562">
        <v>0</v>
      </c>
      <c r="N120" s="566">
        <v>0</v>
      </c>
      <c r="O120" s="562">
        <v>0</v>
      </c>
      <c r="P120" s="566">
        <v>0</v>
      </c>
      <c r="Q120" s="562">
        <v>0</v>
      </c>
      <c r="R120" s="566">
        <v>0</v>
      </c>
      <c r="S120" s="562">
        <v>0</v>
      </c>
      <c r="T120" s="566">
        <v>0</v>
      </c>
      <c r="U120" s="562">
        <v>0</v>
      </c>
      <c r="V120" s="566">
        <v>0</v>
      </c>
      <c r="W120" s="562">
        <v>1.0999999999999999E-2</v>
      </c>
      <c r="X120" s="566">
        <v>1E-3</v>
      </c>
      <c r="Y120" s="562">
        <v>0</v>
      </c>
      <c r="Z120" s="566">
        <v>0</v>
      </c>
      <c r="AA120" s="562">
        <v>0</v>
      </c>
      <c r="AB120" s="566">
        <v>0.02</v>
      </c>
      <c r="AC120" s="562">
        <v>0</v>
      </c>
      <c r="AD120" s="566">
        <v>0.02</v>
      </c>
      <c r="AE120" s="562">
        <v>1.0999999999999999E-2</v>
      </c>
      <c r="AF120" s="566">
        <v>2.1000000000000001E-2</v>
      </c>
      <c r="AG120" s="562">
        <v>0</v>
      </c>
      <c r="AH120" s="566">
        <v>0.02</v>
      </c>
      <c r="AJ120"/>
      <c r="AK120"/>
      <c r="AL120"/>
      <c r="AM120"/>
      <c r="AN120"/>
      <c r="AO120"/>
      <c r="AP120"/>
      <c r="AQ120"/>
      <c r="AR120"/>
      <c r="AS120"/>
      <c r="AT120"/>
      <c r="AU120"/>
      <c r="AV120"/>
      <c r="AW120"/>
      <c r="AX120"/>
      <c r="AY120"/>
    </row>
    <row r="121" spans="1:70">
      <c r="E121" s="674"/>
      <c r="F121" s="674"/>
      <c r="H121" s="753"/>
      <c r="I121" s="674"/>
      <c r="J121" s="674"/>
      <c r="M121" s="674"/>
      <c r="N121" s="674"/>
      <c r="Q121" s="674"/>
      <c r="R121" s="674"/>
      <c r="S121" s="169"/>
      <c r="T121" s="169"/>
      <c r="U121" s="674"/>
      <c r="V121" s="674"/>
      <c r="W121" s="169"/>
      <c r="X121" s="169"/>
      <c r="Y121" s="674"/>
      <c r="Z121" s="674"/>
      <c r="AA121" s="169"/>
      <c r="AB121" s="169"/>
      <c r="AC121" s="674"/>
      <c r="AD121" s="674"/>
      <c r="AE121" s="169"/>
      <c r="AF121" s="169"/>
      <c r="AG121" s="674"/>
      <c r="AH121" s="674"/>
      <c r="AI121" s="169"/>
      <c r="AJ121"/>
      <c r="AK121"/>
      <c r="AL121"/>
      <c r="AM121"/>
      <c r="AN121"/>
      <c r="AO121"/>
      <c r="AP121"/>
      <c r="AQ121"/>
      <c r="AR121"/>
      <c r="AS121"/>
      <c r="AT121"/>
      <c r="AU121"/>
      <c r="AV121"/>
      <c r="AW121"/>
      <c r="AX121"/>
      <c r="AY121"/>
    </row>
    <row r="122" spans="1:70" s="144" customFormat="1">
      <c r="A122" s="158" t="s">
        <v>412</v>
      </c>
      <c r="B122" s="181"/>
      <c r="C122" s="571">
        <v>0</v>
      </c>
      <c r="D122" s="565">
        <v>0</v>
      </c>
      <c r="E122" s="571">
        <v>0</v>
      </c>
      <c r="F122" s="565">
        <v>0</v>
      </c>
      <c r="G122" s="571">
        <v>-11.21</v>
      </c>
      <c r="H122" s="565">
        <v>12.539</v>
      </c>
      <c r="I122" s="571">
        <v>-2.9650000000000016</v>
      </c>
      <c r="J122" s="565">
        <v>6.9259999999999993</v>
      </c>
      <c r="K122" s="571">
        <v>146.892</v>
      </c>
      <c r="L122" s="565">
        <v>139.755</v>
      </c>
      <c r="M122" s="571">
        <v>96.36</v>
      </c>
      <c r="N122" s="565">
        <v>139.755</v>
      </c>
      <c r="O122" s="571">
        <v>395.096</v>
      </c>
      <c r="P122" s="565">
        <v>305.69600000000003</v>
      </c>
      <c r="Q122" s="571">
        <v>246.75700000000001</v>
      </c>
      <c r="R122" s="565">
        <v>141.10600000000002</v>
      </c>
      <c r="S122" s="571">
        <v>0</v>
      </c>
      <c r="T122" s="565">
        <v>0</v>
      </c>
      <c r="U122" s="571">
        <v>0</v>
      </c>
      <c r="V122" s="565">
        <v>0</v>
      </c>
      <c r="W122" s="571">
        <v>77.981999999999999</v>
      </c>
      <c r="X122" s="565">
        <v>69.891999999999996</v>
      </c>
      <c r="Y122" s="571">
        <v>34.731999999999999</v>
      </c>
      <c r="Z122" s="565">
        <v>28.644999999999996</v>
      </c>
      <c r="AA122" s="571">
        <v>0</v>
      </c>
      <c r="AB122" s="565">
        <v>0.02</v>
      </c>
      <c r="AC122" s="571">
        <v>0</v>
      </c>
      <c r="AD122" s="565">
        <v>0.02</v>
      </c>
      <c r="AE122" s="571">
        <v>608.76</v>
      </c>
      <c r="AF122" s="565">
        <v>527.90200000000004</v>
      </c>
      <c r="AG122" s="571">
        <v>374.88400000000001</v>
      </c>
      <c r="AH122" s="565">
        <v>247.69000000000005</v>
      </c>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row>
    <row r="123" spans="1:70">
      <c r="E123" s="674"/>
      <c r="F123" s="674"/>
      <c r="H123" s="753"/>
      <c r="I123" s="674"/>
      <c r="J123" s="674"/>
      <c r="M123" s="674"/>
      <c r="N123" s="674"/>
      <c r="Q123" s="674"/>
      <c r="R123" s="674"/>
      <c r="S123" s="169"/>
      <c r="T123" s="169"/>
      <c r="U123" s="674"/>
      <c r="V123" s="674"/>
      <c r="W123" s="169"/>
      <c r="X123" s="169"/>
      <c r="Y123" s="674"/>
      <c r="Z123" s="674"/>
      <c r="AA123" s="169"/>
      <c r="AB123" s="169"/>
      <c r="AC123" s="674"/>
      <c r="AD123" s="674"/>
      <c r="AE123" s="169"/>
      <c r="AF123" s="169"/>
      <c r="AG123" s="674"/>
      <c r="AH123" s="674"/>
      <c r="AI123" s="169"/>
      <c r="AJ123"/>
      <c r="AK123"/>
      <c r="AL123"/>
      <c r="AM123"/>
      <c r="AN123"/>
      <c r="AO123"/>
      <c r="AP123"/>
      <c r="AQ123"/>
      <c r="AR123"/>
      <c r="AS123"/>
      <c r="AT123"/>
      <c r="AU123"/>
      <c r="AV123"/>
      <c r="AW123"/>
      <c r="AX123"/>
      <c r="AY123"/>
    </row>
    <row r="124" spans="1:70">
      <c r="A124" s="164"/>
      <c r="B124" s="165" t="s">
        <v>397</v>
      </c>
      <c r="C124" s="562">
        <v>0</v>
      </c>
      <c r="D124" s="566">
        <v>0</v>
      </c>
      <c r="E124" s="562">
        <v>0</v>
      </c>
      <c r="F124" s="566">
        <v>0</v>
      </c>
      <c r="G124" s="562">
        <v>3.4020000000000001</v>
      </c>
      <c r="H124" s="566">
        <v>-8.2080000000000002</v>
      </c>
      <c r="I124" s="562">
        <v>4.1950000000000003</v>
      </c>
      <c r="J124" s="566">
        <v>-5.5120000000000005</v>
      </c>
      <c r="K124" s="562">
        <v>-58.738999999999997</v>
      </c>
      <c r="L124" s="566">
        <v>-40.445</v>
      </c>
      <c r="M124" s="562">
        <v>-31.711999999999996</v>
      </c>
      <c r="N124" s="566">
        <v>-40.445</v>
      </c>
      <c r="O124" s="562">
        <v>-123.736</v>
      </c>
      <c r="P124" s="566">
        <v>-96.53</v>
      </c>
      <c r="Q124" s="562">
        <v>-76.485000000000014</v>
      </c>
      <c r="R124" s="566">
        <v>-47.664999999999999</v>
      </c>
      <c r="S124" s="562">
        <v>0</v>
      </c>
      <c r="T124" s="566">
        <v>0</v>
      </c>
      <c r="U124" s="562">
        <v>0</v>
      </c>
      <c r="V124" s="566">
        <v>0</v>
      </c>
      <c r="W124" s="562">
        <v>-27.324999999999999</v>
      </c>
      <c r="X124" s="566">
        <v>-23.431000000000001</v>
      </c>
      <c r="Y124" s="562">
        <v>-11.128</v>
      </c>
      <c r="Z124" s="566">
        <v>-11.123000000000001</v>
      </c>
      <c r="AA124" s="562">
        <v>0</v>
      </c>
      <c r="AB124" s="566">
        <v>0</v>
      </c>
      <c r="AC124" s="562">
        <v>0</v>
      </c>
      <c r="AD124" s="566">
        <v>0</v>
      </c>
      <c r="AE124" s="562">
        <v>-206.398</v>
      </c>
      <c r="AF124" s="566">
        <v>-168.614</v>
      </c>
      <c r="AG124" s="562">
        <v>-115.13</v>
      </c>
      <c r="AH124" s="566">
        <v>-85.996000000000009</v>
      </c>
      <c r="AJ124"/>
      <c r="AK124"/>
      <c r="AL124"/>
      <c r="AM124"/>
      <c r="AN124"/>
      <c r="AO124"/>
      <c r="AP124"/>
      <c r="AQ124"/>
      <c r="AR124"/>
      <c r="AS124"/>
      <c r="AT124"/>
      <c r="AU124"/>
      <c r="AV124"/>
      <c r="AW124"/>
      <c r="AX124"/>
      <c r="AY124"/>
    </row>
    <row r="125" spans="1:70">
      <c r="E125" s="674"/>
      <c r="F125" s="674"/>
      <c r="H125" s="753"/>
      <c r="I125" s="674"/>
      <c r="J125" s="674"/>
      <c r="M125" s="674"/>
      <c r="N125" s="674"/>
      <c r="Q125" s="674"/>
      <c r="R125" s="674"/>
      <c r="S125" s="169"/>
      <c r="T125" s="169"/>
      <c r="U125" s="674"/>
      <c r="V125" s="674"/>
      <c r="W125" s="169"/>
      <c r="X125" s="169"/>
      <c r="Y125" s="674"/>
      <c r="Z125" s="674"/>
      <c r="AA125" s="169"/>
      <c r="AB125" s="169"/>
      <c r="AC125" s="674"/>
      <c r="AD125" s="674"/>
      <c r="AE125" s="169"/>
      <c r="AF125" s="169"/>
      <c r="AG125" s="674"/>
      <c r="AH125" s="674"/>
      <c r="AI125" s="169"/>
      <c r="AJ125"/>
      <c r="AK125"/>
      <c r="AL125"/>
      <c r="AM125"/>
      <c r="AN125"/>
      <c r="AO125"/>
      <c r="AP125"/>
      <c r="AQ125"/>
      <c r="AR125"/>
      <c r="AS125"/>
      <c r="AT125"/>
      <c r="AU125"/>
      <c r="AV125"/>
      <c r="AW125"/>
      <c r="AX125"/>
      <c r="AY125"/>
    </row>
    <row r="126" spans="1:70" s="144" customFormat="1">
      <c r="A126" s="158" t="s">
        <v>398</v>
      </c>
      <c r="B126" s="181"/>
      <c r="C126" s="571">
        <v>0</v>
      </c>
      <c r="D126" s="565">
        <v>0</v>
      </c>
      <c r="E126" s="571">
        <v>0</v>
      </c>
      <c r="F126" s="565">
        <v>0</v>
      </c>
      <c r="G126" s="571">
        <v>-7.8079999999999998</v>
      </c>
      <c r="H126" s="565">
        <v>4.3310000000000004</v>
      </c>
      <c r="I126" s="571">
        <v>1.2300000000000004</v>
      </c>
      <c r="J126" s="565">
        <v>1.4140000000000006</v>
      </c>
      <c r="K126" s="571">
        <v>88.153000000000006</v>
      </c>
      <c r="L126" s="565">
        <v>99.31</v>
      </c>
      <c r="M126" s="571">
        <v>64.64800000000001</v>
      </c>
      <c r="N126" s="565">
        <v>99.31</v>
      </c>
      <c r="O126" s="571">
        <v>271.36</v>
      </c>
      <c r="P126" s="565">
        <v>209.166</v>
      </c>
      <c r="Q126" s="571">
        <v>170.27200000000002</v>
      </c>
      <c r="R126" s="565">
        <v>93.441000000000003</v>
      </c>
      <c r="S126" s="571">
        <v>0</v>
      </c>
      <c r="T126" s="565">
        <v>0</v>
      </c>
      <c r="U126" s="571">
        <v>0</v>
      </c>
      <c r="V126" s="565">
        <v>0</v>
      </c>
      <c r="W126" s="571">
        <v>50.656999999999996</v>
      </c>
      <c r="X126" s="565">
        <v>46.460999999999999</v>
      </c>
      <c r="Y126" s="571">
        <v>23.603999999999996</v>
      </c>
      <c r="Z126" s="565">
        <v>17.521999999999998</v>
      </c>
      <c r="AA126" s="571">
        <v>0</v>
      </c>
      <c r="AB126" s="565">
        <v>0.02</v>
      </c>
      <c r="AC126" s="571">
        <v>0</v>
      </c>
      <c r="AD126" s="565">
        <v>0.02</v>
      </c>
      <c r="AE126" s="571">
        <v>402.36200000000002</v>
      </c>
      <c r="AF126" s="565">
        <v>359.28800000000001</v>
      </c>
      <c r="AG126" s="571">
        <v>259.75400000000002</v>
      </c>
      <c r="AH126" s="565">
        <v>161.69400000000002</v>
      </c>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row>
    <row r="127" spans="1:70">
      <c r="A127" s="164"/>
      <c r="B127" s="165" t="s">
        <v>399</v>
      </c>
      <c r="C127" s="562">
        <v>0</v>
      </c>
      <c r="D127" s="566">
        <v>0</v>
      </c>
      <c r="E127" s="562">
        <v>0</v>
      </c>
      <c r="F127" s="566">
        <v>0</v>
      </c>
      <c r="G127" s="562">
        <v>0</v>
      </c>
      <c r="H127" s="566">
        <v>0</v>
      </c>
      <c r="I127" s="562">
        <v>0</v>
      </c>
      <c r="J127" s="566">
        <v>0</v>
      </c>
      <c r="K127" s="562">
        <v>0</v>
      </c>
      <c r="L127" s="566">
        <v>0</v>
      </c>
      <c r="M127" s="562">
        <v>0</v>
      </c>
      <c r="N127" s="566">
        <v>0</v>
      </c>
      <c r="O127" s="562">
        <v>0</v>
      </c>
      <c r="P127" s="566">
        <v>0</v>
      </c>
      <c r="Q127" s="562">
        <v>0</v>
      </c>
      <c r="R127" s="566">
        <v>0</v>
      </c>
      <c r="S127" s="562">
        <v>0</v>
      </c>
      <c r="T127" s="566">
        <v>0</v>
      </c>
      <c r="U127" s="562">
        <v>0</v>
      </c>
      <c r="V127" s="566">
        <v>0</v>
      </c>
      <c r="W127" s="562">
        <v>0</v>
      </c>
      <c r="X127" s="566">
        <v>0</v>
      </c>
      <c r="Y127" s="562">
        <v>0</v>
      </c>
      <c r="Z127" s="566">
        <v>0</v>
      </c>
      <c r="AA127" s="562">
        <v>0</v>
      </c>
      <c r="AB127" s="566">
        <v>0</v>
      </c>
      <c r="AC127" s="562">
        <v>0</v>
      </c>
      <c r="AD127" s="566">
        <v>0</v>
      </c>
      <c r="AE127" s="562">
        <v>0</v>
      </c>
      <c r="AF127" s="566">
        <v>0</v>
      </c>
      <c r="AG127" s="562">
        <v>0</v>
      </c>
      <c r="AH127" s="566">
        <v>0</v>
      </c>
      <c r="AJ127"/>
      <c r="AK127"/>
      <c r="AL127"/>
      <c r="AM127"/>
      <c r="AN127"/>
      <c r="AO127"/>
      <c r="AP127"/>
      <c r="AQ127"/>
      <c r="AR127"/>
      <c r="AS127"/>
      <c r="AT127"/>
      <c r="AU127"/>
      <c r="AV127"/>
      <c r="AW127"/>
      <c r="AX127"/>
      <c r="AY127"/>
    </row>
    <row r="128" spans="1:70" s="144" customFormat="1">
      <c r="A128" s="172" t="s">
        <v>400</v>
      </c>
      <c r="B128" s="159"/>
      <c r="C128" s="571">
        <v>0</v>
      </c>
      <c r="D128" s="565">
        <v>0</v>
      </c>
      <c r="E128" s="571">
        <v>0</v>
      </c>
      <c r="F128" s="565">
        <v>0</v>
      </c>
      <c r="G128" s="571">
        <v>-7.8079999999999998</v>
      </c>
      <c r="H128" s="565">
        <v>4.3310000000000004</v>
      </c>
      <c r="I128" s="571">
        <v>1.2300000000000004</v>
      </c>
      <c r="J128" s="565">
        <v>1.4140000000000006</v>
      </c>
      <c r="K128" s="571">
        <v>88.153000000000006</v>
      </c>
      <c r="L128" s="565">
        <v>99.31</v>
      </c>
      <c r="M128" s="571">
        <v>64.64800000000001</v>
      </c>
      <c r="N128" s="565">
        <v>99.31</v>
      </c>
      <c r="O128" s="571">
        <v>271.36</v>
      </c>
      <c r="P128" s="565">
        <v>209.166</v>
      </c>
      <c r="Q128" s="571">
        <v>170.27200000000002</v>
      </c>
      <c r="R128" s="565">
        <v>93.441000000000003</v>
      </c>
      <c r="S128" s="571">
        <v>0</v>
      </c>
      <c r="T128" s="565">
        <v>0</v>
      </c>
      <c r="U128" s="571">
        <v>0</v>
      </c>
      <c r="V128" s="565">
        <v>0</v>
      </c>
      <c r="W128" s="571">
        <v>50.656999999999996</v>
      </c>
      <c r="X128" s="565">
        <v>46.460999999999999</v>
      </c>
      <c r="Y128" s="571">
        <v>23.603999999999996</v>
      </c>
      <c r="Z128" s="565">
        <v>17.521999999999998</v>
      </c>
      <c r="AA128" s="571">
        <v>0</v>
      </c>
      <c r="AB128" s="565">
        <v>0.02</v>
      </c>
      <c r="AC128" s="571">
        <v>0</v>
      </c>
      <c r="AD128" s="565">
        <v>0.02</v>
      </c>
      <c r="AE128" s="571">
        <v>402.36200000000002</v>
      </c>
      <c r="AF128" s="565">
        <v>359.28800000000001</v>
      </c>
      <c r="AG128" s="571">
        <v>259.75400000000002</v>
      </c>
      <c r="AH128" s="565">
        <v>161.69400000000002</v>
      </c>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row>
    <row r="129" spans="1:18">
      <c r="E129" s="183"/>
      <c r="F129" s="183"/>
      <c r="G129" s="169">
        <v>0</v>
      </c>
      <c r="H129" s="169">
        <v>0</v>
      </c>
      <c r="Q129" s="169"/>
      <c r="R129" s="169"/>
    </row>
    <row r="130" spans="1:18">
      <c r="C130" s="183"/>
      <c r="D130" s="183"/>
      <c r="G130" s="169">
        <v>0</v>
      </c>
      <c r="H130" s="169">
        <v>0</v>
      </c>
    </row>
    <row r="131" spans="1:18">
      <c r="C131" s="202"/>
      <c r="O131" s="157"/>
      <c r="P131" s="157"/>
    </row>
    <row r="132" spans="1:18">
      <c r="A132" s="885" t="s">
        <v>0</v>
      </c>
      <c r="B132" s="886"/>
      <c r="C132" s="879" t="s">
        <v>221</v>
      </c>
      <c r="D132" s="880"/>
      <c r="E132" s="879" t="s">
        <v>5</v>
      </c>
      <c r="F132" s="880"/>
      <c r="G132" s="879" t="s">
        <v>6</v>
      </c>
      <c r="H132" s="880"/>
      <c r="I132" s="879" t="s">
        <v>7</v>
      </c>
      <c r="J132" s="880"/>
      <c r="K132" s="879" t="s">
        <v>14</v>
      </c>
      <c r="L132" s="880"/>
      <c r="M132" s="879" t="s">
        <v>44</v>
      </c>
      <c r="N132" s="880"/>
      <c r="O132" s="879" t="s">
        <v>313</v>
      </c>
      <c r="P132" s="880"/>
      <c r="Q132" s="879" t="s">
        <v>47</v>
      </c>
      <c r="R132" s="880"/>
    </row>
    <row r="133" spans="1:18">
      <c r="A133" s="891" t="s">
        <v>402</v>
      </c>
      <c r="B133" s="896"/>
      <c r="C133" s="558" t="s">
        <v>492</v>
      </c>
      <c r="D133" s="266" t="s">
        <v>493</v>
      </c>
      <c r="E133" s="558" t="s">
        <v>492</v>
      </c>
      <c r="F133" s="266" t="s">
        <v>493</v>
      </c>
      <c r="G133" s="558" t="s">
        <v>492</v>
      </c>
      <c r="H133" s="266" t="s">
        <v>493</v>
      </c>
      <c r="I133" s="558" t="s">
        <v>492</v>
      </c>
      <c r="J133" s="266" t="s">
        <v>493</v>
      </c>
      <c r="K133" s="558" t="s">
        <v>492</v>
      </c>
      <c r="L133" s="266" t="s">
        <v>493</v>
      </c>
      <c r="M133" s="558" t="s">
        <v>492</v>
      </c>
      <c r="N133" s="266" t="s">
        <v>493</v>
      </c>
      <c r="O133" s="558" t="s">
        <v>492</v>
      </c>
      <c r="P133" s="266" t="s">
        <v>493</v>
      </c>
      <c r="Q133" s="558" t="s">
        <v>492</v>
      </c>
      <c r="R133" s="266" t="s">
        <v>493</v>
      </c>
    </row>
    <row r="134" spans="1:18">
      <c r="A134" s="897"/>
      <c r="B134" s="898"/>
      <c r="C134" s="559" t="s">
        <v>220</v>
      </c>
      <c r="D134" s="267" t="s">
        <v>220</v>
      </c>
      <c r="E134" s="559" t="s">
        <v>220</v>
      </c>
      <c r="F134" s="267" t="s">
        <v>220</v>
      </c>
      <c r="G134" s="559" t="s">
        <v>220</v>
      </c>
      <c r="H134" s="267" t="s">
        <v>220</v>
      </c>
      <c r="I134" s="559" t="s">
        <v>220</v>
      </c>
      <c r="J134" s="267" t="s">
        <v>220</v>
      </c>
      <c r="K134" s="559" t="s">
        <v>220</v>
      </c>
      <c r="L134" s="267" t="s">
        <v>220</v>
      </c>
      <c r="M134" s="559" t="s">
        <v>220</v>
      </c>
      <c r="N134" s="267" t="s">
        <v>220</v>
      </c>
      <c r="O134" s="559" t="s">
        <v>220</v>
      </c>
      <c r="P134" s="267" t="s">
        <v>220</v>
      </c>
      <c r="Q134" s="559" t="s">
        <v>220</v>
      </c>
      <c r="R134" s="267" t="s">
        <v>220</v>
      </c>
    </row>
    <row r="135" spans="1:18">
      <c r="E135" s="567"/>
      <c r="F135" s="567"/>
      <c r="G135" s="567"/>
      <c r="H135" s="567"/>
      <c r="I135" s="567"/>
      <c r="J135" s="567"/>
      <c r="K135" s="567"/>
      <c r="L135" s="567"/>
      <c r="M135" s="567"/>
      <c r="N135" s="567"/>
      <c r="O135" s="567"/>
      <c r="P135" s="567"/>
      <c r="Q135" s="567"/>
      <c r="R135" s="567"/>
    </row>
    <row r="136" spans="1:18">
      <c r="A136" s="158"/>
      <c r="B136" s="171" t="s">
        <v>403</v>
      </c>
      <c r="C136" s="562">
        <v>0</v>
      </c>
      <c r="D136" s="566">
        <v>0</v>
      </c>
      <c r="E136" s="562">
        <v>9.8350000000000009</v>
      </c>
      <c r="F136" s="566">
        <v>-0.875</v>
      </c>
      <c r="G136" s="562">
        <v>-131.22900000000001</v>
      </c>
      <c r="H136" s="566">
        <v>172.465</v>
      </c>
      <c r="I136" s="562">
        <v>399.75799999999998</v>
      </c>
      <c r="J136" s="566">
        <v>-135.09399999999999</v>
      </c>
      <c r="K136" s="562">
        <v>0</v>
      </c>
      <c r="L136" s="566">
        <v>0</v>
      </c>
      <c r="M136" s="562">
        <v>72.429000000000002</v>
      </c>
      <c r="N136" s="566">
        <v>40.527000000000001</v>
      </c>
      <c r="O136" s="562">
        <v>0</v>
      </c>
      <c r="P136" s="566">
        <v>0</v>
      </c>
      <c r="Q136" s="562">
        <v>350.79300000000001</v>
      </c>
      <c r="R136" s="566">
        <v>77.022999999999996</v>
      </c>
    </row>
    <row r="137" spans="1:18">
      <c r="A137" s="158"/>
      <c r="B137" s="171" t="s">
        <v>404</v>
      </c>
      <c r="C137" s="562">
        <v>0</v>
      </c>
      <c r="D137" s="566">
        <v>0</v>
      </c>
      <c r="E137" s="562">
        <v>-4.5830000000000002</v>
      </c>
      <c r="F137" s="566">
        <v>28.132999999999999</v>
      </c>
      <c r="G137" s="562">
        <v>-212.07400000000001</v>
      </c>
      <c r="H137" s="566">
        <v>-157.81700000000001</v>
      </c>
      <c r="I137" s="562">
        <v>-142.941</v>
      </c>
      <c r="J137" s="566">
        <v>-132.50399999999999</v>
      </c>
      <c r="K137" s="562">
        <v>0</v>
      </c>
      <c r="L137" s="566">
        <v>0</v>
      </c>
      <c r="M137" s="562">
        <v>-3.4319999999999999</v>
      </c>
      <c r="N137" s="566">
        <v>-7.67</v>
      </c>
      <c r="O137" s="562">
        <v>0</v>
      </c>
      <c r="P137" s="566">
        <v>-9.5</v>
      </c>
      <c r="Q137" s="562">
        <v>-363.03</v>
      </c>
      <c r="R137" s="566">
        <v>-279.358</v>
      </c>
    </row>
    <row r="138" spans="1:18">
      <c r="A138" s="158"/>
      <c r="B138" s="171" t="s">
        <v>405</v>
      </c>
      <c r="C138" s="562">
        <v>0</v>
      </c>
      <c r="D138" s="566">
        <v>0</v>
      </c>
      <c r="E138" s="562">
        <v>0</v>
      </c>
      <c r="F138" s="566">
        <v>-20.221</v>
      </c>
      <c r="G138" s="562">
        <v>-61.454999999999998</v>
      </c>
      <c r="H138" s="566">
        <v>-170.86500000000001</v>
      </c>
      <c r="I138" s="562">
        <v>-153.733</v>
      </c>
      <c r="J138" s="566">
        <v>-240.27199999999999</v>
      </c>
      <c r="K138" s="562">
        <v>0</v>
      </c>
      <c r="L138" s="566">
        <v>0</v>
      </c>
      <c r="M138" s="562">
        <v>-6.4340000000000002</v>
      </c>
      <c r="N138" s="566">
        <v>-40.033999999999999</v>
      </c>
      <c r="O138" s="562">
        <v>0</v>
      </c>
      <c r="P138" s="566">
        <v>9.5</v>
      </c>
      <c r="Q138" s="562">
        <v>-221.62200000000001</v>
      </c>
      <c r="R138" s="566">
        <v>-461.892</v>
      </c>
    </row>
    <row r="146" spans="3:11">
      <c r="C146" s="157">
        <v>0</v>
      </c>
      <c r="D146" s="157">
        <v>0</v>
      </c>
      <c r="E146" s="157"/>
      <c r="F146" s="157"/>
      <c r="G146" s="157"/>
      <c r="H146" s="157"/>
      <c r="I146" s="157"/>
      <c r="J146" s="157"/>
      <c r="K146" s="157"/>
    </row>
  </sheetData>
  <mergeCells count="61">
    <mergeCell ref="O132:P132"/>
    <mergeCell ref="Q132:R132"/>
    <mergeCell ref="W75:Z75"/>
    <mergeCell ref="W76:X76"/>
    <mergeCell ref="Y76:Z76"/>
    <mergeCell ref="O76:P76"/>
    <mergeCell ref="Q76:R76"/>
    <mergeCell ref="O75:R75"/>
    <mergeCell ref="S76:T76"/>
    <mergeCell ref="U76:V76"/>
    <mergeCell ref="A77:B78"/>
    <mergeCell ref="G35:H35"/>
    <mergeCell ref="A36:B37"/>
    <mergeCell ref="G76:H76"/>
    <mergeCell ref="C75:F75"/>
    <mergeCell ref="G75:J75"/>
    <mergeCell ref="A75:B75"/>
    <mergeCell ref="C74:AH74"/>
    <mergeCell ref="S75:V75"/>
    <mergeCell ref="K76:L76"/>
    <mergeCell ref="M76:N76"/>
    <mergeCell ref="AG76:AH76"/>
    <mergeCell ref="AE75:AH75"/>
    <mergeCell ref="AA75:AD75"/>
    <mergeCell ref="AA76:AB76"/>
    <mergeCell ref="AC76:AD76"/>
    <mergeCell ref="A133:B134"/>
    <mergeCell ref="A132:B132"/>
    <mergeCell ref="C132:D132"/>
    <mergeCell ref="E132:F132"/>
    <mergeCell ref="G132:H132"/>
    <mergeCell ref="I76:J76"/>
    <mergeCell ref="E76:F76"/>
    <mergeCell ref="K75:N75"/>
    <mergeCell ref="I132:J132"/>
    <mergeCell ref="M132:N132"/>
    <mergeCell ref="K132:L132"/>
    <mergeCell ref="A4:B5"/>
    <mergeCell ref="A34:B34"/>
    <mergeCell ref="C34:R34"/>
    <mergeCell ref="O35:P35"/>
    <mergeCell ref="M35:N35"/>
    <mergeCell ref="Q35:R35"/>
    <mergeCell ref="K35:L35"/>
    <mergeCell ref="A35:B35"/>
    <mergeCell ref="C35:D35"/>
    <mergeCell ref="E35:F35"/>
    <mergeCell ref="I35:J35"/>
    <mergeCell ref="AE76:AF76"/>
    <mergeCell ref="A2:B2"/>
    <mergeCell ref="A3:B3"/>
    <mergeCell ref="C3:D3"/>
    <mergeCell ref="Q3:R3"/>
    <mergeCell ref="C2:R2"/>
    <mergeCell ref="O3:P3"/>
    <mergeCell ref="E3:F3"/>
    <mergeCell ref="G3:H3"/>
    <mergeCell ref="I3:J3"/>
    <mergeCell ref="M3:N3"/>
    <mergeCell ref="K3:L3"/>
    <mergeCell ref="C76:D76"/>
  </mergeCells>
  <pageMargins left="0.7" right="0.7" top="0.75" bottom="0.75" header="0.3" footer="0.3"/>
  <pageSetup paperSize="9" orientation="portrait" r:id="rId1"/>
  <headerFooter>
    <oddHeader>&amp;C&amp;"Arial"&amp;8&amp;K000000INTERNAL&amp;1#</oddHeader>
  </headerFooter>
  <customProperties>
    <customPr name="_pios_id" r:id="rId2"/>
  </customPropertie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2:AU145"/>
  <sheetViews>
    <sheetView showGridLines="0" topLeftCell="J105" workbookViewId="0">
      <selection activeCell="O134" sqref="O134"/>
    </sheetView>
  </sheetViews>
  <sheetFormatPr baseColWidth="10" defaultColWidth="11.42578125" defaultRowHeight="12.75"/>
  <cols>
    <col min="1" max="1" width="6" style="162" customWidth="1"/>
    <col min="2" max="2" width="70.140625" style="162" customWidth="1"/>
    <col min="3" max="3" width="23" style="162" bestFit="1" customWidth="1"/>
    <col min="4" max="4" width="22.42578125" style="162" bestFit="1" customWidth="1"/>
    <col min="5" max="5" width="18.28515625" style="162" customWidth="1"/>
    <col min="6" max="6" width="18.140625" style="162" bestFit="1" customWidth="1"/>
    <col min="7" max="7" width="18.85546875" style="162" customWidth="1"/>
    <col min="8" max="8" width="19.7109375" style="162" customWidth="1"/>
    <col min="9" max="9" width="17.85546875" style="162" customWidth="1"/>
    <col min="10" max="10" width="18.5703125" style="162" customWidth="1"/>
    <col min="11" max="11" width="18.28515625" style="162" customWidth="1"/>
    <col min="12" max="12" width="18.85546875" style="162" customWidth="1"/>
    <col min="13" max="13" width="17.85546875" style="162" customWidth="1"/>
    <col min="14" max="14" width="19.140625" style="162" customWidth="1"/>
    <col min="15" max="15" width="18.5703125" style="162" customWidth="1"/>
    <col min="16" max="16" width="18.7109375" style="162" customWidth="1"/>
    <col min="17" max="17" width="16.140625" style="109" customWidth="1"/>
    <col min="18" max="18" width="15.140625" style="109" customWidth="1"/>
    <col min="19" max="19" width="16.5703125" style="109" customWidth="1"/>
    <col min="20" max="20" width="14" style="109" customWidth="1"/>
    <col min="21" max="21" width="16.28515625" style="109" customWidth="1"/>
    <col min="22" max="22" width="13.140625" style="109" customWidth="1"/>
    <col min="23" max="23" width="16.5703125" style="109" customWidth="1"/>
    <col min="24" max="24" width="15.7109375" style="109" customWidth="1"/>
    <col min="25" max="25" width="13.140625" style="109" customWidth="1"/>
    <col min="26" max="26" width="13.85546875" style="109" customWidth="1"/>
    <col min="27" max="27" width="15" style="109" customWidth="1"/>
    <col min="28" max="28" width="14.85546875" style="109" customWidth="1"/>
    <col min="29" max="29" width="15.85546875" style="109" customWidth="1"/>
    <col min="30" max="30" width="14.42578125" style="109" customWidth="1"/>
    <col min="31" max="32" width="11.42578125" style="109"/>
    <col min="33" max="33" width="42.85546875" style="109" customWidth="1"/>
    <col min="34" max="16384" width="11.42578125" style="109"/>
  </cols>
  <sheetData>
    <row r="2" spans="1:22">
      <c r="A2" s="908" t="s">
        <v>406</v>
      </c>
      <c r="B2" s="909"/>
      <c r="C2" s="879" t="s">
        <v>53</v>
      </c>
      <c r="D2" s="895"/>
      <c r="E2" s="895"/>
      <c r="F2" s="895"/>
      <c r="G2" s="895"/>
      <c r="H2" s="895"/>
      <c r="I2" s="895"/>
      <c r="J2" s="895"/>
      <c r="K2" s="895"/>
      <c r="L2" s="895"/>
      <c r="M2" s="895"/>
      <c r="N2" s="895"/>
      <c r="O2" s="895"/>
      <c r="P2" s="895"/>
    </row>
    <row r="3" spans="1:22">
      <c r="A3" s="885" t="s">
        <v>0</v>
      </c>
      <c r="B3" s="886"/>
      <c r="C3" s="879" t="s">
        <v>221</v>
      </c>
      <c r="D3" s="880"/>
      <c r="E3" s="879" t="s">
        <v>5</v>
      </c>
      <c r="F3" s="880"/>
      <c r="G3" s="879" t="s">
        <v>6</v>
      </c>
      <c r="H3" s="880"/>
      <c r="I3" s="879" t="s">
        <v>7</v>
      </c>
      <c r="J3" s="880"/>
      <c r="K3" s="879" t="s">
        <v>14</v>
      </c>
      <c r="L3" s="880"/>
      <c r="M3" s="879" t="s">
        <v>313</v>
      </c>
      <c r="N3" s="880"/>
      <c r="O3" s="879" t="s">
        <v>47</v>
      </c>
      <c r="P3" s="880"/>
    </row>
    <row r="4" spans="1:22">
      <c r="A4" s="916" t="s">
        <v>314</v>
      </c>
      <c r="B4" s="917"/>
      <c r="C4" s="558" t="s">
        <v>492</v>
      </c>
      <c r="D4" s="560" t="s">
        <v>491</v>
      </c>
      <c r="E4" s="558" t="s">
        <v>492</v>
      </c>
      <c r="F4" s="560" t="s">
        <v>491</v>
      </c>
      <c r="G4" s="558" t="s">
        <v>492</v>
      </c>
      <c r="H4" s="560" t="s">
        <v>491</v>
      </c>
      <c r="I4" s="558" t="s">
        <v>492</v>
      </c>
      <c r="J4" s="560" t="s">
        <v>491</v>
      </c>
      <c r="K4" s="558" t="s">
        <v>492</v>
      </c>
      <c r="L4" s="560" t="s">
        <v>491</v>
      </c>
      <c r="M4" s="558" t="s">
        <v>492</v>
      </c>
      <c r="N4" s="560" t="s">
        <v>491</v>
      </c>
      <c r="O4" s="558" t="s">
        <v>492</v>
      </c>
      <c r="P4" s="560" t="s">
        <v>491</v>
      </c>
    </row>
    <row r="5" spans="1:22">
      <c r="A5" s="918"/>
      <c r="B5" s="919"/>
      <c r="C5" s="559" t="s">
        <v>220</v>
      </c>
      <c r="D5" s="267" t="s">
        <v>220</v>
      </c>
      <c r="E5" s="559" t="s">
        <v>220</v>
      </c>
      <c r="F5" s="267" t="s">
        <v>220</v>
      </c>
      <c r="G5" s="559" t="s">
        <v>220</v>
      </c>
      <c r="H5" s="267" t="s">
        <v>220</v>
      </c>
      <c r="I5" s="559" t="s">
        <v>220</v>
      </c>
      <c r="J5" s="267" t="s">
        <v>220</v>
      </c>
      <c r="K5" s="559" t="s">
        <v>220</v>
      </c>
      <c r="L5" s="267" t="s">
        <v>220</v>
      </c>
      <c r="M5" s="559" t="s">
        <v>220</v>
      </c>
      <c r="N5" s="267" t="s">
        <v>220</v>
      </c>
      <c r="O5" s="559" t="s">
        <v>220</v>
      </c>
      <c r="P5" s="267" t="s">
        <v>220</v>
      </c>
    </row>
    <row r="6" spans="1:22" s="104" customFormat="1">
      <c r="A6" s="158" t="s">
        <v>315</v>
      </c>
      <c r="B6" s="159"/>
      <c r="C6" s="557">
        <v>0</v>
      </c>
      <c r="D6" s="268">
        <v>0</v>
      </c>
      <c r="E6" s="557">
        <v>421.83699999999999</v>
      </c>
      <c r="F6" s="268">
        <v>369.154</v>
      </c>
      <c r="G6" s="557">
        <v>3849.7260000000001</v>
      </c>
      <c r="H6" s="268">
        <v>3220.3710000000001</v>
      </c>
      <c r="I6" s="557">
        <v>621.86400000000003</v>
      </c>
      <c r="J6" s="268">
        <v>616.31700000000001</v>
      </c>
      <c r="K6" s="557">
        <v>0</v>
      </c>
      <c r="L6" s="268">
        <v>0</v>
      </c>
      <c r="M6" s="557">
        <v>0</v>
      </c>
      <c r="N6" s="268">
        <v>0</v>
      </c>
      <c r="O6" s="557">
        <v>4893.4269999999997</v>
      </c>
      <c r="P6" s="268">
        <v>4205.8419999999996</v>
      </c>
      <c r="Q6" s="109"/>
      <c r="R6" s="109"/>
      <c r="S6" s="109"/>
      <c r="T6" s="109"/>
      <c r="U6" s="109"/>
      <c r="V6" s="109"/>
    </row>
    <row r="7" spans="1:22">
      <c r="A7" s="160"/>
      <c r="B7" s="161" t="s">
        <v>316</v>
      </c>
      <c r="C7" s="557">
        <v>0</v>
      </c>
      <c r="D7" s="269">
        <v>0</v>
      </c>
      <c r="E7" s="557">
        <v>17.009</v>
      </c>
      <c r="F7" s="269">
        <v>15.532999999999999</v>
      </c>
      <c r="G7" s="557">
        <v>164.40100000000001</v>
      </c>
      <c r="H7" s="269">
        <v>172.26400000000001</v>
      </c>
      <c r="I7" s="557">
        <v>86.183000000000007</v>
      </c>
      <c r="J7" s="269">
        <v>133.78399999999999</v>
      </c>
      <c r="K7" s="557">
        <v>0</v>
      </c>
      <c r="L7" s="269">
        <v>0</v>
      </c>
      <c r="M7" s="557">
        <v>0</v>
      </c>
      <c r="N7" s="269">
        <v>0</v>
      </c>
      <c r="O7" s="557">
        <v>267.59300000000002</v>
      </c>
      <c r="P7" s="269">
        <v>0</v>
      </c>
    </row>
    <row r="8" spans="1:22">
      <c r="A8" s="160"/>
      <c r="B8" s="161" t="s">
        <v>317</v>
      </c>
      <c r="C8" s="557">
        <v>0</v>
      </c>
      <c r="D8" s="269">
        <v>0</v>
      </c>
      <c r="E8" s="557">
        <v>6.0000000000000001E-3</v>
      </c>
      <c r="F8" s="269">
        <v>0</v>
      </c>
      <c r="G8" s="557">
        <v>0.54700000000000004</v>
      </c>
      <c r="H8" s="269">
        <v>59.033000000000001</v>
      </c>
      <c r="I8" s="557">
        <v>4.2949999999999999</v>
      </c>
      <c r="J8" s="269">
        <v>6.851</v>
      </c>
      <c r="K8" s="557">
        <v>0</v>
      </c>
      <c r="L8" s="269">
        <v>0</v>
      </c>
      <c r="M8" s="557">
        <v>0</v>
      </c>
      <c r="N8" s="269">
        <v>0</v>
      </c>
      <c r="O8" s="557">
        <v>4.8479999999999999</v>
      </c>
      <c r="P8" s="269">
        <v>15678.075000000001</v>
      </c>
    </row>
    <row r="9" spans="1:22">
      <c r="A9" s="160"/>
      <c r="B9" s="161" t="s">
        <v>318</v>
      </c>
      <c r="C9" s="557">
        <v>0</v>
      </c>
      <c r="D9" s="269">
        <v>0</v>
      </c>
      <c r="E9" s="557">
        <v>23.472000000000001</v>
      </c>
      <c r="F9" s="269">
        <v>17.823</v>
      </c>
      <c r="G9" s="557">
        <v>304.37400000000002</v>
      </c>
      <c r="H9" s="269">
        <v>311.5</v>
      </c>
      <c r="I9" s="557">
        <v>0</v>
      </c>
      <c r="J9" s="269">
        <v>18.038</v>
      </c>
      <c r="K9" s="557">
        <v>0</v>
      </c>
      <c r="L9" s="269">
        <v>0</v>
      </c>
      <c r="M9" s="557">
        <v>0</v>
      </c>
      <c r="N9" s="269">
        <v>0</v>
      </c>
      <c r="O9" s="557">
        <v>327.846</v>
      </c>
      <c r="P9" s="269">
        <v>5414.4359999999997</v>
      </c>
    </row>
    <row r="10" spans="1:22">
      <c r="A10" s="160"/>
      <c r="B10" s="161" t="s">
        <v>319</v>
      </c>
      <c r="C10" s="557">
        <v>0</v>
      </c>
      <c r="D10" s="269">
        <v>0</v>
      </c>
      <c r="E10" s="557">
        <v>320.99200000000002</v>
      </c>
      <c r="F10" s="269">
        <v>288.77199999999999</v>
      </c>
      <c r="G10" s="557">
        <v>2796.5160000000001</v>
      </c>
      <c r="H10" s="269">
        <v>2199.3009999999999</v>
      </c>
      <c r="I10" s="557">
        <v>437.58</v>
      </c>
      <c r="J10" s="269">
        <v>390.94799999999998</v>
      </c>
      <c r="K10" s="557">
        <v>0</v>
      </c>
      <c r="L10" s="269">
        <v>0</v>
      </c>
      <c r="M10" s="557">
        <v>0</v>
      </c>
      <c r="N10" s="269">
        <v>0</v>
      </c>
      <c r="O10" s="557">
        <v>3555.0880000000002</v>
      </c>
      <c r="P10" s="269">
        <v>1832.961</v>
      </c>
    </row>
    <row r="11" spans="1:22">
      <c r="A11" s="160"/>
      <c r="B11" s="161" t="s">
        <v>320</v>
      </c>
      <c r="C11" s="557">
        <v>0</v>
      </c>
      <c r="D11" s="269">
        <v>0</v>
      </c>
      <c r="E11" s="557">
        <v>0.64900000000000002</v>
      </c>
      <c r="F11" s="269">
        <v>0.433</v>
      </c>
      <c r="G11" s="557">
        <v>16.937999999999999</v>
      </c>
      <c r="H11" s="269">
        <v>11.928000000000001</v>
      </c>
      <c r="I11" s="557">
        <v>4.3689999999999998</v>
      </c>
      <c r="J11" s="269">
        <v>1.702</v>
      </c>
      <c r="K11" s="557">
        <v>0</v>
      </c>
      <c r="L11" s="269">
        <v>0</v>
      </c>
      <c r="M11" s="557">
        <v>0</v>
      </c>
      <c r="N11" s="269">
        <v>0</v>
      </c>
      <c r="O11" s="557">
        <v>21.956</v>
      </c>
      <c r="P11" s="269">
        <v>217.35499999999999</v>
      </c>
    </row>
    <row r="12" spans="1:22">
      <c r="A12" s="160"/>
      <c r="B12" s="161" t="s">
        <v>321</v>
      </c>
      <c r="C12" s="557">
        <v>0</v>
      </c>
      <c r="D12" s="269">
        <v>0</v>
      </c>
      <c r="E12" s="557">
        <v>59.709000000000003</v>
      </c>
      <c r="F12" s="269">
        <v>46.593000000000004</v>
      </c>
      <c r="G12" s="557">
        <v>378.51600000000002</v>
      </c>
      <c r="H12" s="269">
        <v>315.952</v>
      </c>
      <c r="I12" s="557">
        <v>85.432000000000002</v>
      </c>
      <c r="J12" s="269">
        <v>61.941000000000003</v>
      </c>
      <c r="K12" s="557">
        <v>0</v>
      </c>
      <c r="L12" s="269">
        <v>0</v>
      </c>
      <c r="M12" s="557">
        <v>0</v>
      </c>
      <c r="N12" s="269">
        <v>0</v>
      </c>
      <c r="O12" s="557">
        <v>523.65700000000004</v>
      </c>
      <c r="P12" s="269">
        <v>0.55800000000000005</v>
      </c>
    </row>
    <row r="13" spans="1:22">
      <c r="A13" s="160"/>
      <c r="B13" s="161" t="s">
        <v>322</v>
      </c>
      <c r="C13" s="557">
        <v>0</v>
      </c>
      <c r="D13" s="269">
        <v>0</v>
      </c>
      <c r="E13" s="557">
        <v>0</v>
      </c>
      <c r="F13" s="269">
        <v>0</v>
      </c>
      <c r="G13" s="557">
        <v>188.434</v>
      </c>
      <c r="H13" s="269">
        <v>150.393</v>
      </c>
      <c r="I13" s="557">
        <v>0.623</v>
      </c>
      <c r="J13" s="269">
        <v>0.56899999999999995</v>
      </c>
      <c r="K13" s="557">
        <v>0</v>
      </c>
      <c r="L13" s="269">
        <v>0</v>
      </c>
      <c r="M13" s="557">
        <v>0</v>
      </c>
      <c r="N13" s="269">
        <v>0</v>
      </c>
      <c r="O13" s="557">
        <v>189.05699999999999</v>
      </c>
      <c r="P13" s="269">
        <v>2607.5430000000001</v>
      </c>
    </row>
    <row r="14" spans="1:22">
      <c r="Q14" s="162"/>
      <c r="R14" s="162"/>
      <c r="S14" s="162"/>
      <c r="T14" s="162"/>
    </row>
    <row r="15" spans="1:22" ht="25.5">
      <c r="A15" s="160"/>
      <c r="B15" s="165" t="s">
        <v>323</v>
      </c>
      <c r="C15" s="557">
        <v>0</v>
      </c>
      <c r="D15" s="270">
        <v>0</v>
      </c>
      <c r="E15" s="557">
        <v>0</v>
      </c>
      <c r="F15" s="270">
        <v>0</v>
      </c>
      <c r="G15" s="557">
        <v>0</v>
      </c>
      <c r="H15" s="270">
        <v>0</v>
      </c>
      <c r="I15" s="557">
        <v>3.3820000000000001</v>
      </c>
      <c r="J15" s="270">
        <v>2.484</v>
      </c>
      <c r="K15" s="557">
        <v>0</v>
      </c>
      <c r="L15" s="270">
        <v>0</v>
      </c>
      <c r="M15" s="557">
        <v>0</v>
      </c>
      <c r="N15" s="270">
        <v>0</v>
      </c>
      <c r="O15" s="557">
        <v>3.3820000000000001</v>
      </c>
      <c r="P15" s="270">
        <v>4990.634</v>
      </c>
    </row>
    <row r="16" spans="1:22">
      <c r="Q16" s="162"/>
      <c r="R16" s="162"/>
      <c r="S16" s="162"/>
      <c r="T16" s="162"/>
    </row>
    <row r="17" spans="1:25" s="104" customFormat="1">
      <c r="A17" s="172" t="s">
        <v>324</v>
      </c>
      <c r="B17" s="173"/>
      <c r="C17" s="556">
        <v>0</v>
      </c>
      <c r="D17" s="271">
        <v>0</v>
      </c>
      <c r="E17" s="556">
        <v>2921.5569999999998</v>
      </c>
      <c r="F17" s="271">
        <v>2531.165</v>
      </c>
      <c r="G17" s="556">
        <v>11544.217000000001</v>
      </c>
      <c r="H17" s="271">
        <v>10451.242</v>
      </c>
      <c r="I17" s="556">
        <v>2998.4560000000001</v>
      </c>
      <c r="J17" s="271">
        <v>2695.6680000000001</v>
      </c>
      <c r="K17" s="556">
        <v>0</v>
      </c>
      <c r="L17" s="271">
        <v>0</v>
      </c>
      <c r="M17" s="556">
        <v>0</v>
      </c>
      <c r="N17" s="271">
        <v>0</v>
      </c>
      <c r="O17" s="556">
        <v>17464.23</v>
      </c>
      <c r="P17" s="271">
        <v>15678.075000000001</v>
      </c>
    </row>
    <row r="18" spans="1:25">
      <c r="A18" s="160"/>
      <c r="B18" s="161" t="s">
        <v>325</v>
      </c>
      <c r="C18" s="557">
        <v>0</v>
      </c>
      <c r="D18" s="270">
        <v>0</v>
      </c>
      <c r="E18" s="557">
        <v>4.0000000000000001E-3</v>
      </c>
      <c r="F18" s="270">
        <v>3.0000000000000001E-3</v>
      </c>
      <c r="G18" s="557">
        <v>6388.7939999999999</v>
      </c>
      <c r="H18" s="270">
        <v>5414.4309999999996</v>
      </c>
      <c r="I18" s="557">
        <v>2E-3</v>
      </c>
      <c r="J18" s="270">
        <v>2E-3</v>
      </c>
      <c r="K18" s="557">
        <v>0</v>
      </c>
      <c r="L18" s="270">
        <v>0</v>
      </c>
      <c r="M18" s="557">
        <v>0</v>
      </c>
      <c r="N18" s="270">
        <v>0</v>
      </c>
      <c r="O18" s="557">
        <v>6388.8</v>
      </c>
      <c r="P18" s="270">
        <v>5414.4359999999997</v>
      </c>
    </row>
    <row r="19" spans="1:25">
      <c r="A19" s="160"/>
      <c r="B19" s="161" t="s">
        <v>326</v>
      </c>
      <c r="C19" s="557">
        <v>0</v>
      </c>
      <c r="D19" s="270">
        <v>0</v>
      </c>
      <c r="E19" s="557">
        <v>2E-3</v>
      </c>
      <c r="F19" s="270">
        <v>2E-3</v>
      </c>
      <c r="G19" s="557">
        <v>1901.931</v>
      </c>
      <c r="H19" s="270">
        <v>1783.0820000000001</v>
      </c>
      <c r="I19" s="557">
        <v>52.905000000000001</v>
      </c>
      <c r="J19" s="270">
        <v>49.877000000000002</v>
      </c>
      <c r="K19" s="557">
        <v>0</v>
      </c>
      <c r="L19" s="270">
        <v>0</v>
      </c>
      <c r="M19" s="557">
        <v>0</v>
      </c>
      <c r="N19" s="270">
        <v>0</v>
      </c>
      <c r="O19" s="557">
        <v>1954.838</v>
      </c>
      <c r="P19" s="270">
        <v>1832.961</v>
      </c>
    </row>
    <row r="20" spans="1:25">
      <c r="A20" s="160"/>
      <c r="B20" s="161" t="s">
        <v>327</v>
      </c>
      <c r="C20" s="557">
        <v>0</v>
      </c>
      <c r="D20" s="270">
        <v>0</v>
      </c>
      <c r="E20" s="557">
        <v>0</v>
      </c>
      <c r="F20" s="270">
        <v>0</v>
      </c>
      <c r="G20" s="557">
        <v>140.04599999999999</v>
      </c>
      <c r="H20" s="270">
        <v>209.9</v>
      </c>
      <c r="I20" s="557">
        <v>7.4249999999999998</v>
      </c>
      <c r="J20" s="270">
        <v>7.4550000000000001</v>
      </c>
      <c r="K20" s="557">
        <v>0</v>
      </c>
      <c r="L20" s="270">
        <v>0</v>
      </c>
      <c r="M20" s="557">
        <v>0</v>
      </c>
      <c r="N20" s="270">
        <v>0</v>
      </c>
      <c r="O20" s="557">
        <v>147.471</v>
      </c>
      <c r="P20" s="270">
        <v>217.35499999999999</v>
      </c>
    </row>
    <row r="21" spans="1:25">
      <c r="A21" s="160"/>
      <c r="B21" s="161" t="s">
        <v>328</v>
      </c>
      <c r="C21" s="557">
        <v>0</v>
      </c>
      <c r="D21" s="270">
        <v>0</v>
      </c>
      <c r="E21" s="557">
        <v>2E-3</v>
      </c>
      <c r="F21" s="270">
        <v>2E-3</v>
      </c>
      <c r="G21" s="557">
        <v>0</v>
      </c>
      <c r="H21" s="270">
        <v>0</v>
      </c>
      <c r="I21" s="557">
        <v>0</v>
      </c>
      <c r="J21" s="270">
        <v>0.55600000000000005</v>
      </c>
      <c r="K21" s="557">
        <v>0</v>
      </c>
      <c r="L21" s="270">
        <v>0</v>
      </c>
      <c r="M21" s="557">
        <v>0</v>
      </c>
      <c r="N21" s="270">
        <v>0</v>
      </c>
      <c r="O21" s="557">
        <v>2E-3</v>
      </c>
      <c r="P21" s="270">
        <v>0.55800000000000005</v>
      </c>
    </row>
    <row r="22" spans="1:25">
      <c r="A22" s="160"/>
      <c r="B22" s="161" t="s">
        <v>329</v>
      </c>
      <c r="C22" s="557">
        <v>0</v>
      </c>
      <c r="D22" s="270">
        <v>0</v>
      </c>
      <c r="E22" s="557">
        <v>0.17499999999999999</v>
      </c>
      <c r="F22" s="270">
        <v>0.13900000000000001</v>
      </c>
      <c r="G22" s="557">
        <v>0</v>
      </c>
      <c r="H22" s="270">
        <v>0</v>
      </c>
      <c r="I22" s="557">
        <v>8.4969999999999999</v>
      </c>
      <c r="J22" s="270">
        <v>7.4610000000000003</v>
      </c>
      <c r="K22" s="557">
        <v>0</v>
      </c>
      <c r="L22" s="270">
        <v>0</v>
      </c>
      <c r="M22" s="557">
        <v>0</v>
      </c>
      <c r="N22" s="270">
        <v>0</v>
      </c>
      <c r="O22" s="557">
        <v>8.6720000000000006</v>
      </c>
      <c r="P22" s="270">
        <v>7.6</v>
      </c>
    </row>
    <row r="23" spans="1:25">
      <c r="A23" s="160"/>
      <c r="B23" s="161" t="s">
        <v>330</v>
      </c>
      <c r="C23" s="557">
        <v>0</v>
      </c>
      <c r="D23" s="270">
        <v>0</v>
      </c>
      <c r="E23" s="557">
        <v>139.619</v>
      </c>
      <c r="F23" s="270">
        <v>125.02500000000001</v>
      </c>
      <c r="G23" s="557">
        <v>2467.7130000000002</v>
      </c>
      <c r="H23" s="270">
        <v>2397.5340000000001</v>
      </c>
      <c r="I23" s="557">
        <v>82.792000000000002</v>
      </c>
      <c r="J23" s="270">
        <v>84.983999999999995</v>
      </c>
      <c r="K23" s="557">
        <v>0</v>
      </c>
      <c r="L23" s="270">
        <v>0</v>
      </c>
      <c r="M23" s="557">
        <v>0</v>
      </c>
      <c r="N23" s="270">
        <v>0</v>
      </c>
      <c r="O23" s="557">
        <v>2690.1239999999998</v>
      </c>
      <c r="P23" s="270">
        <v>2607.5430000000001</v>
      </c>
    </row>
    <row r="24" spans="1:25">
      <c r="A24" s="160"/>
      <c r="B24" s="161" t="s">
        <v>331</v>
      </c>
      <c r="C24" s="557">
        <v>0</v>
      </c>
      <c r="D24" s="270">
        <v>0</v>
      </c>
      <c r="E24" s="557">
        <v>0</v>
      </c>
      <c r="F24" s="270">
        <v>0</v>
      </c>
      <c r="G24" s="557">
        <v>0</v>
      </c>
      <c r="H24" s="270">
        <v>0</v>
      </c>
      <c r="I24" s="557">
        <v>0</v>
      </c>
      <c r="J24" s="270">
        <v>0</v>
      </c>
      <c r="K24" s="557">
        <v>0</v>
      </c>
      <c r="L24" s="270">
        <v>0</v>
      </c>
      <c r="M24" s="557">
        <v>0</v>
      </c>
      <c r="N24" s="270">
        <v>0</v>
      </c>
      <c r="O24" s="557">
        <v>0</v>
      </c>
      <c r="P24" s="270">
        <v>0</v>
      </c>
    </row>
    <row r="25" spans="1:25">
      <c r="A25" s="160"/>
      <c r="B25" s="161" t="s">
        <v>332</v>
      </c>
      <c r="C25" s="557">
        <v>0</v>
      </c>
      <c r="D25" s="270">
        <v>0</v>
      </c>
      <c r="E25" s="557">
        <v>2763.72</v>
      </c>
      <c r="F25" s="270">
        <v>2388.3629999999998</v>
      </c>
      <c r="G25" s="557">
        <v>80.268000000000001</v>
      </c>
      <c r="H25" s="270">
        <v>71.896000000000001</v>
      </c>
      <c r="I25" s="557">
        <v>2831.51</v>
      </c>
      <c r="J25" s="270">
        <v>2530.375</v>
      </c>
      <c r="K25" s="557">
        <v>0</v>
      </c>
      <c r="L25" s="270">
        <v>0</v>
      </c>
      <c r="M25" s="557">
        <v>0</v>
      </c>
      <c r="N25" s="270">
        <v>0</v>
      </c>
      <c r="O25" s="557">
        <v>5675.4979999999996</v>
      </c>
      <c r="P25" s="270">
        <v>4990.634</v>
      </c>
    </row>
    <row r="26" spans="1:25">
      <c r="A26" s="160"/>
      <c r="B26" s="161" t="s">
        <v>333</v>
      </c>
      <c r="C26" s="557">
        <v>0</v>
      </c>
      <c r="D26" s="270">
        <v>0</v>
      </c>
      <c r="E26" s="557">
        <v>0</v>
      </c>
      <c r="F26" s="270">
        <v>0</v>
      </c>
      <c r="G26" s="557">
        <v>7.484</v>
      </c>
      <c r="H26" s="270">
        <v>7.069</v>
      </c>
      <c r="I26" s="557">
        <v>0</v>
      </c>
      <c r="J26" s="270">
        <v>0</v>
      </c>
      <c r="K26" s="557">
        <v>0</v>
      </c>
      <c r="L26" s="270">
        <v>0</v>
      </c>
      <c r="M26" s="557">
        <v>0</v>
      </c>
      <c r="N26" s="270">
        <v>0</v>
      </c>
      <c r="O26" s="557">
        <v>7.484</v>
      </c>
      <c r="P26" s="270">
        <v>7.069</v>
      </c>
    </row>
    <row r="27" spans="1:25">
      <c r="A27" s="160"/>
      <c r="B27" s="161" t="s">
        <v>334</v>
      </c>
      <c r="C27" s="557">
        <v>0</v>
      </c>
      <c r="D27" s="270">
        <v>0</v>
      </c>
      <c r="E27" s="557">
        <v>18.035</v>
      </c>
      <c r="F27" s="270">
        <v>17.631</v>
      </c>
      <c r="G27" s="557">
        <v>110.89400000000001</v>
      </c>
      <c r="H27" s="270">
        <v>132.83500000000001</v>
      </c>
      <c r="I27" s="557">
        <v>15.324999999999999</v>
      </c>
      <c r="J27" s="270">
        <v>14.958</v>
      </c>
      <c r="K27" s="557">
        <v>0</v>
      </c>
      <c r="L27" s="270">
        <v>0</v>
      </c>
      <c r="M27" s="557">
        <v>0</v>
      </c>
      <c r="N27" s="270">
        <v>0</v>
      </c>
      <c r="O27" s="557">
        <v>144.25399999999999</v>
      </c>
      <c r="P27" s="270">
        <v>165.42400000000001</v>
      </c>
    </row>
    <row r="28" spans="1:25">
      <c r="A28" s="160"/>
      <c r="B28" s="161" t="s">
        <v>335</v>
      </c>
      <c r="C28" s="557">
        <v>0</v>
      </c>
      <c r="D28" s="270">
        <v>0</v>
      </c>
      <c r="E28" s="557">
        <v>0</v>
      </c>
      <c r="F28" s="270">
        <v>0</v>
      </c>
      <c r="G28" s="557">
        <v>447.08699999999999</v>
      </c>
      <c r="H28" s="270">
        <v>434.495</v>
      </c>
      <c r="I28" s="557">
        <v>0</v>
      </c>
      <c r="J28" s="270">
        <v>0</v>
      </c>
      <c r="K28" s="557">
        <v>0</v>
      </c>
      <c r="L28" s="270">
        <v>0</v>
      </c>
      <c r="M28" s="557">
        <v>0</v>
      </c>
      <c r="N28" s="270">
        <v>0</v>
      </c>
      <c r="O28" s="557">
        <v>447.08699999999999</v>
      </c>
      <c r="P28" s="270">
        <v>434.495</v>
      </c>
    </row>
    <row r="29" spans="1:25">
      <c r="Q29" s="162"/>
      <c r="R29" s="162"/>
      <c r="S29" s="162"/>
      <c r="T29" s="162"/>
      <c r="U29" s="162"/>
      <c r="V29" s="162"/>
      <c r="W29" s="162"/>
      <c r="X29" s="162"/>
      <c r="Y29" s="162"/>
    </row>
    <row r="30" spans="1:25">
      <c r="A30" s="172" t="s">
        <v>336</v>
      </c>
      <c r="B30" s="174"/>
      <c r="C30" s="564">
        <v>0</v>
      </c>
      <c r="D30" s="268">
        <v>0</v>
      </c>
      <c r="E30" s="564">
        <v>3343.3939999999998</v>
      </c>
      <c r="F30" s="268">
        <v>2900.319</v>
      </c>
      <c r="G30" s="564">
        <v>15393.942999999999</v>
      </c>
      <c r="H30" s="268">
        <v>13671.612999999999</v>
      </c>
      <c r="I30" s="564">
        <v>3620.32</v>
      </c>
      <c r="J30" s="268">
        <v>3311.9850000000001</v>
      </c>
      <c r="K30" s="564">
        <v>0</v>
      </c>
      <c r="L30" s="268">
        <v>0</v>
      </c>
      <c r="M30" s="564">
        <v>0</v>
      </c>
      <c r="N30" s="268">
        <v>0</v>
      </c>
      <c r="O30" s="564">
        <v>22357.656999999999</v>
      </c>
      <c r="P30" s="268">
        <v>19883.917000000001</v>
      </c>
    </row>
    <row r="31" spans="1:25">
      <c r="C31" s="109"/>
    </row>
    <row r="32" spans="1:25" s="85" customFormat="1">
      <c r="A32" s="908" t="s">
        <v>406</v>
      </c>
      <c r="B32" s="909"/>
      <c r="C32" s="879" t="s">
        <v>53</v>
      </c>
      <c r="D32" s="895"/>
      <c r="E32" s="895"/>
      <c r="F32" s="895"/>
      <c r="G32" s="895"/>
      <c r="H32" s="895"/>
      <c r="I32" s="895"/>
      <c r="J32" s="895"/>
      <c r="K32" s="895"/>
      <c r="L32" s="895"/>
      <c r="M32" s="895"/>
      <c r="N32" s="895"/>
      <c r="O32" s="895"/>
      <c r="P32" s="895"/>
    </row>
    <row r="33" spans="1:20" s="85" customFormat="1">
      <c r="A33" s="885" t="s">
        <v>0</v>
      </c>
      <c r="B33" s="886"/>
      <c r="C33" s="879" t="s">
        <v>221</v>
      </c>
      <c r="D33" s="880"/>
      <c r="E33" s="879" t="s">
        <v>5</v>
      </c>
      <c r="F33" s="880"/>
      <c r="G33" s="879" t="s">
        <v>6</v>
      </c>
      <c r="H33" s="880"/>
      <c r="I33" s="879" t="s">
        <v>7</v>
      </c>
      <c r="J33" s="880"/>
      <c r="K33" s="879" t="s">
        <v>14</v>
      </c>
      <c r="L33" s="880"/>
      <c r="M33" s="879" t="s">
        <v>313</v>
      </c>
      <c r="N33" s="880"/>
      <c r="O33" s="879" t="s">
        <v>47</v>
      </c>
      <c r="P33" s="880"/>
    </row>
    <row r="34" spans="1:20">
      <c r="A34" s="920" t="s">
        <v>337</v>
      </c>
      <c r="B34" s="921"/>
      <c r="C34" s="558" t="s">
        <v>492</v>
      </c>
      <c r="D34" s="560" t="s">
        <v>491</v>
      </c>
      <c r="E34" s="558" t="s">
        <v>492</v>
      </c>
      <c r="F34" s="560" t="s">
        <v>491</v>
      </c>
      <c r="G34" s="558" t="s">
        <v>492</v>
      </c>
      <c r="H34" s="560" t="s">
        <v>491</v>
      </c>
      <c r="I34" s="558" t="s">
        <v>492</v>
      </c>
      <c r="J34" s="560" t="s">
        <v>491</v>
      </c>
      <c r="K34" s="558" t="s">
        <v>492</v>
      </c>
      <c r="L34" s="560" t="s">
        <v>491</v>
      </c>
      <c r="M34" s="558" t="s">
        <v>492</v>
      </c>
      <c r="N34" s="560" t="s">
        <v>491</v>
      </c>
      <c r="O34" s="558" t="s">
        <v>492</v>
      </c>
      <c r="P34" s="560" t="s">
        <v>491</v>
      </c>
    </row>
    <row r="35" spans="1:20">
      <c r="A35" s="914"/>
      <c r="B35" s="915"/>
      <c r="C35" s="559" t="s">
        <v>220</v>
      </c>
      <c r="D35" s="267" t="s">
        <v>220</v>
      </c>
      <c r="E35" s="559" t="s">
        <v>220</v>
      </c>
      <c r="F35" s="267" t="s">
        <v>220</v>
      </c>
      <c r="G35" s="559" t="s">
        <v>220</v>
      </c>
      <c r="H35" s="267" t="s">
        <v>220</v>
      </c>
      <c r="I35" s="559" t="s">
        <v>220</v>
      </c>
      <c r="J35" s="267" t="s">
        <v>220</v>
      </c>
      <c r="K35" s="559" t="s">
        <v>220</v>
      </c>
      <c r="L35" s="267" t="s">
        <v>220</v>
      </c>
      <c r="M35" s="559" t="s">
        <v>220</v>
      </c>
      <c r="N35" s="267" t="s">
        <v>220</v>
      </c>
      <c r="O35" s="559" t="s">
        <v>220</v>
      </c>
      <c r="P35" s="267" t="s">
        <v>220</v>
      </c>
    </row>
    <row r="36" spans="1:20" s="104" customFormat="1">
      <c r="A36" s="158" t="s">
        <v>338</v>
      </c>
      <c r="B36" s="159"/>
      <c r="C36" s="557">
        <v>0</v>
      </c>
      <c r="D36" s="271">
        <v>0</v>
      </c>
      <c r="E36" s="557">
        <v>1114.845</v>
      </c>
      <c r="F36" s="271">
        <v>906.53</v>
      </c>
      <c r="G36" s="557">
        <v>5053.5919999999996</v>
      </c>
      <c r="H36" s="271">
        <v>4352.0839999999998</v>
      </c>
      <c r="I36" s="557">
        <v>614.12800000000004</v>
      </c>
      <c r="J36" s="271">
        <v>364.11599999999999</v>
      </c>
      <c r="K36" s="557">
        <v>0</v>
      </c>
      <c r="L36" s="271">
        <v>0</v>
      </c>
      <c r="M36" s="557">
        <v>0</v>
      </c>
      <c r="N36" s="271">
        <v>0</v>
      </c>
      <c r="O36" s="557">
        <v>6782.5649999999996</v>
      </c>
      <c r="P36" s="271">
        <v>5622.73</v>
      </c>
    </row>
    <row r="37" spans="1:20">
      <c r="A37" s="160"/>
      <c r="B37" s="161" t="s">
        <v>339</v>
      </c>
      <c r="C37" s="557">
        <v>0</v>
      </c>
      <c r="D37" s="270">
        <v>0</v>
      </c>
      <c r="E37" s="557">
        <v>184.83199999999999</v>
      </c>
      <c r="F37" s="270">
        <v>63.933999999999997</v>
      </c>
      <c r="G37" s="557">
        <v>1413.3050000000001</v>
      </c>
      <c r="H37" s="270">
        <v>1041.479</v>
      </c>
      <c r="I37" s="557">
        <v>9.6739999999999995</v>
      </c>
      <c r="J37" s="270">
        <v>103.639</v>
      </c>
      <c r="K37" s="557">
        <v>0</v>
      </c>
      <c r="L37" s="270">
        <v>0</v>
      </c>
      <c r="M37" s="557">
        <v>0</v>
      </c>
      <c r="N37" s="270">
        <v>0</v>
      </c>
      <c r="O37" s="557">
        <v>1607.8109999999999</v>
      </c>
      <c r="P37" s="270">
        <v>1209.0519999999999</v>
      </c>
    </row>
    <row r="38" spans="1:20">
      <c r="A38" s="160"/>
      <c r="B38" s="161" t="s">
        <v>340</v>
      </c>
      <c r="C38" s="557">
        <v>0</v>
      </c>
      <c r="D38" s="270">
        <v>0</v>
      </c>
      <c r="E38" s="557">
        <v>1.0489999999999999</v>
      </c>
      <c r="F38" s="270">
        <v>0.78300000000000003</v>
      </c>
      <c r="G38" s="557">
        <v>45.15</v>
      </c>
      <c r="H38" s="270">
        <v>50.671999999999997</v>
      </c>
      <c r="I38" s="557">
        <v>6.242</v>
      </c>
      <c r="J38" s="270">
        <v>3.8570000000000002</v>
      </c>
      <c r="K38" s="557">
        <v>0</v>
      </c>
      <c r="L38" s="270">
        <v>0</v>
      </c>
      <c r="M38" s="557">
        <v>0</v>
      </c>
      <c r="N38" s="270">
        <v>0</v>
      </c>
      <c r="O38" s="557">
        <v>52.441000000000003</v>
      </c>
      <c r="P38" s="270">
        <v>55.311999999999998</v>
      </c>
    </row>
    <row r="39" spans="1:20">
      <c r="A39" s="160"/>
      <c r="B39" s="161" t="s">
        <v>341</v>
      </c>
      <c r="C39" s="557">
        <v>0</v>
      </c>
      <c r="D39" s="270">
        <v>0</v>
      </c>
      <c r="E39" s="557">
        <v>679.82799999999997</v>
      </c>
      <c r="F39" s="270">
        <v>625.25900000000001</v>
      </c>
      <c r="G39" s="557">
        <v>2512.6860000000001</v>
      </c>
      <c r="H39" s="270">
        <v>2275.4290000000001</v>
      </c>
      <c r="I39" s="557">
        <v>343.28100000000001</v>
      </c>
      <c r="J39" s="270">
        <v>168.49799999999999</v>
      </c>
      <c r="K39" s="557">
        <v>0</v>
      </c>
      <c r="L39" s="270">
        <v>0</v>
      </c>
      <c r="M39" s="557">
        <v>0</v>
      </c>
      <c r="N39" s="270">
        <v>0</v>
      </c>
      <c r="O39" s="557">
        <v>3535.7950000000001</v>
      </c>
      <c r="P39" s="270">
        <v>3069.1860000000001</v>
      </c>
    </row>
    <row r="40" spans="1:20">
      <c r="A40" s="160"/>
      <c r="B40" s="161" t="s">
        <v>342</v>
      </c>
      <c r="C40" s="557">
        <v>0</v>
      </c>
      <c r="D40" s="270">
        <v>0</v>
      </c>
      <c r="E40" s="557">
        <v>126.657</v>
      </c>
      <c r="F40" s="270">
        <v>123.91200000000001</v>
      </c>
      <c r="G40" s="557">
        <v>984.65099999999995</v>
      </c>
      <c r="H40" s="270">
        <v>883.19899999999996</v>
      </c>
      <c r="I40" s="557">
        <v>214.53299999999999</v>
      </c>
      <c r="J40" s="270">
        <v>17.178999999999998</v>
      </c>
      <c r="K40" s="557">
        <v>0</v>
      </c>
      <c r="L40" s="270">
        <v>0</v>
      </c>
      <c r="M40" s="557">
        <v>0</v>
      </c>
      <c r="N40" s="270">
        <v>0</v>
      </c>
      <c r="O40" s="557">
        <v>1325.8409999999999</v>
      </c>
      <c r="P40" s="270">
        <v>1024.29</v>
      </c>
    </row>
    <row r="41" spans="1:20">
      <c r="A41" s="160"/>
      <c r="B41" s="161" t="s">
        <v>343</v>
      </c>
      <c r="C41" s="557">
        <v>0</v>
      </c>
      <c r="D41" s="270">
        <v>0</v>
      </c>
      <c r="E41" s="557">
        <v>42.774000000000001</v>
      </c>
      <c r="F41" s="270">
        <v>31.757000000000001</v>
      </c>
      <c r="G41" s="557">
        <v>70.200999999999993</v>
      </c>
      <c r="H41" s="270">
        <v>78.531000000000006</v>
      </c>
      <c r="I41" s="557">
        <v>10.582000000000001</v>
      </c>
      <c r="J41" s="270">
        <v>12.058</v>
      </c>
      <c r="K41" s="557">
        <v>0</v>
      </c>
      <c r="L41" s="270">
        <v>0</v>
      </c>
      <c r="M41" s="557">
        <v>0</v>
      </c>
      <c r="N41" s="270">
        <v>0</v>
      </c>
      <c r="O41" s="557">
        <v>123.557</v>
      </c>
      <c r="P41" s="270">
        <v>122.346</v>
      </c>
    </row>
    <row r="42" spans="1:20">
      <c r="A42" s="160"/>
      <c r="B42" s="161" t="s">
        <v>344</v>
      </c>
      <c r="C42" s="557">
        <v>0</v>
      </c>
      <c r="D42" s="270">
        <v>0</v>
      </c>
      <c r="E42" s="557">
        <v>45.606999999999999</v>
      </c>
      <c r="F42" s="270">
        <v>23.556999999999999</v>
      </c>
      <c r="G42" s="557">
        <v>0</v>
      </c>
      <c r="H42" s="270">
        <v>0</v>
      </c>
      <c r="I42" s="557">
        <v>0</v>
      </c>
      <c r="J42" s="270">
        <v>23.376999999999999</v>
      </c>
      <c r="K42" s="557">
        <v>0</v>
      </c>
      <c r="L42" s="270">
        <v>0</v>
      </c>
      <c r="M42" s="557">
        <v>0</v>
      </c>
      <c r="N42" s="270">
        <v>0</v>
      </c>
      <c r="O42" s="557">
        <v>45.606999999999999</v>
      </c>
      <c r="P42" s="270">
        <v>46.933999999999997</v>
      </c>
    </row>
    <row r="43" spans="1:20">
      <c r="A43" s="160"/>
      <c r="B43" s="161" t="s">
        <v>345</v>
      </c>
      <c r="C43" s="557">
        <v>0</v>
      </c>
      <c r="D43" s="270">
        <v>0</v>
      </c>
      <c r="E43" s="557">
        <v>0</v>
      </c>
      <c r="F43" s="270">
        <v>0</v>
      </c>
      <c r="G43" s="557">
        <v>0</v>
      </c>
      <c r="H43" s="270">
        <v>0</v>
      </c>
      <c r="I43" s="557">
        <v>0</v>
      </c>
      <c r="J43" s="270">
        <v>0</v>
      </c>
      <c r="K43" s="557">
        <v>0</v>
      </c>
      <c r="L43" s="270">
        <v>0</v>
      </c>
      <c r="M43" s="557">
        <v>0</v>
      </c>
      <c r="N43" s="270">
        <v>0</v>
      </c>
      <c r="O43" s="557">
        <v>0</v>
      </c>
      <c r="P43" s="270">
        <v>0</v>
      </c>
    </row>
    <row r="44" spans="1:20">
      <c r="A44" s="160"/>
      <c r="B44" s="161" t="s">
        <v>346</v>
      </c>
      <c r="C44" s="557">
        <v>0</v>
      </c>
      <c r="D44" s="270">
        <v>0</v>
      </c>
      <c r="E44" s="557">
        <v>34.097999999999999</v>
      </c>
      <c r="F44" s="270">
        <v>37.328000000000003</v>
      </c>
      <c r="G44" s="557">
        <v>27.599</v>
      </c>
      <c r="H44" s="270">
        <v>22.774000000000001</v>
      </c>
      <c r="I44" s="557">
        <v>29.815999999999999</v>
      </c>
      <c r="J44" s="270">
        <v>35.508000000000003</v>
      </c>
      <c r="K44" s="557">
        <v>0</v>
      </c>
      <c r="L44" s="270">
        <v>0</v>
      </c>
      <c r="M44" s="557">
        <v>0</v>
      </c>
      <c r="N44" s="270">
        <v>0</v>
      </c>
      <c r="O44" s="557">
        <v>91.513000000000005</v>
      </c>
      <c r="P44" s="270">
        <v>95.61</v>
      </c>
    </row>
    <row r="45" spans="1:20">
      <c r="Q45" s="162"/>
      <c r="R45" s="162"/>
      <c r="S45" s="162"/>
      <c r="T45" s="162"/>
    </row>
    <row r="46" spans="1:20">
      <c r="A46" s="160"/>
      <c r="B46" s="165" t="s">
        <v>347</v>
      </c>
      <c r="C46" s="557">
        <v>0</v>
      </c>
      <c r="D46" s="270">
        <v>0</v>
      </c>
      <c r="E46" s="557">
        <v>0</v>
      </c>
      <c r="F46" s="270">
        <v>0</v>
      </c>
      <c r="G46" s="557">
        <v>0</v>
      </c>
      <c r="H46" s="270">
        <v>0</v>
      </c>
      <c r="I46" s="557">
        <v>0</v>
      </c>
      <c r="J46" s="270">
        <v>0</v>
      </c>
      <c r="K46" s="557">
        <v>0</v>
      </c>
      <c r="L46" s="270">
        <v>0</v>
      </c>
      <c r="M46" s="557">
        <v>0</v>
      </c>
      <c r="N46" s="270">
        <v>0</v>
      </c>
      <c r="O46" s="557">
        <v>0</v>
      </c>
      <c r="P46" s="270">
        <v>0</v>
      </c>
    </row>
    <row r="47" spans="1:20">
      <c r="Q47" s="162"/>
      <c r="R47" s="162"/>
      <c r="S47" s="162"/>
      <c r="T47" s="162"/>
    </row>
    <row r="48" spans="1:20" s="104" customFormat="1">
      <c r="A48" s="158" t="s">
        <v>348</v>
      </c>
      <c r="B48" s="159"/>
      <c r="C48" s="556">
        <v>0</v>
      </c>
      <c r="D48" s="271">
        <v>0</v>
      </c>
      <c r="E48" s="556">
        <v>793</v>
      </c>
      <c r="F48" s="271">
        <v>777.36599999999999</v>
      </c>
      <c r="G48" s="556">
        <v>5165.4179999999997</v>
      </c>
      <c r="H48" s="271">
        <v>4486.8860000000004</v>
      </c>
      <c r="I48" s="556">
        <v>762.85900000000004</v>
      </c>
      <c r="J48" s="271">
        <v>740.45899999999995</v>
      </c>
      <c r="K48" s="556">
        <v>0</v>
      </c>
      <c r="L48" s="271">
        <v>0</v>
      </c>
      <c r="M48" s="556">
        <v>0</v>
      </c>
      <c r="N48" s="271">
        <v>0</v>
      </c>
      <c r="O48" s="556">
        <v>6721.277</v>
      </c>
      <c r="P48" s="271">
        <v>6004.7110000000002</v>
      </c>
    </row>
    <row r="49" spans="1:20">
      <c r="A49" s="160"/>
      <c r="B49" s="161" t="s">
        <v>349</v>
      </c>
      <c r="C49" s="557">
        <v>0</v>
      </c>
      <c r="D49" s="270">
        <v>0</v>
      </c>
      <c r="E49" s="557">
        <v>34.46</v>
      </c>
      <c r="F49" s="270">
        <v>52.572000000000003</v>
      </c>
      <c r="G49" s="557">
        <v>1965.587</v>
      </c>
      <c r="H49" s="270">
        <v>1687.2650000000001</v>
      </c>
      <c r="I49" s="557">
        <v>590.16399999999999</v>
      </c>
      <c r="J49" s="270">
        <v>593.60799999999995</v>
      </c>
      <c r="K49" s="557">
        <v>0</v>
      </c>
      <c r="L49" s="270">
        <v>0</v>
      </c>
      <c r="M49" s="557">
        <v>0</v>
      </c>
      <c r="N49" s="270">
        <v>0</v>
      </c>
      <c r="O49" s="557">
        <v>2590.2109999999998</v>
      </c>
      <c r="P49" s="270">
        <v>2333.4450000000002</v>
      </c>
    </row>
    <row r="50" spans="1:20">
      <c r="A50" s="160"/>
      <c r="B50" s="161" t="s">
        <v>350</v>
      </c>
      <c r="C50" s="557">
        <v>0</v>
      </c>
      <c r="D50" s="270">
        <v>0</v>
      </c>
      <c r="E50" s="557">
        <v>19.169</v>
      </c>
      <c r="F50" s="270">
        <v>19.265000000000001</v>
      </c>
      <c r="G50" s="557">
        <v>80.468000000000004</v>
      </c>
      <c r="H50" s="270">
        <v>92.727999999999994</v>
      </c>
      <c r="I50" s="557">
        <v>15.43</v>
      </c>
      <c r="J50" s="270">
        <v>14.023</v>
      </c>
      <c r="K50" s="557">
        <v>0</v>
      </c>
      <c r="L50" s="270">
        <v>0</v>
      </c>
      <c r="M50" s="557">
        <v>0</v>
      </c>
      <c r="N50" s="270">
        <v>0</v>
      </c>
      <c r="O50" s="557">
        <v>115.06699999999999</v>
      </c>
      <c r="P50" s="270">
        <v>126.01600000000001</v>
      </c>
    </row>
    <row r="51" spans="1:20">
      <c r="A51" s="160"/>
      <c r="B51" s="161" t="s">
        <v>351</v>
      </c>
      <c r="C51" s="557">
        <v>0</v>
      </c>
      <c r="D51" s="270">
        <v>0</v>
      </c>
      <c r="E51" s="557">
        <v>273.16800000000001</v>
      </c>
      <c r="F51" s="270">
        <v>268.43</v>
      </c>
      <c r="G51" s="557">
        <v>1119.0709999999999</v>
      </c>
      <c r="H51" s="270">
        <v>1144.5229999999999</v>
      </c>
      <c r="I51" s="557">
        <v>73.245999999999995</v>
      </c>
      <c r="J51" s="270">
        <v>62.475000000000001</v>
      </c>
      <c r="K51" s="557">
        <v>0</v>
      </c>
      <c r="L51" s="270">
        <v>0</v>
      </c>
      <c r="M51" s="557">
        <v>0</v>
      </c>
      <c r="N51" s="270">
        <v>0</v>
      </c>
      <c r="O51" s="557">
        <v>1465.4849999999999</v>
      </c>
      <c r="P51" s="270">
        <v>1475.4280000000001</v>
      </c>
    </row>
    <row r="52" spans="1:20">
      <c r="A52" s="160"/>
      <c r="B52" s="161" t="s">
        <v>352</v>
      </c>
      <c r="C52" s="557">
        <v>0</v>
      </c>
      <c r="D52" s="270">
        <v>0</v>
      </c>
      <c r="E52" s="557">
        <v>43.665999999999997</v>
      </c>
      <c r="F52" s="270">
        <v>44.573999999999998</v>
      </c>
      <c r="G52" s="557">
        <v>1112.3320000000001</v>
      </c>
      <c r="H52" s="270">
        <v>699.40599999999995</v>
      </c>
      <c r="I52" s="557">
        <v>0</v>
      </c>
      <c r="J52" s="270">
        <v>0</v>
      </c>
      <c r="K52" s="557">
        <v>0</v>
      </c>
      <c r="L52" s="270">
        <v>0</v>
      </c>
      <c r="M52" s="557">
        <v>0</v>
      </c>
      <c r="N52" s="270">
        <v>0</v>
      </c>
      <c r="O52" s="557">
        <v>1155.998</v>
      </c>
      <c r="P52" s="270">
        <v>743.98</v>
      </c>
    </row>
    <row r="53" spans="1:20">
      <c r="A53" s="160"/>
      <c r="B53" s="161" t="s">
        <v>353</v>
      </c>
      <c r="C53" s="557">
        <v>0</v>
      </c>
      <c r="D53" s="270">
        <v>0</v>
      </c>
      <c r="E53" s="557">
        <v>7.4960000000000004</v>
      </c>
      <c r="F53" s="270">
        <v>7.33</v>
      </c>
      <c r="G53" s="557">
        <v>554.95100000000002</v>
      </c>
      <c r="H53" s="270">
        <v>506.97500000000002</v>
      </c>
      <c r="I53" s="557">
        <v>5.7060000000000004</v>
      </c>
      <c r="J53" s="270">
        <v>5.1159999999999997</v>
      </c>
      <c r="K53" s="557">
        <v>0</v>
      </c>
      <c r="L53" s="270">
        <v>0</v>
      </c>
      <c r="M53" s="557">
        <v>0</v>
      </c>
      <c r="N53" s="270">
        <v>0</v>
      </c>
      <c r="O53" s="557">
        <v>568.15300000000002</v>
      </c>
      <c r="P53" s="270">
        <v>519.42100000000005</v>
      </c>
    </row>
    <row r="54" spans="1:20">
      <c r="A54" s="160"/>
      <c r="B54" s="161" t="s">
        <v>354</v>
      </c>
      <c r="C54" s="557">
        <v>0</v>
      </c>
      <c r="D54" s="270">
        <v>0</v>
      </c>
      <c r="E54" s="557">
        <v>398.75400000000002</v>
      </c>
      <c r="F54" s="270">
        <v>369.851</v>
      </c>
      <c r="G54" s="557">
        <v>79.099999999999994</v>
      </c>
      <c r="H54" s="270">
        <v>61.988</v>
      </c>
      <c r="I54" s="557">
        <v>0</v>
      </c>
      <c r="J54" s="270">
        <v>0</v>
      </c>
      <c r="K54" s="557">
        <v>0</v>
      </c>
      <c r="L54" s="270">
        <v>0</v>
      </c>
      <c r="M54" s="557">
        <v>0</v>
      </c>
      <c r="N54" s="270">
        <v>0</v>
      </c>
      <c r="O54" s="557">
        <v>477.85399999999998</v>
      </c>
      <c r="P54" s="270">
        <v>431.839</v>
      </c>
    </row>
    <row r="55" spans="1:20">
      <c r="A55" s="160"/>
      <c r="B55" s="161" t="s">
        <v>355</v>
      </c>
      <c r="C55" s="557">
        <v>0</v>
      </c>
      <c r="D55" s="270">
        <v>0</v>
      </c>
      <c r="E55" s="557">
        <v>14.04</v>
      </c>
      <c r="F55" s="270">
        <v>12.942</v>
      </c>
      <c r="G55" s="557">
        <v>252.32300000000001</v>
      </c>
      <c r="H55" s="270">
        <v>291.899</v>
      </c>
      <c r="I55" s="557">
        <v>78.313000000000002</v>
      </c>
      <c r="J55" s="270">
        <v>65.236999999999995</v>
      </c>
      <c r="K55" s="557">
        <v>0</v>
      </c>
      <c r="L55" s="270">
        <v>0</v>
      </c>
      <c r="M55" s="557">
        <v>0</v>
      </c>
      <c r="N55" s="270">
        <v>0</v>
      </c>
      <c r="O55" s="557">
        <v>344.67599999999999</v>
      </c>
      <c r="P55" s="270">
        <v>370.07799999999997</v>
      </c>
    </row>
    <row r="56" spans="1:20">
      <c r="A56" s="160"/>
      <c r="B56" s="161" t="s">
        <v>356</v>
      </c>
      <c r="C56" s="557">
        <v>0</v>
      </c>
      <c r="D56" s="270">
        <v>0</v>
      </c>
      <c r="E56" s="557">
        <v>2.2469999999999999</v>
      </c>
      <c r="F56" s="270">
        <v>2.4020000000000001</v>
      </c>
      <c r="G56" s="557">
        <v>1.5860000000000001</v>
      </c>
      <c r="H56" s="270">
        <v>2.1019999999999999</v>
      </c>
      <c r="I56" s="557">
        <v>0</v>
      </c>
      <c r="J56" s="270">
        <v>0</v>
      </c>
      <c r="K56" s="557">
        <v>0</v>
      </c>
      <c r="L56" s="270">
        <v>0</v>
      </c>
      <c r="M56" s="557">
        <v>0</v>
      </c>
      <c r="N56" s="270">
        <v>0</v>
      </c>
      <c r="O56" s="557">
        <v>3.8330000000000002</v>
      </c>
      <c r="P56" s="270">
        <v>4.5039999999999996</v>
      </c>
    </row>
    <row r="57" spans="1:20">
      <c r="Q57" s="162"/>
      <c r="R57" s="162"/>
      <c r="S57" s="162"/>
      <c r="T57" s="162"/>
    </row>
    <row r="58" spans="1:20" s="104" customFormat="1">
      <c r="A58" s="158" t="s">
        <v>357</v>
      </c>
      <c r="B58" s="159"/>
      <c r="C58" s="556">
        <v>0</v>
      </c>
      <c r="D58" s="271">
        <v>0</v>
      </c>
      <c r="E58" s="556">
        <v>1435.549</v>
      </c>
      <c r="F58" s="271">
        <v>1216.423</v>
      </c>
      <c r="G58" s="556">
        <v>5174.933</v>
      </c>
      <c r="H58" s="271">
        <v>4832.643</v>
      </c>
      <c r="I58" s="556">
        <v>2243.3330000000001</v>
      </c>
      <c r="J58" s="271">
        <v>2207.41</v>
      </c>
      <c r="K58" s="556">
        <v>0</v>
      </c>
      <c r="L58" s="271">
        <v>0</v>
      </c>
      <c r="M58" s="556">
        <v>0</v>
      </c>
      <c r="N58" s="271">
        <v>0</v>
      </c>
      <c r="O58" s="556">
        <v>8853.8150000000005</v>
      </c>
      <c r="P58" s="271">
        <v>8256.4760000000006</v>
      </c>
    </row>
    <row r="59" spans="1:20" s="104" customFormat="1">
      <c r="A59" s="158" t="s">
        <v>358</v>
      </c>
      <c r="B59" s="159"/>
      <c r="C59" s="556">
        <v>0</v>
      </c>
      <c r="D59" s="271">
        <v>0</v>
      </c>
      <c r="E59" s="556">
        <v>1435.549</v>
      </c>
      <c r="F59" s="271">
        <v>1216.423</v>
      </c>
      <c r="G59" s="556">
        <v>5174.933</v>
      </c>
      <c r="H59" s="271">
        <v>4832.643</v>
      </c>
      <c r="I59" s="556">
        <v>2243.3330000000001</v>
      </c>
      <c r="J59" s="271">
        <v>2207.41</v>
      </c>
      <c r="K59" s="556">
        <v>0</v>
      </c>
      <c r="L59" s="271">
        <v>0</v>
      </c>
      <c r="M59" s="556">
        <v>0</v>
      </c>
      <c r="N59" s="271">
        <v>0</v>
      </c>
      <c r="O59" s="556">
        <v>8853.8150000000005</v>
      </c>
      <c r="P59" s="271">
        <v>8256.4760000000006</v>
      </c>
    </row>
    <row r="60" spans="1:20">
      <c r="A60" s="160"/>
      <c r="B60" s="161" t="s">
        <v>359</v>
      </c>
      <c r="C60" s="557">
        <v>0</v>
      </c>
      <c r="D60" s="270">
        <v>0</v>
      </c>
      <c r="E60" s="557">
        <v>920.71100000000001</v>
      </c>
      <c r="F60" s="270">
        <v>802.67200000000003</v>
      </c>
      <c r="G60" s="557">
        <v>2940.357</v>
      </c>
      <c r="H60" s="270">
        <v>2777.3560000000002</v>
      </c>
      <c r="I60" s="557">
        <v>0</v>
      </c>
      <c r="J60" s="270">
        <v>0</v>
      </c>
      <c r="K60" s="557">
        <v>0</v>
      </c>
      <c r="L60" s="270">
        <v>0</v>
      </c>
      <c r="M60" s="557">
        <v>0</v>
      </c>
      <c r="N60" s="270">
        <v>0</v>
      </c>
      <c r="O60" s="557">
        <v>3861.0680000000002</v>
      </c>
      <c r="P60" s="270">
        <v>3580.0279999999998</v>
      </c>
    </row>
    <row r="61" spans="1:20">
      <c r="A61" s="160"/>
      <c r="B61" s="161" t="s">
        <v>360</v>
      </c>
      <c r="C61" s="557">
        <v>0</v>
      </c>
      <c r="D61" s="270">
        <v>0</v>
      </c>
      <c r="E61" s="557">
        <v>75.575000000000003</v>
      </c>
      <c r="F61" s="270">
        <v>30.806999999999999</v>
      </c>
      <c r="G61" s="557">
        <v>499.12099999999998</v>
      </c>
      <c r="H61" s="270">
        <v>744.72400000000005</v>
      </c>
      <c r="I61" s="557">
        <v>1633.027</v>
      </c>
      <c r="J61" s="270">
        <v>1642.346</v>
      </c>
      <c r="K61" s="557">
        <v>0</v>
      </c>
      <c r="L61" s="270">
        <v>0</v>
      </c>
      <c r="M61" s="557">
        <v>0</v>
      </c>
      <c r="N61" s="270">
        <v>0</v>
      </c>
      <c r="O61" s="557">
        <v>2207.723</v>
      </c>
      <c r="P61" s="270">
        <v>2417.877</v>
      </c>
    </row>
    <row r="62" spans="1:20">
      <c r="A62" s="160"/>
      <c r="B62" s="161" t="s">
        <v>361</v>
      </c>
      <c r="C62" s="557">
        <v>0</v>
      </c>
      <c r="D62" s="270">
        <v>0</v>
      </c>
      <c r="E62" s="557">
        <v>0</v>
      </c>
      <c r="F62" s="270">
        <v>0</v>
      </c>
      <c r="G62" s="557">
        <v>0</v>
      </c>
      <c r="H62" s="270">
        <v>0</v>
      </c>
      <c r="I62" s="557">
        <v>0</v>
      </c>
      <c r="J62" s="270">
        <v>0</v>
      </c>
      <c r="K62" s="557">
        <v>0</v>
      </c>
      <c r="L62" s="270">
        <v>0</v>
      </c>
      <c r="M62" s="557">
        <v>0</v>
      </c>
      <c r="N62" s="270">
        <v>0</v>
      </c>
      <c r="O62" s="557">
        <v>0</v>
      </c>
      <c r="P62" s="270">
        <v>0</v>
      </c>
    </row>
    <row r="63" spans="1:20">
      <c r="A63" s="160"/>
      <c r="B63" s="161" t="s">
        <v>362</v>
      </c>
      <c r="C63" s="557">
        <v>0</v>
      </c>
      <c r="D63" s="270">
        <v>0</v>
      </c>
      <c r="E63" s="557">
        <v>0</v>
      </c>
      <c r="F63" s="270">
        <v>0</v>
      </c>
      <c r="G63" s="557">
        <v>0</v>
      </c>
      <c r="H63" s="270">
        <v>0</v>
      </c>
      <c r="I63" s="557">
        <v>0</v>
      </c>
      <c r="J63" s="270">
        <v>0</v>
      </c>
      <c r="K63" s="557">
        <v>0</v>
      </c>
      <c r="L63" s="270">
        <v>0</v>
      </c>
      <c r="M63" s="557">
        <v>0</v>
      </c>
      <c r="N63" s="270">
        <v>0</v>
      </c>
      <c r="O63" s="557">
        <v>0</v>
      </c>
      <c r="P63" s="270">
        <v>0</v>
      </c>
    </row>
    <row r="64" spans="1:20">
      <c r="A64" s="160"/>
      <c r="B64" s="161" t="s">
        <v>363</v>
      </c>
      <c r="C64" s="557">
        <v>0</v>
      </c>
      <c r="D64" s="270">
        <v>0</v>
      </c>
      <c r="E64" s="557">
        <v>0</v>
      </c>
      <c r="F64" s="270">
        <v>0</v>
      </c>
      <c r="G64" s="557">
        <v>0</v>
      </c>
      <c r="H64" s="270">
        <v>0</v>
      </c>
      <c r="I64" s="557">
        <v>0</v>
      </c>
      <c r="J64" s="270">
        <v>0</v>
      </c>
      <c r="K64" s="557">
        <v>0</v>
      </c>
      <c r="L64" s="270">
        <v>0</v>
      </c>
      <c r="M64" s="557">
        <v>0</v>
      </c>
      <c r="N64" s="270">
        <v>0</v>
      </c>
      <c r="O64" s="557">
        <v>0</v>
      </c>
      <c r="P64" s="270">
        <v>0</v>
      </c>
    </row>
    <row r="65" spans="1:47">
      <c r="A65" s="160"/>
      <c r="B65" s="161" t="s">
        <v>364</v>
      </c>
      <c r="C65" s="557">
        <v>0</v>
      </c>
      <c r="D65" s="270">
        <v>0</v>
      </c>
      <c r="E65" s="557">
        <v>439.26299999999998</v>
      </c>
      <c r="F65" s="270">
        <v>382.94400000000002</v>
      </c>
      <c r="G65" s="557">
        <v>1735.4549999999999</v>
      </c>
      <c r="H65" s="270">
        <v>1310.5630000000001</v>
      </c>
      <c r="I65" s="557">
        <v>610.30600000000004</v>
      </c>
      <c r="J65" s="270">
        <v>565.06399999999996</v>
      </c>
      <c r="K65" s="557">
        <v>0</v>
      </c>
      <c r="L65" s="270">
        <v>0</v>
      </c>
      <c r="M65" s="557">
        <v>0</v>
      </c>
      <c r="N65" s="270">
        <v>0</v>
      </c>
      <c r="O65" s="557">
        <v>2785.0239999999999</v>
      </c>
      <c r="P65" s="270">
        <v>2258.5709999999999</v>
      </c>
    </row>
    <row r="66" spans="1:47">
      <c r="Q66" s="162"/>
      <c r="R66" s="162"/>
      <c r="S66" s="162"/>
      <c r="T66" s="162"/>
      <c r="U66" s="162"/>
    </row>
    <row r="67" spans="1:47">
      <c r="A67" s="172" t="s">
        <v>365</v>
      </c>
      <c r="B67" s="161"/>
      <c r="C67" s="557">
        <v>0</v>
      </c>
      <c r="D67" s="271">
        <v>0</v>
      </c>
      <c r="E67" s="557">
        <v>0</v>
      </c>
      <c r="F67" s="271">
        <v>0</v>
      </c>
      <c r="G67" s="557">
        <v>0</v>
      </c>
      <c r="H67" s="271">
        <v>0</v>
      </c>
      <c r="I67" s="557">
        <v>0</v>
      </c>
      <c r="J67" s="271">
        <v>0</v>
      </c>
      <c r="K67" s="557">
        <v>0</v>
      </c>
      <c r="L67" s="271">
        <v>0</v>
      </c>
      <c r="M67" s="557">
        <v>0</v>
      </c>
      <c r="N67" s="271">
        <v>0</v>
      </c>
      <c r="O67" s="557">
        <v>0</v>
      </c>
      <c r="P67" s="271">
        <v>0</v>
      </c>
    </row>
    <row r="68" spans="1:47">
      <c r="Q68" s="162"/>
      <c r="R68" s="162"/>
      <c r="S68" s="162"/>
      <c r="T68" s="162"/>
      <c r="U68" s="162"/>
      <c r="V68" s="162"/>
      <c r="W68" s="162"/>
      <c r="X68" s="162"/>
      <c r="AF68"/>
      <c r="AG68"/>
      <c r="AH68"/>
      <c r="AI68"/>
      <c r="AJ68"/>
      <c r="AK68"/>
      <c r="AL68"/>
      <c r="AM68"/>
      <c r="AN68"/>
      <c r="AO68"/>
      <c r="AP68"/>
      <c r="AQ68"/>
      <c r="AR68"/>
      <c r="AS68"/>
      <c r="AT68"/>
      <c r="AU68"/>
    </row>
    <row r="69" spans="1:47">
      <c r="A69" s="158" t="s">
        <v>366</v>
      </c>
      <c r="B69" s="174"/>
      <c r="C69" s="571">
        <v>0</v>
      </c>
      <c r="D69" s="271">
        <v>0</v>
      </c>
      <c r="E69" s="571">
        <v>3343.3939999999998</v>
      </c>
      <c r="F69" s="271">
        <v>2900.319</v>
      </c>
      <c r="G69" s="571">
        <v>15393.942999999999</v>
      </c>
      <c r="H69" s="271">
        <v>13671.612999999999</v>
      </c>
      <c r="I69" s="571">
        <v>3620.32</v>
      </c>
      <c r="J69" s="271">
        <v>3311.9850000000001</v>
      </c>
      <c r="K69" s="571">
        <v>0</v>
      </c>
      <c r="L69" s="271">
        <v>0</v>
      </c>
      <c r="M69" s="571">
        <v>0</v>
      </c>
      <c r="N69" s="271">
        <v>0</v>
      </c>
      <c r="O69" s="571">
        <v>22357.656999999999</v>
      </c>
      <c r="P69" s="271">
        <v>19883.917000000001</v>
      </c>
      <c r="AF69"/>
      <c r="AG69"/>
      <c r="AH69"/>
      <c r="AI69"/>
      <c r="AJ69"/>
      <c r="AK69"/>
      <c r="AL69"/>
      <c r="AM69"/>
      <c r="AN69"/>
      <c r="AO69"/>
      <c r="AP69"/>
      <c r="AQ69"/>
      <c r="AR69"/>
      <c r="AS69"/>
      <c r="AT69"/>
      <c r="AU69"/>
    </row>
    <row r="70" spans="1:47">
      <c r="AF70"/>
      <c r="AG70"/>
      <c r="AH70"/>
      <c r="AI70"/>
      <c r="AJ70"/>
      <c r="AK70"/>
      <c r="AL70"/>
      <c r="AM70"/>
      <c r="AN70"/>
      <c r="AO70"/>
      <c r="AP70"/>
      <c r="AQ70"/>
      <c r="AR70"/>
      <c r="AS70"/>
      <c r="AT70"/>
      <c r="AU70"/>
    </row>
    <row r="71" spans="1:47">
      <c r="D71" s="162">
        <v>1000</v>
      </c>
      <c r="AF71"/>
      <c r="AG71"/>
      <c r="AH71"/>
      <c r="AI71"/>
      <c r="AJ71"/>
      <c r="AK71"/>
      <c r="AL71"/>
      <c r="AM71"/>
      <c r="AN71"/>
      <c r="AO71"/>
      <c r="AP71"/>
      <c r="AQ71"/>
      <c r="AR71"/>
      <c r="AS71"/>
      <c r="AT71"/>
      <c r="AU71"/>
    </row>
    <row r="72" spans="1:47">
      <c r="C72" s="911" t="s">
        <v>53</v>
      </c>
      <c r="D72" s="800"/>
      <c r="E72" s="800"/>
      <c r="F72" s="800"/>
      <c r="G72" s="800"/>
      <c r="H72" s="800"/>
      <c r="I72" s="800"/>
      <c r="J72" s="800"/>
      <c r="K72" s="800"/>
      <c r="L72" s="800"/>
      <c r="M72" s="800"/>
      <c r="N72" s="800"/>
      <c r="O72" s="800"/>
      <c r="P72" s="800"/>
      <c r="Q72" s="800"/>
      <c r="R72" s="800"/>
      <c r="S72" s="800"/>
      <c r="T72" s="800"/>
      <c r="U72" s="800"/>
      <c r="V72" s="800"/>
      <c r="W72" s="800"/>
      <c r="X72" s="800"/>
      <c r="Y72" s="800"/>
      <c r="Z72" s="800"/>
      <c r="AA72" s="800"/>
      <c r="AB72" s="800"/>
      <c r="AC72" s="800"/>
      <c r="AD72" s="800"/>
      <c r="AF72"/>
      <c r="AG72"/>
      <c r="AH72"/>
      <c r="AI72"/>
      <c r="AJ72"/>
      <c r="AK72"/>
      <c r="AL72"/>
      <c r="AM72"/>
      <c r="AN72"/>
      <c r="AO72"/>
      <c r="AP72"/>
      <c r="AQ72"/>
      <c r="AR72"/>
      <c r="AS72"/>
      <c r="AT72"/>
      <c r="AU72"/>
    </row>
    <row r="73" spans="1:47" ht="12.75" customHeight="1">
      <c r="A73" s="885" t="s">
        <v>0</v>
      </c>
      <c r="B73" s="886"/>
      <c r="C73" s="879" t="s">
        <v>221</v>
      </c>
      <c r="D73" s="895"/>
      <c r="E73" s="895"/>
      <c r="F73" s="880"/>
      <c r="G73" s="879" t="s">
        <v>5</v>
      </c>
      <c r="H73" s="895"/>
      <c r="I73" s="895"/>
      <c r="J73" s="880"/>
      <c r="K73" s="879" t="s">
        <v>6</v>
      </c>
      <c r="L73" s="895"/>
      <c r="M73" s="895"/>
      <c r="N73" s="880"/>
      <c r="O73" s="879" t="s">
        <v>7</v>
      </c>
      <c r="P73" s="895"/>
      <c r="Q73" s="895"/>
      <c r="R73" s="880"/>
      <c r="S73" s="879" t="s">
        <v>14</v>
      </c>
      <c r="T73" s="895"/>
      <c r="U73" s="895"/>
      <c r="V73" s="880"/>
      <c r="W73" s="879" t="s">
        <v>313</v>
      </c>
      <c r="X73" s="895"/>
      <c r="Y73" s="895"/>
      <c r="Z73" s="880"/>
      <c r="AA73" s="879" t="s">
        <v>47</v>
      </c>
      <c r="AB73" s="895"/>
      <c r="AC73" s="895"/>
      <c r="AD73" s="880"/>
      <c r="AF73"/>
      <c r="AG73"/>
      <c r="AH73"/>
      <c r="AI73"/>
      <c r="AJ73"/>
      <c r="AK73"/>
      <c r="AL73"/>
      <c r="AM73"/>
      <c r="AN73"/>
      <c r="AO73"/>
      <c r="AP73"/>
      <c r="AQ73"/>
      <c r="AR73"/>
      <c r="AS73"/>
      <c r="AT73"/>
      <c r="AU73"/>
    </row>
    <row r="74" spans="1:47" ht="12.75" customHeight="1">
      <c r="A74" s="658"/>
      <c r="B74" s="659"/>
      <c r="C74" s="879" t="s">
        <v>11</v>
      </c>
      <c r="D74" s="880"/>
      <c r="E74" s="879" t="s">
        <v>12</v>
      </c>
      <c r="F74" s="880"/>
      <c r="G74" s="879" t="s">
        <v>11</v>
      </c>
      <c r="H74" s="880"/>
      <c r="I74" s="879" t="s">
        <v>12</v>
      </c>
      <c r="J74" s="880"/>
      <c r="K74" s="879" t="s">
        <v>11</v>
      </c>
      <c r="L74" s="880"/>
      <c r="M74" s="879" t="s">
        <v>12</v>
      </c>
      <c r="N74" s="880"/>
      <c r="O74" s="879" t="s">
        <v>11</v>
      </c>
      <c r="P74" s="880"/>
      <c r="Q74" s="879" t="s">
        <v>12</v>
      </c>
      <c r="R74" s="880"/>
      <c r="S74" s="879" t="s">
        <v>11</v>
      </c>
      <c r="T74" s="880"/>
      <c r="U74" s="879" t="s">
        <v>12</v>
      </c>
      <c r="V74" s="880"/>
      <c r="W74" s="879" t="s">
        <v>11</v>
      </c>
      <c r="X74" s="880"/>
      <c r="Y74" s="879" t="s">
        <v>12</v>
      </c>
      <c r="Z74" s="880"/>
      <c r="AA74" s="879" t="s">
        <v>11</v>
      </c>
      <c r="AB74" s="880"/>
      <c r="AC74" s="879" t="s">
        <v>12</v>
      </c>
      <c r="AD74" s="880"/>
      <c r="AF74"/>
      <c r="AG74"/>
      <c r="AH74"/>
      <c r="AI74"/>
      <c r="AJ74"/>
      <c r="AK74"/>
      <c r="AL74"/>
      <c r="AM74"/>
      <c r="AN74"/>
      <c r="AO74"/>
      <c r="AP74"/>
      <c r="AQ74"/>
      <c r="AR74"/>
      <c r="AS74"/>
      <c r="AT74"/>
      <c r="AU74"/>
    </row>
    <row r="75" spans="1:47" ht="14.25" customHeight="1">
      <c r="A75" s="912"/>
      <c r="B75" s="913"/>
      <c r="C75" s="764" t="s">
        <v>468</v>
      </c>
      <c r="D75" s="763" t="s">
        <v>469</v>
      </c>
      <c r="E75" s="558" t="s">
        <v>463</v>
      </c>
      <c r="F75" s="266" t="s">
        <v>464</v>
      </c>
      <c r="G75" s="764" t="s">
        <v>468</v>
      </c>
      <c r="H75" s="763" t="s">
        <v>469</v>
      </c>
      <c r="I75" s="558" t="s">
        <v>463</v>
      </c>
      <c r="J75" s="266" t="s">
        <v>464</v>
      </c>
      <c r="K75" s="764" t="s">
        <v>468</v>
      </c>
      <c r="L75" s="763" t="s">
        <v>469</v>
      </c>
      <c r="M75" s="558" t="s">
        <v>463</v>
      </c>
      <c r="N75" s="266" t="s">
        <v>464</v>
      </c>
      <c r="O75" s="764" t="s">
        <v>468</v>
      </c>
      <c r="P75" s="763" t="s">
        <v>469</v>
      </c>
      <c r="Q75" s="558" t="s">
        <v>463</v>
      </c>
      <c r="R75" s="266" t="s">
        <v>464</v>
      </c>
      <c r="S75" s="764" t="s">
        <v>468</v>
      </c>
      <c r="T75" s="763" t="s">
        <v>469</v>
      </c>
      <c r="U75" s="558" t="s">
        <v>463</v>
      </c>
      <c r="V75" s="266" t="s">
        <v>464</v>
      </c>
      <c r="W75" s="764" t="s">
        <v>468</v>
      </c>
      <c r="X75" s="763" t="s">
        <v>469</v>
      </c>
      <c r="Y75" s="558" t="s">
        <v>463</v>
      </c>
      <c r="Z75" s="266" t="s">
        <v>464</v>
      </c>
      <c r="AA75" s="764" t="s">
        <v>468</v>
      </c>
      <c r="AB75" s="763" t="s">
        <v>469</v>
      </c>
      <c r="AC75" s="558" t="s">
        <v>463</v>
      </c>
      <c r="AD75" s="266" t="s">
        <v>464</v>
      </c>
      <c r="AF75"/>
      <c r="AG75"/>
      <c r="AH75"/>
      <c r="AI75"/>
      <c r="AJ75"/>
      <c r="AK75"/>
      <c r="AL75"/>
      <c r="AM75"/>
      <c r="AN75"/>
      <c r="AO75"/>
      <c r="AP75"/>
      <c r="AQ75"/>
      <c r="AR75"/>
      <c r="AS75"/>
      <c r="AT75"/>
      <c r="AU75"/>
    </row>
    <row r="76" spans="1:47">
      <c r="A76" s="914"/>
      <c r="B76" s="915"/>
      <c r="C76" s="559" t="s">
        <v>220</v>
      </c>
      <c r="D76" s="267" t="s">
        <v>220</v>
      </c>
      <c r="E76" s="559" t="s">
        <v>220</v>
      </c>
      <c r="F76" s="267" t="s">
        <v>220</v>
      </c>
      <c r="G76" s="559" t="s">
        <v>220</v>
      </c>
      <c r="H76" s="267" t="s">
        <v>220</v>
      </c>
      <c r="I76" s="559" t="s">
        <v>220</v>
      </c>
      <c r="J76" s="267" t="s">
        <v>220</v>
      </c>
      <c r="K76" s="559" t="s">
        <v>220</v>
      </c>
      <c r="L76" s="267" t="s">
        <v>220</v>
      </c>
      <c r="M76" s="559" t="s">
        <v>220</v>
      </c>
      <c r="N76" s="267" t="s">
        <v>220</v>
      </c>
      <c r="O76" s="559" t="s">
        <v>220</v>
      </c>
      <c r="P76" s="267" t="s">
        <v>220</v>
      </c>
      <c r="Q76" s="559" t="s">
        <v>220</v>
      </c>
      <c r="R76" s="267" t="s">
        <v>220</v>
      </c>
      <c r="S76" s="559" t="s">
        <v>220</v>
      </c>
      <c r="T76" s="267" t="s">
        <v>220</v>
      </c>
      <c r="U76" s="559" t="s">
        <v>220</v>
      </c>
      <c r="V76" s="267" t="s">
        <v>220</v>
      </c>
      <c r="W76" s="559" t="s">
        <v>220</v>
      </c>
      <c r="X76" s="267" t="s">
        <v>220</v>
      </c>
      <c r="Y76" s="559" t="s">
        <v>220</v>
      </c>
      <c r="Z76" s="267" t="s">
        <v>220</v>
      </c>
      <c r="AA76" s="559" t="s">
        <v>220</v>
      </c>
      <c r="AB76" s="267" t="s">
        <v>220</v>
      </c>
      <c r="AC76" s="559" t="s">
        <v>220</v>
      </c>
      <c r="AD76" s="267" t="s">
        <v>220</v>
      </c>
      <c r="AF76"/>
      <c r="AG76"/>
      <c r="AH76"/>
      <c r="AI76"/>
      <c r="AJ76"/>
      <c r="AK76"/>
      <c r="AL76"/>
      <c r="AM76"/>
      <c r="AN76"/>
      <c r="AO76"/>
      <c r="AP76"/>
      <c r="AQ76"/>
      <c r="AR76"/>
      <c r="AS76"/>
      <c r="AT76"/>
      <c r="AU76"/>
    </row>
    <row r="77" spans="1:47" s="104" customFormat="1">
      <c r="A77" s="158" t="s">
        <v>367</v>
      </c>
      <c r="B77" s="181"/>
      <c r="C77" s="571">
        <v>0</v>
      </c>
      <c r="D77" s="565">
        <v>0</v>
      </c>
      <c r="E77" s="571">
        <v>0</v>
      </c>
      <c r="F77" s="565">
        <v>0</v>
      </c>
      <c r="G77" s="571">
        <v>868.95</v>
      </c>
      <c r="H77" s="565">
        <v>858.59</v>
      </c>
      <c r="I77" s="571">
        <v>449.89500000000004</v>
      </c>
      <c r="J77" s="565">
        <v>448.69300000000004</v>
      </c>
      <c r="K77" s="571">
        <v>4169.5219999999999</v>
      </c>
      <c r="L77" s="565">
        <v>3336.4879999999998</v>
      </c>
      <c r="M77" s="571">
        <v>2151.1279999999997</v>
      </c>
      <c r="N77" s="565">
        <v>1759.0809999999999</v>
      </c>
      <c r="O77" s="571">
        <v>1259.258</v>
      </c>
      <c r="P77" s="565">
        <v>1070.568</v>
      </c>
      <c r="Q77" s="571">
        <v>629.96699999999998</v>
      </c>
      <c r="R77" s="565">
        <v>530.14499999999998</v>
      </c>
      <c r="S77" s="571">
        <v>0</v>
      </c>
      <c r="T77" s="565">
        <v>0</v>
      </c>
      <c r="U77" s="571">
        <v>0</v>
      </c>
      <c r="V77" s="565">
        <v>0</v>
      </c>
      <c r="W77" s="571">
        <v>0</v>
      </c>
      <c r="X77" s="565">
        <v>0</v>
      </c>
      <c r="Y77" s="571">
        <v>0</v>
      </c>
      <c r="Z77" s="565">
        <v>0</v>
      </c>
      <c r="AA77" s="571">
        <v>6297.73</v>
      </c>
      <c r="AB77" s="565">
        <v>5265.6459999999997</v>
      </c>
      <c r="AC77" s="571">
        <v>3230.99</v>
      </c>
      <c r="AD77" s="565">
        <v>2737.9189999999999</v>
      </c>
      <c r="AF77"/>
      <c r="AG77"/>
      <c r="AH77"/>
      <c r="AI77"/>
      <c r="AJ77"/>
      <c r="AK77"/>
      <c r="AL77"/>
      <c r="AM77"/>
      <c r="AN77"/>
      <c r="AO77"/>
      <c r="AP77"/>
      <c r="AQ77"/>
      <c r="AR77"/>
      <c r="AS77"/>
      <c r="AT77"/>
      <c r="AU77"/>
    </row>
    <row r="78" spans="1:47">
      <c r="A78" s="164"/>
      <c r="B78" s="165" t="s">
        <v>64</v>
      </c>
      <c r="C78" s="562">
        <v>0</v>
      </c>
      <c r="D78" s="566">
        <v>0</v>
      </c>
      <c r="E78" s="562">
        <v>0</v>
      </c>
      <c r="F78" s="566">
        <v>0</v>
      </c>
      <c r="G78" s="562">
        <v>859.995</v>
      </c>
      <c r="H78" s="566">
        <v>745.19799999999998</v>
      </c>
      <c r="I78" s="562">
        <v>445.08800000000002</v>
      </c>
      <c r="J78" s="566">
        <v>339.14599999999996</v>
      </c>
      <c r="K78" s="562">
        <v>3262.46</v>
      </c>
      <c r="L78" s="566">
        <v>2720.87</v>
      </c>
      <c r="M78" s="562">
        <v>1670.923</v>
      </c>
      <c r="N78" s="566">
        <v>1442.741</v>
      </c>
      <c r="O78" s="562">
        <v>1247.5909999999999</v>
      </c>
      <c r="P78" s="566">
        <v>1059.644</v>
      </c>
      <c r="Q78" s="562">
        <v>623.92599999999993</v>
      </c>
      <c r="R78" s="566">
        <v>524.05200000000002</v>
      </c>
      <c r="S78" s="562">
        <v>0</v>
      </c>
      <c r="T78" s="566">
        <v>0</v>
      </c>
      <c r="U78" s="562">
        <v>0</v>
      </c>
      <c r="V78" s="566">
        <v>0</v>
      </c>
      <c r="W78" s="562">
        <v>0</v>
      </c>
      <c r="X78" s="566">
        <v>0</v>
      </c>
      <c r="Y78" s="562">
        <v>0</v>
      </c>
      <c r="Z78" s="566">
        <v>0</v>
      </c>
      <c r="AA78" s="562">
        <v>5370.0460000000003</v>
      </c>
      <c r="AB78" s="566">
        <v>4525.7120000000004</v>
      </c>
      <c r="AC78" s="562">
        <v>2739.9370000000004</v>
      </c>
      <c r="AD78" s="566">
        <v>2305.9390000000003</v>
      </c>
      <c r="AF78"/>
      <c r="AG78"/>
      <c r="AH78"/>
      <c r="AI78"/>
      <c r="AJ78"/>
      <c r="AK78"/>
      <c r="AL78"/>
      <c r="AM78"/>
      <c r="AN78"/>
      <c r="AO78"/>
      <c r="AP78"/>
      <c r="AQ78"/>
      <c r="AR78"/>
      <c r="AS78"/>
      <c r="AT78"/>
      <c r="AU78"/>
    </row>
    <row r="79" spans="1:47">
      <c r="A79" s="164"/>
      <c r="B79" s="167" t="s">
        <v>409</v>
      </c>
      <c r="C79" s="562">
        <v>0</v>
      </c>
      <c r="D79" s="566">
        <v>0</v>
      </c>
      <c r="E79" s="562">
        <v>0</v>
      </c>
      <c r="F79" s="566">
        <v>0</v>
      </c>
      <c r="G79" s="562">
        <v>829.88499999999999</v>
      </c>
      <c r="H79" s="566">
        <v>719.29399999999998</v>
      </c>
      <c r="I79" s="562">
        <v>429.46699999999998</v>
      </c>
      <c r="J79" s="566">
        <v>325.19299999999998</v>
      </c>
      <c r="K79" s="562">
        <v>2655.2249999999999</v>
      </c>
      <c r="L79" s="566">
        <v>2247.9299999999998</v>
      </c>
      <c r="M79" s="562">
        <v>1352.8329999999999</v>
      </c>
      <c r="N79" s="566">
        <v>1205.6699999999998</v>
      </c>
      <c r="O79" s="562">
        <v>595.95600000000002</v>
      </c>
      <c r="P79" s="566">
        <v>534.17499999999995</v>
      </c>
      <c r="Q79" s="562">
        <v>323.53300000000002</v>
      </c>
      <c r="R79" s="566">
        <v>259.19299999999993</v>
      </c>
      <c r="S79" s="562">
        <v>0</v>
      </c>
      <c r="T79" s="566">
        <v>0</v>
      </c>
      <c r="U79" s="562">
        <v>0</v>
      </c>
      <c r="V79" s="566">
        <v>0</v>
      </c>
      <c r="W79" s="562">
        <v>0</v>
      </c>
      <c r="X79" s="566">
        <v>0</v>
      </c>
      <c r="Y79" s="562">
        <v>0</v>
      </c>
      <c r="Z79" s="566">
        <v>0</v>
      </c>
      <c r="AA79" s="562">
        <v>4081.0659999999998</v>
      </c>
      <c r="AB79" s="566">
        <v>3501.3989999999999</v>
      </c>
      <c r="AC79" s="562">
        <v>2105.8329999999996</v>
      </c>
      <c r="AD79" s="566">
        <v>1790.0559999999998</v>
      </c>
      <c r="AF79"/>
      <c r="AG79"/>
      <c r="AH79"/>
      <c r="AI79"/>
      <c r="AJ79"/>
      <c r="AK79"/>
      <c r="AL79"/>
      <c r="AM79"/>
      <c r="AN79"/>
      <c r="AO79"/>
      <c r="AP79"/>
      <c r="AQ79"/>
      <c r="AR79"/>
      <c r="AS79"/>
      <c r="AT79"/>
      <c r="AU79"/>
    </row>
    <row r="80" spans="1:47">
      <c r="A80" s="164"/>
      <c r="B80" s="167" t="s">
        <v>410</v>
      </c>
      <c r="C80" s="562">
        <v>0</v>
      </c>
      <c r="D80" s="566">
        <v>0</v>
      </c>
      <c r="E80" s="562">
        <v>0</v>
      </c>
      <c r="F80" s="566">
        <v>0</v>
      </c>
      <c r="G80" s="562">
        <v>0.311</v>
      </c>
      <c r="H80" s="566">
        <v>0.26700000000000002</v>
      </c>
      <c r="I80" s="562">
        <v>0.20800000000000002</v>
      </c>
      <c r="J80" s="566">
        <v>0.22100000000000003</v>
      </c>
      <c r="K80" s="562">
        <v>0.107</v>
      </c>
      <c r="L80" s="566">
        <v>0</v>
      </c>
      <c r="M80" s="562">
        <v>0.107</v>
      </c>
      <c r="N80" s="566">
        <v>0</v>
      </c>
      <c r="O80" s="562">
        <v>0.58599999999999997</v>
      </c>
      <c r="P80" s="566">
        <v>0.53800000000000003</v>
      </c>
      <c r="Q80" s="562">
        <v>0.45999999999999996</v>
      </c>
      <c r="R80" s="566">
        <v>0.26900000000000002</v>
      </c>
      <c r="S80" s="562">
        <v>0</v>
      </c>
      <c r="T80" s="566">
        <v>0</v>
      </c>
      <c r="U80" s="562">
        <v>0</v>
      </c>
      <c r="V80" s="566">
        <v>0</v>
      </c>
      <c r="W80" s="562">
        <v>0</v>
      </c>
      <c r="X80" s="566">
        <v>0</v>
      </c>
      <c r="Y80" s="562">
        <v>0</v>
      </c>
      <c r="Z80" s="566">
        <v>0</v>
      </c>
      <c r="AA80" s="562">
        <v>1.004</v>
      </c>
      <c r="AB80" s="566">
        <v>0.80500000000000005</v>
      </c>
      <c r="AC80" s="562">
        <v>0.77500000000000002</v>
      </c>
      <c r="AD80" s="566">
        <v>0.49000000000000005</v>
      </c>
      <c r="AF80"/>
      <c r="AG80"/>
      <c r="AH80"/>
      <c r="AI80"/>
      <c r="AJ80"/>
      <c r="AK80"/>
      <c r="AL80"/>
      <c r="AM80"/>
      <c r="AN80"/>
      <c r="AO80"/>
      <c r="AP80"/>
      <c r="AQ80"/>
      <c r="AR80"/>
      <c r="AS80"/>
      <c r="AT80"/>
      <c r="AU80"/>
    </row>
    <row r="81" spans="1:47">
      <c r="A81" s="164"/>
      <c r="B81" s="167" t="s">
        <v>411</v>
      </c>
      <c r="C81" s="562">
        <v>0</v>
      </c>
      <c r="D81" s="566">
        <v>0</v>
      </c>
      <c r="E81" s="562">
        <v>0</v>
      </c>
      <c r="F81" s="566">
        <v>0</v>
      </c>
      <c r="G81" s="562">
        <v>29.798999999999999</v>
      </c>
      <c r="H81" s="566">
        <v>25.637</v>
      </c>
      <c r="I81" s="562">
        <v>15.413</v>
      </c>
      <c r="J81" s="566">
        <v>13.732000000000001</v>
      </c>
      <c r="K81" s="562">
        <v>607.12800000000004</v>
      </c>
      <c r="L81" s="566">
        <v>472.94</v>
      </c>
      <c r="M81" s="562">
        <v>317.98300000000006</v>
      </c>
      <c r="N81" s="566">
        <v>237.071</v>
      </c>
      <c r="O81" s="562">
        <v>651.04899999999998</v>
      </c>
      <c r="P81" s="566">
        <v>524.93100000000004</v>
      </c>
      <c r="Q81" s="562">
        <v>299.93299999999999</v>
      </c>
      <c r="R81" s="566">
        <v>264.59000000000003</v>
      </c>
      <c r="S81" s="562">
        <v>0</v>
      </c>
      <c r="T81" s="566">
        <v>0</v>
      </c>
      <c r="U81" s="562">
        <v>0</v>
      </c>
      <c r="V81" s="566">
        <v>0</v>
      </c>
      <c r="W81" s="562">
        <v>0</v>
      </c>
      <c r="X81" s="566">
        <v>0</v>
      </c>
      <c r="Y81" s="562">
        <v>0</v>
      </c>
      <c r="Z81" s="566">
        <v>0</v>
      </c>
      <c r="AA81" s="562">
        <v>1287.9760000000001</v>
      </c>
      <c r="AB81" s="566">
        <v>1023.508</v>
      </c>
      <c r="AC81" s="562">
        <v>633.32900000000006</v>
      </c>
      <c r="AD81" s="566">
        <v>515.39300000000003</v>
      </c>
      <c r="AF81"/>
      <c r="AG81"/>
      <c r="AH81"/>
      <c r="AI81"/>
      <c r="AJ81"/>
      <c r="AK81"/>
      <c r="AL81"/>
      <c r="AM81"/>
      <c r="AN81"/>
      <c r="AO81"/>
      <c r="AP81"/>
      <c r="AQ81"/>
      <c r="AR81"/>
      <c r="AS81"/>
      <c r="AT81"/>
      <c r="AU81"/>
    </row>
    <row r="82" spans="1:47">
      <c r="A82" s="164"/>
      <c r="B82" s="165" t="s">
        <v>65</v>
      </c>
      <c r="C82" s="562">
        <v>0</v>
      </c>
      <c r="D82" s="566">
        <v>0</v>
      </c>
      <c r="E82" s="562">
        <v>0</v>
      </c>
      <c r="F82" s="566">
        <v>0</v>
      </c>
      <c r="G82" s="562">
        <v>8.9550000000000001</v>
      </c>
      <c r="H82" s="566">
        <v>113.392</v>
      </c>
      <c r="I82" s="562">
        <v>4.8070000000000004</v>
      </c>
      <c r="J82" s="566">
        <v>109.547</v>
      </c>
      <c r="K82" s="562">
        <v>907.06200000000001</v>
      </c>
      <c r="L82" s="566">
        <v>615.61800000000005</v>
      </c>
      <c r="M82" s="562">
        <v>480.20499999999998</v>
      </c>
      <c r="N82" s="566">
        <v>316.34000000000003</v>
      </c>
      <c r="O82" s="562">
        <v>11.667</v>
      </c>
      <c r="P82" s="566">
        <v>10.923999999999999</v>
      </c>
      <c r="Q82" s="562">
        <v>6.0409999999999995</v>
      </c>
      <c r="R82" s="566">
        <v>6.0929999999999991</v>
      </c>
      <c r="S82" s="562">
        <v>0</v>
      </c>
      <c r="T82" s="566">
        <v>0</v>
      </c>
      <c r="U82" s="562">
        <v>0</v>
      </c>
      <c r="V82" s="566">
        <v>0</v>
      </c>
      <c r="W82" s="562">
        <v>0</v>
      </c>
      <c r="X82" s="566">
        <v>0</v>
      </c>
      <c r="Y82" s="562">
        <v>0</v>
      </c>
      <c r="Z82" s="566">
        <v>0</v>
      </c>
      <c r="AA82" s="562">
        <v>927.68399999999997</v>
      </c>
      <c r="AB82" s="566">
        <v>739.93399999999997</v>
      </c>
      <c r="AC82" s="562">
        <v>491.053</v>
      </c>
      <c r="AD82" s="566">
        <v>431.97999999999996</v>
      </c>
      <c r="AF82"/>
      <c r="AG82"/>
      <c r="AH82"/>
      <c r="AI82"/>
      <c r="AJ82"/>
      <c r="AK82"/>
      <c r="AL82"/>
      <c r="AM82"/>
      <c r="AN82"/>
      <c r="AO82"/>
      <c r="AP82"/>
      <c r="AQ82"/>
      <c r="AR82"/>
      <c r="AS82"/>
      <c r="AT82"/>
      <c r="AU82"/>
    </row>
    <row r="83" spans="1:47">
      <c r="C83" s="162">
        <v>0</v>
      </c>
      <c r="D83" s="162">
        <v>0</v>
      </c>
      <c r="E83" s="677">
        <v>0</v>
      </c>
      <c r="F83" s="677"/>
      <c r="G83" s="162">
        <v>0</v>
      </c>
      <c r="H83" s="162">
        <v>0</v>
      </c>
      <c r="I83" s="677">
        <v>0</v>
      </c>
      <c r="J83" s="677">
        <v>0</v>
      </c>
      <c r="K83" s="162">
        <v>0</v>
      </c>
      <c r="L83" s="162">
        <v>0</v>
      </c>
      <c r="M83" s="677"/>
      <c r="N83" s="677"/>
      <c r="O83" s="162">
        <v>0</v>
      </c>
      <c r="P83" s="162">
        <v>0</v>
      </c>
      <c r="Q83" s="677"/>
      <c r="R83" s="677"/>
      <c r="S83" s="162">
        <v>0</v>
      </c>
      <c r="T83" s="162">
        <v>0</v>
      </c>
      <c r="U83" s="677">
        <v>0</v>
      </c>
      <c r="V83" s="677">
        <v>0</v>
      </c>
      <c r="W83" s="162">
        <v>0</v>
      </c>
      <c r="X83" s="162">
        <v>0</v>
      </c>
      <c r="Y83" s="677"/>
      <c r="Z83" s="677"/>
      <c r="AA83" s="162">
        <v>0</v>
      </c>
      <c r="AB83" s="162">
        <v>0</v>
      </c>
      <c r="AC83" s="677"/>
      <c r="AD83" s="677"/>
      <c r="AE83" s="162"/>
      <c r="AF83"/>
      <c r="AG83"/>
      <c r="AH83"/>
      <c r="AI83"/>
      <c r="AJ83"/>
      <c r="AK83"/>
      <c r="AL83"/>
      <c r="AM83"/>
      <c r="AN83"/>
      <c r="AO83"/>
      <c r="AP83"/>
      <c r="AQ83"/>
      <c r="AR83"/>
      <c r="AS83"/>
      <c r="AT83"/>
      <c r="AU83"/>
    </row>
    <row r="84" spans="1:47">
      <c r="A84" s="158" t="s">
        <v>371</v>
      </c>
      <c r="B84" s="166"/>
      <c r="C84" s="571">
        <v>0</v>
      </c>
      <c r="D84" s="565">
        <v>0</v>
      </c>
      <c r="E84" s="571">
        <v>0</v>
      </c>
      <c r="F84" s="565">
        <v>0</v>
      </c>
      <c r="G84" s="571">
        <v>-574.52300000000002</v>
      </c>
      <c r="H84" s="565">
        <v>-509.64600000000002</v>
      </c>
      <c r="I84" s="571">
        <v>-309.56100000000004</v>
      </c>
      <c r="J84" s="565">
        <v>-233.92599999999999</v>
      </c>
      <c r="K84" s="571">
        <v>-2760.4780000000001</v>
      </c>
      <c r="L84" s="565">
        <v>-2215.433</v>
      </c>
      <c r="M84" s="571">
        <v>-1461.0170000000001</v>
      </c>
      <c r="N84" s="565">
        <v>-1203.4650000000001</v>
      </c>
      <c r="O84" s="571">
        <v>-696.28</v>
      </c>
      <c r="P84" s="565">
        <v>-591.93799999999999</v>
      </c>
      <c r="Q84" s="571">
        <v>-362.35399999999998</v>
      </c>
      <c r="R84" s="565">
        <v>-290.82900000000001</v>
      </c>
      <c r="S84" s="571">
        <v>0</v>
      </c>
      <c r="T84" s="565">
        <v>0</v>
      </c>
      <c r="U84" s="571">
        <v>0</v>
      </c>
      <c r="V84" s="565">
        <v>0</v>
      </c>
      <c r="W84" s="571">
        <v>0</v>
      </c>
      <c r="X84" s="565">
        <v>0</v>
      </c>
      <c r="Y84" s="571">
        <v>0</v>
      </c>
      <c r="Z84" s="565">
        <v>0</v>
      </c>
      <c r="AA84" s="571">
        <v>-4031.2809999999999</v>
      </c>
      <c r="AB84" s="565">
        <v>-3317.0169999999998</v>
      </c>
      <c r="AC84" s="571">
        <v>-2132.9319999999998</v>
      </c>
      <c r="AD84" s="565">
        <v>-1728.2199999999998</v>
      </c>
      <c r="AF84"/>
      <c r="AG84"/>
      <c r="AH84"/>
      <c r="AI84"/>
      <c r="AJ84"/>
      <c r="AK84"/>
      <c r="AL84"/>
      <c r="AM84"/>
      <c r="AN84"/>
      <c r="AO84"/>
      <c r="AP84"/>
      <c r="AQ84"/>
      <c r="AR84"/>
      <c r="AS84"/>
      <c r="AT84"/>
      <c r="AU84"/>
    </row>
    <row r="85" spans="1:47">
      <c r="A85" s="164"/>
      <c r="B85" s="167" t="s">
        <v>372</v>
      </c>
      <c r="C85" s="562">
        <v>0</v>
      </c>
      <c r="D85" s="566">
        <v>0</v>
      </c>
      <c r="E85" s="562">
        <v>0</v>
      </c>
      <c r="F85" s="566">
        <v>0</v>
      </c>
      <c r="G85" s="562">
        <v>-496.37900000000002</v>
      </c>
      <c r="H85" s="566">
        <v>-442.21600000000001</v>
      </c>
      <c r="I85" s="562">
        <v>-268.447</v>
      </c>
      <c r="J85" s="566">
        <v>-202.916</v>
      </c>
      <c r="K85" s="562">
        <v>-1662.934</v>
      </c>
      <c r="L85" s="566">
        <v>-1364.508</v>
      </c>
      <c r="M85" s="562">
        <v>-879.64800000000002</v>
      </c>
      <c r="N85" s="566">
        <v>-752.68700000000001</v>
      </c>
      <c r="O85" s="562">
        <v>-499.755</v>
      </c>
      <c r="P85" s="566">
        <v>-401.935</v>
      </c>
      <c r="Q85" s="562">
        <v>-288.40099999999995</v>
      </c>
      <c r="R85" s="566">
        <v>-194.01300000000001</v>
      </c>
      <c r="S85" s="562">
        <v>0</v>
      </c>
      <c r="T85" s="566">
        <v>0</v>
      </c>
      <c r="U85" s="562">
        <v>0</v>
      </c>
      <c r="V85" s="566">
        <v>0</v>
      </c>
      <c r="W85" s="562">
        <v>0</v>
      </c>
      <c r="X85" s="566">
        <v>0</v>
      </c>
      <c r="Y85" s="562">
        <v>0</v>
      </c>
      <c r="Z85" s="566">
        <v>0</v>
      </c>
      <c r="AA85" s="562">
        <v>-2659.0680000000002</v>
      </c>
      <c r="AB85" s="566">
        <v>-2208.6590000000001</v>
      </c>
      <c r="AC85" s="562">
        <v>-1436.4960000000003</v>
      </c>
      <c r="AD85" s="566">
        <v>-1149.6160000000002</v>
      </c>
      <c r="AF85"/>
      <c r="AG85"/>
      <c r="AH85"/>
      <c r="AI85"/>
      <c r="AJ85"/>
      <c r="AK85"/>
      <c r="AL85"/>
      <c r="AM85"/>
      <c r="AN85"/>
      <c r="AO85"/>
      <c r="AP85"/>
      <c r="AQ85"/>
      <c r="AR85"/>
      <c r="AS85"/>
      <c r="AT85"/>
      <c r="AU85"/>
    </row>
    <row r="86" spans="1:47">
      <c r="A86" s="164"/>
      <c r="B86" s="167" t="s">
        <v>373</v>
      </c>
      <c r="C86" s="562">
        <v>0</v>
      </c>
      <c r="D86" s="566">
        <v>0</v>
      </c>
      <c r="E86" s="562">
        <v>0</v>
      </c>
      <c r="F86" s="566">
        <v>0</v>
      </c>
      <c r="G86" s="562">
        <v>0</v>
      </c>
      <c r="H86" s="566">
        <v>0</v>
      </c>
      <c r="I86" s="562">
        <v>0</v>
      </c>
      <c r="J86" s="566">
        <v>0</v>
      </c>
      <c r="K86" s="562">
        <v>0</v>
      </c>
      <c r="L86" s="566">
        <v>0</v>
      </c>
      <c r="M86" s="562">
        <v>0</v>
      </c>
      <c r="N86" s="566">
        <v>0</v>
      </c>
      <c r="O86" s="562">
        <v>0</v>
      </c>
      <c r="P86" s="566">
        <v>0</v>
      </c>
      <c r="Q86" s="562">
        <v>0</v>
      </c>
      <c r="R86" s="566">
        <v>0</v>
      </c>
      <c r="S86" s="562">
        <v>0</v>
      </c>
      <c r="T86" s="566">
        <v>0</v>
      </c>
      <c r="U86" s="562">
        <v>0</v>
      </c>
      <c r="V86" s="566">
        <v>0</v>
      </c>
      <c r="W86" s="562">
        <v>0</v>
      </c>
      <c r="X86" s="566">
        <v>0</v>
      </c>
      <c r="Y86" s="562">
        <v>0</v>
      </c>
      <c r="Z86" s="566">
        <v>0</v>
      </c>
      <c r="AA86" s="562">
        <v>0</v>
      </c>
      <c r="AB86" s="566">
        <v>0</v>
      </c>
      <c r="AC86" s="562">
        <v>0</v>
      </c>
      <c r="AD86" s="566">
        <v>0</v>
      </c>
      <c r="AF86"/>
      <c r="AG86"/>
      <c r="AH86"/>
      <c r="AI86"/>
      <c r="AJ86"/>
      <c r="AK86"/>
      <c r="AL86"/>
      <c r="AM86"/>
      <c r="AN86"/>
      <c r="AO86"/>
      <c r="AP86"/>
      <c r="AQ86"/>
      <c r="AR86"/>
      <c r="AS86"/>
      <c r="AT86"/>
      <c r="AU86"/>
    </row>
    <row r="87" spans="1:47">
      <c r="A87" s="164"/>
      <c r="B87" s="167" t="s">
        <v>69</v>
      </c>
      <c r="C87" s="562">
        <v>0</v>
      </c>
      <c r="D87" s="566">
        <v>0</v>
      </c>
      <c r="E87" s="562">
        <v>0</v>
      </c>
      <c r="F87" s="566">
        <v>0</v>
      </c>
      <c r="G87" s="562">
        <v>-42.277000000000001</v>
      </c>
      <c r="H87" s="566">
        <v>-26.966999999999999</v>
      </c>
      <c r="I87" s="562">
        <v>-23.797000000000001</v>
      </c>
      <c r="J87" s="566">
        <v>-12.819999999999999</v>
      </c>
      <c r="K87" s="562">
        <v>-407.904</v>
      </c>
      <c r="L87" s="566">
        <v>-342.28399999999999</v>
      </c>
      <c r="M87" s="562">
        <v>-207.38</v>
      </c>
      <c r="N87" s="566">
        <v>-169.42599999999999</v>
      </c>
      <c r="O87" s="562">
        <v>-149.858</v>
      </c>
      <c r="P87" s="566">
        <v>-137.64699999999999</v>
      </c>
      <c r="Q87" s="562">
        <v>-45.734999999999999</v>
      </c>
      <c r="R87" s="566">
        <v>-69.064999999999998</v>
      </c>
      <c r="S87" s="562">
        <v>0</v>
      </c>
      <c r="T87" s="566">
        <v>0</v>
      </c>
      <c r="U87" s="562">
        <v>0</v>
      </c>
      <c r="V87" s="566">
        <v>0</v>
      </c>
      <c r="W87" s="562">
        <v>0</v>
      </c>
      <c r="X87" s="566">
        <v>0</v>
      </c>
      <c r="Y87" s="562">
        <v>0</v>
      </c>
      <c r="Z87" s="566">
        <v>0</v>
      </c>
      <c r="AA87" s="562">
        <v>-600.03899999999999</v>
      </c>
      <c r="AB87" s="566">
        <v>-506.89800000000002</v>
      </c>
      <c r="AC87" s="562">
        <v>-276.91199999999998</v>
      </c>
      <c r="AD87" s="566">
        <v>-251.31100000000004</v>
      </c>
      <c r="AF87"/>
      <c r="AG87"/>
      <c r="AH87"/>
      <c r="AI87"/>
      <c r="AJ87"/>
      <c r="AK87"/>
      <c r="AL87"/>
      <c r="AM87"/>
      <c r="AN87"/>
      <c r="AO87"/>
      <c r="AP87"/>
      <c r="AQ87"/>
      <c r="AR87"/>
      <c r="AS87"/>
      <c r="AT87"/>
      <c r="AU87"/>
    </row>
    <row r="88" spans="1:47">
      <c r="A88" s="164"/>
      <c r="B88" s="167" t="s">
        <v>374</v>
      </c>
      <c r="C88" s="562">
        <v>0</v>
      </c>
      <c r="D88" s="566">
        <v>0</v>
      </c>
      <c r="E88" s="562">
        <v>0</v>
      </c>
      <c r="F88" s="566">
        <v>0</v>
      </c>
      <c r="G88" s="562">
        <v>-35.866999999999997</v>
      </c>
      <c r="H88" s="566">
        <v>-40.463000000000001</v>
      </c>
      <c r="I88" s="562">
        <v>-17.316999999999997</v>
      </c>
      <c r="J88" s="566">
        <v>-18.190000000000001</v>
      </c>
      <c r="K88" s="562">
        <v>-689.64</v>
      </c>
      <c r="L88" s="566">
        <v>-508.64100000000002</v>
      </c>
      <c r="M88" s="562">
        <v>-373.98899999999998</v>
      </c>
      <c r="N88" s="566">
        <v>-281.35200000000003</v>
      </c>
      <c r="O88" s="562">
        <v>-46.667000000000002</v>
      </c>
      <c r="P88" s="566">
        <v>-52.356000000000002</v>
      </c>
      <c r="Q88" s="562">
        <v>-28.218</v>
      </c>
      <c r="R88" s="566">
        <v>-27.751000000000001</v>
      </c>
      <c r="S88" s="562">
        <v>0</v>
      </c>
      <c r="T88" s="566">
        <v>0</v>
      </c>
      <c r="U88" s="562">
        <v>0</v>
      </c>
      <c r="V88" s="566">
        <v>0</v>
      </c>
      <c r="W88" s="562">
        <v>0</v>
      </c>
      <c r="X88" s="566">
        <v>0</v>
      </c>
      <c r="Y88" s="562">
        <v>0</v>
      </c>
      <c r="Z88" s="566">
        <v>0</v>
      </c>
      <c r="AA88" s="562">
        <v>-772.17399999999998</v>
      </c>
      <c r="AB88" s="566">
        <v>-601.46</v>
      </c>
      <c r="AC88" s="562">
        <v>-419.524</v>
      </c>
      <c r="AD88" s="566">
        <v>-327.29300000000006</v>
      </c>
      <c r="AF88"/>
      <c r="AG88"/>
      <c r="AH88"/>
      <c r="AI88"/>
      <c r="AJ88"/>
      <c r="AK88"/>
      <c r="AL88"/>
      <c r="AM88"/>
      <c r="AN88"/>
      <c r="AO88"/>
      <c r="AP88"/>
      <c r="AQ88"/>
      <c r="AR88"/>
      <c r="AS88"/>
      <c r="AT88"/>
      <c r="AU88"/>
    </row>
    <row r="89" spans="1:47">
      <c r="C89" s="162">
        <v>0</v>
      </c>
      <c r="D89" s="162">
        <v>0</v>
      </c>
      <c r="E89" s="677">
        <v>0</v>
      </c>
      <c r="F89" s="677"/>
      <c r="G89" s="162">
        <v>0</v>
      </c>
      <c r="H89" s="162">
        <v>0</v>
      </c>
      <c r="I89" s="677">
        <v>0</v>
      </c>
      <c r="J89" s="677">
        <v>0</v>
      </c>
      <c r="K89" s="162">
        <v>0</v>
      </c>
      <c r="L89" s="162">
        <v>0</v>
      </c>
      <c r="M89" s="677"/>
      <c r="N89" s="677"/>
      <c r="O89" s="162">
        <v>0</v>
      </c>
      <c r="P89" s="162">
        <v>0</v>
      </c>
      <c r="Q89" s="677"/>
      <c r="R89" s="677"/>
      <c r="S89" s="162">
        <v>0</v>
      </c>
      <c r="T89" s="162">
        <v>0</v>
      </c>
      <c r="U89" s="677">
        <v>0</v>
      </c>
      <c r="V89" s="677">
        <v>0</v>
      </c>
      <c r="W89" s="162">
        <v>0</v>
      </c>
      <c r="X89" s="162">
        <v>0</v>
      </c>
      <c r="Y89" s="677"/>
      <c r="Z89" s="677"/>
      <c r="AA89" s="162">
        <v>0</v>
      </c>
      <c r="AB89" s="162">
        <v>0</v>
      </c>
      <c r="AC89" s="677"/>
      <c r="AD89" s="677"/>
      <c r="AE89" s="162"/>
      <c r="AF89"/>
      <c r="AG89"/>
      <c r="AH89"/>
      <c r="AI89"/>
      <c r="AJ89"/>
      <c r="AK89"/>
      <c r="AL89"/>
      <c r="AM89"/>
      <c r="AN89"/>
      <c r="AO89"/>
      <c r="AP89"/>
      <c r="AQ89"/>
      <c r="AR89"/>
      <c r="AS89"/>
      <c r="AT89"/>
      <c r="AU89"/>
    </row>
    <row r="90" spans="1:47" s="104" customFormat="1">
      <c r="A90" s="158" t="s">
        <v>375</v>
      </c>
      <c r="B90" s="166"/>
      <c r="C90" s="571">
        <v>0</v>
      </c>
      <c r="D90" s="565">
        <v>0</v>
      </c>
      <c r="E90" s="571">
        <v>0</v>
      </c>
      <c r="F90" s="565">
        <v>0</v>
      </c>
      <c r="G90" s="571">
        <v>294.42700000000002</v>
      </c>
      <c r="H90" s="565">
        <v>348.94400000000002</v>
      </c>
      <c r="I90" s="571">
        <v>140.33400000000003</v>
      </c>
      <c r="J90" s="565">
        <v>214.76700000000002</v>
      </c>
      <c r="K90" s="571">
        <v>1409.0440000000001</v>
      </c>
      <c r="L90" s="565">
        <v>1121.0550000000001</v>
      </c>
      <c r="M90" s="571">
        <v>690.1110000000001</v>
      </c>
      <c r="N90" s="565">
        <v>555.6160000000001</v>
      </c>
      <c r="O90" s="571">
        <v>562.97799999999995</v>
      </c>
      <c r="P90" s="565">
        <v>478.63</v>
      </c>
      <c r="Q90" s="571">
        <v>267.61299999999994</v>
      </c>
      <c r="R90" s="565">
        <v>239.316</v>
      </c>
      <c r="S90" s="571">
        <v>0</v>
      </c>
      <c r="T90" s="565">
        <v>0</v>
      </c>
      <c r="U90" s="571">
        <v>0</v>
      </c>
      <c r="V90" s="565">
        <v>0</v>
      </c>
      <c r="W90" s="571">
        <v>0</v>
      </c>
      <c r="X90" s="565">
        <v>0</v>
      </c>
      <c r="Y90" s="571">
        <v>0</v>
      </c>
      <c r="Z90" s="565">
        <v>0</v>
      </c>
      <c r="AA90" s="571">
        <v>2266.4490000000001</v>
      </c>
      <c r="AB90" s="565">
        <v>1948.6289999999999</v>
      </c>
      <c r="AC90" s="571">
        <v>1098.058</v>
      </c>
      <c r="AD90" s="565">
        <v>1009.699</v>
      </c>
      <c r="AF90"/>
      <c r="AG90"/>
      <c r="AH90"/>
      <c r="AI90"/>
      <c r="AJ90"/>
      <c r="AK90"/>
      <c r="AL90"/>
      <c r="AM90"/>
      <c r="AN90"/>
      <c r="AO90"/>
      <c r="AP90"/>
      <c r="AQ90"/>
      <c r="AR90"/>
      <c r="AS90"/>
      <c r="AT90"/>
      <c r="AU90"/>
    </row>
    <row r="91" spans="1:47">
      <c r="C91" s="162">
        <v>0</v>
      </c>
      <c r="D91" s="162">
        <v>0</v>
      </c>
      <c r="E91" s="677">
        <v>0</v>
      </c>
      <c r="F91" s="677"/>
      <c r="G91" s="162">
        <v>0</v>
      </c>
      <c r="H91" s="162">
        <v>0</v>
      </c>
      <c r="I91" s="677">
        <v>0</v>
      </c>
      <c r="J91" s="677">
        <v>0</v>
      </c>
      <c r="K91" s="162">
        <v>0</v>
      </c>
      <c r="L91" s="162">
        <v>0</v>
      </c>
      <c r="M91" s="677"/>
      <c r="N91" s="677"/>
      <c r="O91" s="162">
        <v>0</v>
      </c>
      <c r="P91" s="162">
        <v>0</v>
      </c>
      <c r="Q91" s="677"/>
      <c r="R91" s="677"/>
      <c r="S91" s="162">
        <v>0</v>
      </c>
      <c r="T91" s="162">
        <v>0</v>
      </c>
      <c r="U91" s="677">
        <v>0</v>
      </c>
      <c r="V91" s="677">
        <v>0</v>
      </c>
      <c r="W91" s="162">
        <v>0</v>
      </c>
      <c r="X91" s="162">
        <v>0</v>
      </c>
      <c r="Y91" s="677"/>
      <c r="Z91" s="677"/>
      <c r="AA91" s="162">
        <v>0</v>
      </c>
      <c r="AB91" s="162">
        <v>0</v>
      </c>
      <c r="AC91" s="677"/>
      <c r="AD91" s="677"/>
      <c r="AE91" s="162"/>
      <c r="AF91"/>
      <c r="AG91"/>
      <c r="AH91"/>
      <c r="AI91"/>
      <c r="AJ91"/>
      <c r="AK91"/>
      <c r="AL91"/>
      <c r="AM91"/>
      <c r="AN91"/>
      <c r="AO91"/>
      <c r="AP91"/>
      <c r="AQ91"/>
      <c r="AR91"/>
      <c r="AS91"/>
      <c r="AT91"/>
      <c r="AU91"/>
    </row>
    <row r="92" spans="1:47">
      <c r="A92" s="160"/>
      <c r="B92" s="165" t="s">
        <v>376</v>
      </c>
      <c r="C92" s="562">
        <v>0</v>
      </c>
      <c r="D92" s="566">
        <v>0</v>
      </c>
      <c r="E92" s="562">
        <v>0</v>
      </c>
      <c r="F92" s="566">
        <v>0</v>
      </c>
      <c r="G92" s="562">
        <v>15.103999999999999</v>
      </c>
      <c r="H92" s="566">
        <v>11.787000000000001</v>
      </c>
      <c r="I92" s="562">
        <v>8.2959999999999994</v>
      </c>
      <c r="J92" s="566">
        <v>6.8720000000000008</v>
      </c>
      <c r="K92" s="562">
        <v>60.997999999999998</v>
      </c>
      <c r="L92" s="566">
        <v>40.244</v>
      </c>
      <c r="M92" s="562">
        <v>35.457999999999998</v>
      </c>
      <c r="N92" s="566">
        <v>21.138999999999999</v>
      </c>
      <c r="O92" s="562">
        <v>24.898</v>
      </c>
      <c r="P92" s="566">
        <v>19.143999999999998</v>
      </c>
      <c r="Q92" s="562">
        <v>13.23</v>
      </c>
      <c r="R92" s="566">
        <v>9.3379999999999992</v>
      </c>
      <c r="S92" s="562">
        <v>0</v>
      </c>
      <c r="T92" s="566">
        <v>0</v>
      </c>
      <c r="U92" s="562">
        <v>0</v>
      </c>
      <c r="V92" s="566">
        <v>0</v>
      </c>
      <c r="W92" s="562">
        <v>0</v>
      </c>
      <c r="X92" s="566">
        <v>0</v>
      </c>
      <c r="Y92" s="562">
        <v>0</v>
      </c>
      <c r="Z92" s="566">
        <v>0</v>
      </c>
      <c r="AA92" s="562">
        <v>101</v>
      </c>
      <c r="AB92" s="566">
        <v>71.174999999999997</v>
      </c>
      <c r="AC92" s="562">
        <v>56.984000000000002</v>
      </c>
      <c r="AD92" s="566">
        <v>37.348999999999997</v>
      </c>
      <c r="AF92"/>
      <c r="AG92"/>
      <c r="AH92"/>
      <c r="AI92"/>
      <c r="AJ92"/>
      <c r="AK92"/>
      <c r="AL92"/>
      <c r="AM92"/>
      <c r="AN92"/>
      <c r="AO92"/>
      <c r="AP92"/>
      <c r="AQ92"/>
      <c r="AR92"/>
      <c r="AS92"/>
      <c r="AT92"/>
      <c r="AU92"/>
    </row>
    <row r="93" spans="1:47">
      <c r="A93" s="160"/>
      <c r="B93" s="165" t="s">
        <v>377</v>
      </c>
      <c r="C93" s="562">
        <v>0</v>
      </c>
      <c r="D93" s="566">
        <v>0</v>
      </c>
      <c r="E93" s="562">
        <v>0</v>
      </c>
      <c r="F93" s="566">
        <v>0</v>
      </c>
      <c r="G93" s="562">
        <v>-100.024</v>
      </c>
      <c r="H93" s="566">
        <v>-100.11199999999999</v>
      </c>
      <c r="I93" s="562">
        <v>-52.992000000000004</v>
      </c>
      <c r="J93" s="566">
        <v>-48.951999999999998</v>
      </c>
      <c r="K93" s="562">
        <v>-193.51900000000001</v>
      </c>
      <c r="L93" s="566">
        <v>-151.97200000000001</v>
      </c>
      <c r="M93" s="562">
        <v>-99.657000000000011</v>
      </c>
      <c r="N93" s="566">
        <v>-80.418000000000006</v>
      </c>
      <c r="O93" s="562">
        <v>-45.375</v>
      </c>
      <c r="P93" s="566">
        <v>-39.286000000000001</v>
      </c>
      <c r="Q93" s="562">
        <v>-23.805</v>
      </c>
      <c r="R93" s="566">
        <v>-19.975000000000001</v>
      </c>
      <c r="S93" s="562">
        <v>0</v>
      </c>
      <c r="T93" s="566">
        <v>0</v>
      </c>
      <c r="U93" s="562">
        <v>0</v>
      </c>
      <c r="V93" s="566">
        <v>0</v>
      </c>
      <c r="W93" s="562">
        <v>0</v>
      </c>
      <c r="X93" s="566">
        <v>0</v>
      </c>
      <c r="Y93" s="562">
        <v>0</v>
      </c>
      <c r="Z93" s="566">
        <v>0</v>
      </c>
      <c r="AA93" s="562">
        <v>-338.91800000000001</v>
      </c>
      <c r="AB93" s="566">
        <v>-291.37</v>
      </c>
      <c r="AC93" s="562">
        <v>-176.45400000000001</v>
      </c>
      <c r="AD93" s="566">
        <v>-149.345</v>
      </c>
      <c r="AF93"/>
      <c r="AG93"/>
      <c r="AH93"/>
      <c r="AI93"/>
      <c r="AJ93"/>
      <c r="AK93"/>
      <c r="AL93"/>
      <c r="AM93"/>
      <c r="AN93"/>
      <c r="AO93"/>
      <c r="AP93"/>
      <c r="AQ93"/>
      <c r="AR93"/>
      <c r="AS93"/>
      <c r="AT93"/>
      <c r="AU93"/>
    </row>
    <row r="94" spans="1:47">
      <c r="A94" s="160"/>
      <c r="B94" s="165" t="s">
        <v>378</v>
      </c>
      <c r="C94" s="562">
        <v>0</v>
      </c>
      <c r="D94" s="566">
        <v>0</v>
      </c>
      <c r="E94" s="562">
        <v>0</v>
      </c>
      <c r="F94" s="566">
        <v>0</v>
      </c>
      <c r="G94" s="562">
        <v>-96.619</v>
      </c>
      <c r="H94" s="566">
        <v>-109.06</v>
      </c>
      <c r="I94" s="562">
        <v>-47.308</v>
      </c>
      <c r="J94" s="566">
        <v>-43.594000000000008</v>
      </c>
      <c r="K94" s="562">
        <v>-315.33600000000001</v>
      </c>
      <c r="L94" s="566">
        <v>-228.32</v>
      </c>
      <c r="M94" s="562">
        <v>-153.71100000000001</v>
      </c>
      <c r="N94" s="566">
        <v>-105.193</v>
      </c>
      <c r="O94" s="562">
        <v>-80.747</v>
      </c>
      <c r="P94" s="566">
        <v>-84.381</v>
      </c>
      <c r="Q94" s="562">
        <v>-40.206000000000003</v>
      </c>
      <c r="R94" s="566">
        <v>-55.045999999999999</v>
      </c>
      <c r="S94" s="562">
        <v>0</v>
      </c>
      <c r="T94" s="566">
        <v>0</v>
      </c>
      <c r="U94" s="562">
        <v>0</v>
      </c>
      <c r="V94" s="566">
        <v>0</v>
      </c>
      <c r="W94" s="562">
        <v>0</v>
      </c>
      <c r="X94" s="566">
        <v>0</v>
      </c>
      <c r="Y94" s="562">
        <v>0</v>
      </c>
      <c r="Z94" s="566">
        <v>0</v>
      </c>
      <c r="AA94" s="562">
        <v>-492.702</v>
      </c>
      <c r="AB94" s="566">
        <v>-421.76100000000002</v>
      </c>
      <c r="AC94" s="562">
        <v>-241.22499999999999</v>
      </c>
      <c r="AD94" s="566">
        <v>-203.83300000000003</v>
      </c>
      <c r="AF94"/>
      <c r="AG94"/>
      <c r="AH94"/>
      <c r="AI94"/>
      <c r="AJ94"/>
      <c r="AK94"/>
      <c r="AL94"/>
      <c r="AM94"/>
      <c r="AN94"/>
      <c r="AO94"/>
      <c r="AP94"/>
      <c r="AQ94"/>
      <c r="AR94"/>
      <c r="AS94"/>
      <c r="AT94"/>
      <c r="AU94"/>
    </row>
    <row r="95" spans="1:47">
      <c r="C95" s="162">
        <v>0</v>
      </c>
      <c r="D95" s="162">
        <v>0</v>
      </c>
      <c r="E95" s="677">
        <v>0</v>
      </c>
      <c r="F95" s="677"/>
      <c r="G95" s="162">
        <v>0</v>
      </c>
      <c r="H95" s="162">
        <v>0</v>
      </c>
      <c r="I95" s="677">
        <v>0</v>
      </c>
      <c r="J95" s="677">
        <v>0</v>
      </c>
      <c r="K95" s="162">
        <v>0</v>
      </c>
      <c r="L95" s="162">
        <v>0</v>
      </c>
      <c r="M95" s="677"/>
      <c r="N95" s="677"/>
      <c r="O95" s="162">
        <v>0</v>
      </c>
      <c r="P95" s="162">
        <v>0</v>
      </c>
      <c r="Q95" s="677"/>
      <c r="R95" s="677"/>
      <c r="S95" s="162">
        <v>0</v>
      </c>
      <c r="T95" s="162">
        <v>0</v>
      </c>
      <c r="U95" s="677">
        <v>0</v>
      </c>
      <c r="V95" s="677">
        <v>0</v>
      </c>
      <c r="W95" s="162">
        <v>0</v>
      </c>
      <c r="X95" s="162">
        <v>0</v>
      </c>
      <c r="Y95" s="677"/>
      <c r="Z95" s="677"/>
      <c r="AA95" s="162">
        <v>0</v>
      </c>
      <c r="AB95" s="162">
        <v>0</v>
      </c>
      <c r="AC95" s="677"/>
      <c r="AD95" s="677"/>
      <c r="AE95" s="162"/>
      <c r="AF95"/>
      <c r="AG95"/>
      <c r="AH95"/>
      <c r="AI95"/>
      <c r="AJ95"/>
      <c r="AK95"/>
      <c r="AL95"/>
      <c r="AM95"/>
      <c r="AN95"/>
      <c r="AO95"/>
      <c r="AP95"/>
      <c r="AQ95"/>
      <c r="AR95"/>
      <c r="AS95"/>
      <c r="AT95"/>
      <c r="AU95"/>
    </row>
    <row r="96" spans="1:47" s="104" customFormat="1">
      <c r="A96" s="158" t="s">
        <v>379</v>
      </c>
      <c r="B96" s="166"/>
      <c r="C96" s="571">
        <v>0</v>
      </c>
      <c r="D96" s="565">
        <v>0</v>
      </c>
      <c r="E96" s="571">
        <v>0</v>
      </c>
      <c r="F96" s="565">
        <v>0</v>
      </c>
      <c r="G96" s="571">
        <v>112.88800000000001</v>
      </c>
      <c r="H96" s="565">
        <v>151.559</v>
      </c>
      <c r="I96" s="571">
        <v>48.33</v>
      </c>
      <c r="J96" s="565">
        <v>129.09299999999999</v>
      </c>
      <c r="K96" s="571">
        <v>961.18700000000001</v>
      </c>
      <c r="L96" s="565">
        <v>781.00699999999995</v>
      </c>
      <c r="M96" s="571">
        <v>472.20100000000002</v>
      </c>
      <c r="N96" s="565">
        <v>391.14399999999995</v>
      </c>
      <c r="O96" s="571">
        <v>461.75400000000002</v>
      </c>
      <c r="P96" s="565">
        <v>374.10700000000003</v>
      </c>
      <c r="Q96" s="571">
        <v>216.83200000000002</v>
      </c>
      <c r="R96" s="565">
        <v>173.63300000000004</v>
      </c>
      <c r="S96" s="571">
        <v>0</v>
      </c>
      <c r="T96" s="565">
        <v>0</v>
      </c>
      <c r="U96" s="571">
        <v>0</v>
      </c>
      <c r="V96" s="565">
        <v>0</v>
      </c>
      <c r="W96" s="571">
        <v>0</v>
      </c>
      <c r="X96" s="565">
        <v>0</v>
      </c>
      <c r="Y96" s="571">
        <v>0</v>
      </c>
      <c r="Z96" s="565">
        <v>0</v>
      </c>
      <c r="AA96" s="571">
        <v>1535.829</v>
      </c>
      <c r="AB96" s="565">
        <v>1306.673</v>
      </c>
      <c r="AC96" s="571">
        <v>737.36299999999994</v>
      </c>
      <c r="AD96" s="565">
        <v>693.87</v>
      </c>
      <c r="AF96"/>
      <c r="AG96"/>
      <c r="AH96"/>
      <c r="AI96"/>
      <c r="AJ96"/>
      <c r="AK96"/>
      <c r="AL96"/>
      <c r="AM96"/>
      <c r="AN96"/>
      <c r="AO96"/>
      <c r="AP96"/>
      <c r="AQ96"/>
      <c r="AR96"/>
      <c r="AS96"/>
      <c r="AT96"/>
      <c r="AU96"/>
    </row>
    <row r="97" spans="1:47">
      <c r="C97" s="162">
        <v>0</v>
      </c>
      <c r="D97" s="162">
        <v>0</v>
      </c>
      <c r="E97" s="677">
        <v>0</v>
      </c>
      <c r="F97" s="677"/>
      <c r="G97" s="162">
        <v>0</v>
      </c>
      <c r="H97" s="162">
        <v>0</v>
      </c>
      <c r="I97" s="677">
        <v>0</v>
      </c>
      <c r="J97" s="677">
        <v>0</v>
      </c>
      <c r="K97" s="162">
        <v>0</v>
      </c>
      <c r="L97" s="162">
        <v>0</v>
      </c>
      <c r="M97" s="677"/>
      <c r="N97" s="677"/>
      <c r="O97" s="162">
        <v>0</v>
      </c>
      <c r="P97" s="162">
        <v>0</v>
      </c>
      <c r="Q97" s="677"/>
      <c r="R97" s="677"/>
      <c r="S97" s="162">
        <v>0</v>
      </c>
      <c r="T97" s="162">
        <v>0</v>
      </c>
      <c r="U97" s="677">
        <v>0</v>
      </c>
      <c r="V97" s="677">
        <v>0</v>
      </c>
      <c r="W97" s="162">
        <v>0</v>
      </c>
      <c r="X97" s="162">
        <v>0</v>
      </c>
      <c r="Y97" s="677"/>
      <c r="Z97" s="677"/>
      <c r="AA97" s="162">
        <v>0</v>
      </c>
      <c r="AB97" s="162">
        <v>0</v>
      </c>
      <c r="AC97" s="677"/>
      <c r="AD97" s="677"/>
      <c r="AE97" s="162"/>
      <c r="AF97"/>
      <c r="AG97"/>
      <c r="AH97"/>
      <c r="AI97"/>
      <c r="AJ97"/>
      <c r="AK97"/>
      <c r="AL97"/>
      <c r="AM97"/>
      <c r="AN97"/>
      <c r="AO97"/>
      <c r="AP97"/>
      <c r="AQ97"/>
      <c r="AR97"/>
      <c r="AS97"/>
      <c r="AT97"/>
      <c r="AU97"/>
    </row>
    <row r="98" spans="1:47">
      <c r="A98" s="164"/>
      <c r="B98" s="165" t="s">
        <v>380</v>
      </c>
      <c r="C98" s="562">
        <v>0</v>
      </c>
      <c r="D98" s="566">
        <v>0</v>
      </c>
      <c r="E98" s="562">
        <v>0</v>
      </c>
      <c r="F98" s="566">
        <v>0</v>
      </c>
      <c r="G98" s="562">
        <v>-97.34</v>
      </c>
      <c r="H98" s="566">
        <v>-85.608999999999995</v>
      </c>
      <c r="I98" s="562">
        <v>-49.092000000000006</v>
      </c>
      <c r="J98" s="566">
        <v>-42.351999999999997</v>
      </c>
      <c r="K98" s="562">
        <v>-256.62400000000002</v>
      </c>
      <c r="L98" s="566">
        <v>-263.71800000000002</v>
      </c>
      <c r="M98" s="562">
        <v>-132.37300000000002</v>
      </c>
      <c r="N98" s="566">
        <v>-141.53700000000003</v>
      </c>
      <c r="O98" s="562">
        <v>-81.522000000000006</v>
      </c>
      <c r="P98" s="566">
        <v>-66.962000000000003</v>
      </c>
      <c r="Q98" s="562">
        <v>-41.691000000000003</v>
      </c>
      <c r="R98" s="566">
        <v>-33.635000000000005</v>
      </c>
      <c r="S98" s="562">
        <v>0</v>
      </c>
      <c r="T98" s="566">
        <v>0</v>
      </c>
      <c r="U98" s="562">
        <v>0</v>
      </c>
      <c r="V98" s="566">
        <v>0</v>
      </c>
      <c r="W98" s="562">
        <v>0</v>
      </c>
      <c r="X98" s="566">
        <v>0</v>
      </c>
      <c r="Y98" s="562">
        <v>0</v>
      </c>
      <c r="Z98" s="566">
        <v>0</v>
      </c>
      <c r="AA98" s="562">
        <v>-435.48599999999999</v>
      </c>
      <c r="AB98" s="566">
        <v>-416.28899999999999</v>
      </c>
      <c r="AC98" s="562">
        <v>-223.15599999999998</v>
      </c>
      <c r="AD98" s="566">
        <v>-217.524</v>
      </c>
      <c r="AF98"/>
      <c r="AG98"/>
      <c r="AH98"/>
      <c r="AI98"/>
      <c r="AJ98"/>
      <c r="AK98"/>
      <c r="AL98"/>
      <c r="AM98"/>
      <c r="AN98"/>
      <c r="AO98"/>
      <c r="AP98"/>
      <c r="AQ98"/>
      <c r="AR98"/>
      <c r="AS98"/>
      <c r="AT98"/>
      <c r="AU98"/>
    </row>
    <row r="99" spans="1:47">
      <c r="A99" s="164"/>
      <c r="B99" s="165" t="s">
        <v>381</v>
      </c>
      <c r="C99" s="562">
        <v>0</v>
      </c>
      <c r="D99" s="566">
        <v>0</v>
      </c>
      <c r="E99" s="562">
        <v>0</v>
      </c>
      <c r="F99" s="566">
        <v>0</v>
      </c>
      <c r="G99" s="562">
        <v>0</v>
      </c>
      <c r="H99" s="566">
        <v>0</v>
      </c>
      <c r="I99" s="562">
        <v>0</v>
      </c>
      <c r="J99" s="566">
        <v>0</v>
      </c>
      <c r="K99" s="562">
        <v>0</v>
      </c>
      <c r="L99" s="566">
        <v>0</v>
      </c>
      <c r="M99" s="562">
        <v>0</v>
      </c>
      <c r="N99" s="566">
        <v>0</v>
      </c>
      <c r="O99" s="562">
        <v>-0.55500000000000005</v>
      </c>
      <c r="P99" s="566">
        <v>0</v>
      </c>
      <c r="Q99" s="562">
        <v>-0.50800000000000001</v>
      </c>
      <c r="R99" s="566">
        <v>0</v>
      </c>
      <c r="S99" s="562">
        <v>0</v>
      </c>
      <c r="T99" s="566">
        <v>0</v>
      </c>
      <c r="U99" s="562">
        <v>0</v>
      </c>
      <c r="V99" s="566">
        <v>0</v>
      </c>
      <c r="W99" s="562">
        <v>0</v>
      </c>
      <c r="X99" s="566">
        <v>0</v>
      </c>
      <c r="Y99" s="562">
        <v>0</v>
      </c>
      <c r="Z99" s="566">
        <v>0</v>
      </c>
      <c r="AA99" s="562">
        <v>-0.55500000000000005</v>
      </c>
      <c r="AB99" s="566">
        <v>0</v>
      </c>
      <c r="AC99" s="562">
        <v>-0.50800000000000001</v>
      </c>
      <c r="AD99" s="566">
        <v>0</v>
      </c>
      <c r="AF99"/>
      <c r="AG99"/>
      <c r="AH99"/>
      <c r="AI99"/>
      <c r="AJ99"/>
      <c r="AK99"/>
      <c r="AL99"/>
      <c r="AM99"/>
      <c r="AN99"/>
      <c r="AO99"/>
      <c r="AP99"/>
      <c r="AQ99"/>
      <c r="AR99"/>
      <c r="AS99"/>
      <c r="AT99"/>
      <c r="AU99"/>
    </row>
    <row r="100" spans="1:47" ht="25.5">
      <c r="A100" s="164"/>
      <c r="B100" s="182" t="s">
        <v>382</v>
      </c>
      <c r="C100" s="562">
        <v>0</v>
      </c>
      <c r="D100" s="566">
        <v>0</v>
      </c>
      <c r="E100" s="562">
        <v>0</v>
      </c>
      <c r="F100" s="566">
        <v>0</v>
      </c>
      <c r="G100" s="562">
        <v>-33.273000000000003</v>
      </c>
      <c r="H100" s="566">
        <v>-28.379000000000001</v>
      </c>
      <c r="I100" s="562">
        <v>-14.460000000000004</v>
      </c>
      <c r="J100" s="566">
        <v>-13.655000000000001</v>
      </c>
      <c r="K100" s="562">
        <v>-131.107</v>
      </c>
      <c r="L100" s="566">
        <v>-126.654</v>
      </c>
      <c r="M100" s="562">
        <v>-67.491</v>
      </c>
      <c r="N100" s="566">
        <v>-126.654</v>
      </c>
      <c r="O100" s="562">
        <v>-9.8279999999999994</v>
      </c>
      <c r="P100" s="566">
        <v>-7.2539999999999996</v>
      </c>
      <c r="Q100" s="562">
        <v>-5.0939999999999994</v>
      </c>
      <c r="R100" s="566">
        <v>-3.2449999999999992</v>
      </c>
      <c r="S100" s="562">
        <v>0</v>
      </c>
      <c r="T100" s="566">
        <v>0</v>
      </c>
      <c r="U100" s="562">
        <v>0</v>
      </c>
      <c r="V100" s="566">
        <v>0</v>
      </c>
      <c r="W100" s="562">
        <v>0</v>
      </c>
      <c r="X100" s="566">
        <v>0</v>
      </c>
      <c r="Y100" s="562">
        <v>0</v>
      </c>
      <c r="Z100" s="566">
        <v>0</v>
      </c>
      <c r="AA100" s="562">
        <v>-174.208</v>
      </c>
      <c r="AB100" s="566">
        <v>-162.28700000000001</v>
      </c>
      <c r="AC100" s="562">
        <v>-87.045000000000002</v>
      </c>
      <c r="AD100" s="566">
        <v>-88.632000000000005</v>
      </c>
      <c r="AF100"/>
      <c r="AG100"/>
      <c r="AH100"/>
      <c r="AI100"/>
      <c r="AJ100"/>
      <c r="AK100"/>
      <c r="AL100"/>
      <c r="AM100"/>
      <c r="AN100"/>
      <c r="AO100"/>
      <c r="AP100"/>
      <c r="AQ100"/>
      <c r="AR100"/>
      <c r="AS100"/>
      <c r="AT100"/>
      <c r="AU100"/>
    </row>
    <row r="101" spans="1:47">
      <c r="C101" s="162">
        <v>0</v>
      </c>
      <c r="D101" s="162">
        <v>0</v>
      </c>
      <c r="E101" s="677">
        <v>0</v>
      </c>
      <c r="F101" s="677"/>
      <c r="G101" s="162">
        <v>0</v>
      </c>
      <c r="H101" s="162">
        <v>0</v>
      </c>
      <c r="I101" s="677">
        <v>0</v>
      </c>
      <c r="J101" s="677">
        <v>0</v>
      </c>
      <c r="K101" s="162">
        <v>0</v>
      </c>
      <c r="L101" s="162">
        <v>0</v>
      </c>
      <c r="M101" s="677"/>
      <c r="N101" s="677"/>
      <c r="O101" s="162">
        <v>0</v>
      </c>
      <c r="P101" s="162">
        <v>0</v>
      </c>
      <c r="Q101" s="677"/>
      <c r="R101" s="677"/>
      <c r="S101" s="162">
        <v>0</v>
      </c>
      <c r="T101" s="162">
        <v>0</v>
      </c>
      <c r="U101" s="677">
        <v>0</v>
      </c>
      <c r="V101" s="677">
        <v>0</v>
      </c>
      <c r="W101" s="162">
        <v>0</v>
      </c>
      <c r="X101" s="162">
        <v>0</v>
      </c>
      <c r="Y101" s="677"/>
      <c r="Z101" s="677"/>
      <c r="AA101" s="162">
        <v>0</v>
      </c>
      <c r="AB101" s="162">
        <v>0</v>
      </c>
      <c r="AC101" s="677"/>
      <c r="AD101" s="677"/>
      <c r="AE101" s="162"/>
      <c r="AF101"/>
      <c r="AG101"/>
      <c r="AH101"/>
      <c r="AI101"/>
      <c r="AJ101"/>
      <c r="AK101"/>
      <c r="AL101"/>
      <c r="AM101"/>
      <c r="AN101"/>
      <c r="AO101"/>
      <c r="AP101"/>
      <c r="AQ101"/>
      <c r="AR101"/>
      <c r="AS101"/>
      <c r="AT101"/>
      <c r="AU101"/>
    </row>
    <row r="102" spans="1:47">
      <c r="A102" s="158" t="s">
        <v>383</v>
      </c>
      <c r="B102" s="166"/>
      <c r="C102" s="571">
        <v>0</v>
      </c>
      <c r="D102" s="565">
        <v>0</v>
      </c>
      <c r="E102" s="571">
        <v>0</v>
      </c>
      <c r="F102" s="565">
        <v>0</v>
      </c>
      <c r="G102" s="571">
        <v>-17.725000000000001</v>
      </c>
      <c r="H102" s="565">
        <v>37.570999999999998</v>
      </c>
      <c r="I102" s="571">
        <v>-15.222000000000001</v>
      </c>
      <c r="J102" s="565">
        <v>73.085999999999999</v>
      </c>
      <c r="K102" s="571">
        <v>573.45600000000002</v>
      </c>
      <c r="L102" s="565">
        <v>390.63499999999999</v>
      </c>
      <c r="M102" s="571">
        <v>272.33699999999999</v>
      </c>
      <c r="N102" s="565">
        <v>390.63499999999999</v>
      </c>
      <c r="O102" s="571">
        <v>369.84899999999999</v>
      </c>
      <c r="P102" s="565">
        <v>299.89100000000002</v>
      </c>
      <c r="Q102" s="571">
        <v>169.53899999999999</v>
      </c>
      <c r="R102" s="565">
        <v>136.75300000000001</v>
      </c>
      <c r="S102" s="571">
        <v>0</v>
      </c>
      <c r="T102" s="565">
        <v>0</v>
      </c>
      <c r="U102" s="571">
        <v>0</v>
      </c>
      <c r="V102" s="565">
        <v>0</v>
      </c>
      <c r="W102" s="571">
        <v>0</v>
      </c>
      <c r="X102" s="565">
        <v>0</v>
      </c>
      <c r="Y102" s="571">
        <v>0</v>
      </c>
      <c r="Z102" s="565">
        <v>0</v>
      </c>
      <c r="AA102" s="571">
        <v>925.58</v>
      </c>
      <c r="AB102" s="565">
        <v>728.09699999999998</v>
      </c>
      <c r="AC102" s="571">
        <v>426.65400000000005</v>
      </c>
      <c r="AD102" s="565">
        <v>387.714</v>
      </c>
      <c r="AF102"/>
      <c r="AG102"/>
      <c r="AH102"/>
      <c r="AI102"/>
      <c r="AJ102"/>
      <c r="AK102"/>
      <c r="AL102"/>
      <c r="AM102"/>
      <c r="AN102"/>
      <c r="AO102"/>
      <c r="AP102"/>
      <c r="AQ102"/>
      <c r="AR102"/>
      <c r="AS102"/>
      <c r="AT102"/>
      <c r="AU102"/>
    </row>
    <row r="103" spans="1:47">
      <c r="C103" s="162">
        <v>0</v>
      </c>
      <c r="D103" s="162">
        <v>0</v>
      </c>
      <c r="E103" s="677">
        <v>0</v>
      </c>
      <c r="F103" s="677"/>
      <c r="G103" s="162">
        <v>0</v>
      </c>
      <c r="H103" s="162">
        <v>0</v>
      </c>
      <c r="I103" s="677">
        <v>0</v>
      </c>
      <c r="J103" s="677">
        <v>0</v>
      </c>
      <c r="K103" s="162">
        <v>0</v>
      </c>
      <c r="L103" s="162">
        <v>0</v>
      </c>
      <c r="M103" s="677"/>
      <c r="N103" s="677"/>
      <c r="O103" s="162">
        <v>0</v>
      </c>
      <c r="P103" s="162">
        <v>0</v>
      </c>
      <c r="Q103" s="677"/>
      <c r="R103" s="677"/>
      <c r="S103" s="162">
        <v>0</v>
      </c>
      <c r="T103" s="162">
        <v>0</v>
      </c>
      <c r="U103" s="677">
        <v>0</v>
      </c>
      <c r="V103" s="677">
        <v>0</v>
      </c>
      <c r="W103" s="162">
        <v>0</v>
      </c>
      <c r="X103" s="162">
        <v>0</v>
      </c>
      <c r="Y103" s="677"/>
      <c r="Z103" s="677"/>
      <c r="AA103" s="162">
        <v>0</v>
      </c>
      <c r="AB103" s="162">
        <v>0</v>
      </c>
      <c r="AC103" s="677"/>
      <c r="AD103" s="677"/>
      <c r="AE103" s="162"/>
      <c r="AF103"/>
      <c r="AG103"/>
      <c r="AH103"/>
      <c r="AI103"/>
      <c r="AJ103"/>
      <c r="AK103"/>
      <c r="AL103"/>
      <c r="AM103"/>
      <c r="AN103"/>
      <c r="AO103"/>
      <c r="AP103"/>
      <c r="AQ103"/>
      <c r="AR103"/>
      <c r="AS103"/>
      <c r="AT103"/>
      <c r="AU103"/>
    </row>
    <row r="104" spans="1:47">
      <c r="A104" s="158" t="s">
        <v>384</v>
      </c>
      <c r="B104" s="166"/>
      <c r="C104" s="571">
        <v>0</v>
      </c>
      <c r="D104" s="565">
        <v>0</v>
      </c>
      <c r="E104" s="571">
        <v>0</v>
      </c>
      <c r="F104" s="565">
        <v>0</v>
      </c>
      <c r="G104" s="571">
        <v>75.376000000000005</v>
      </c>
      <c r="H104" s="565">
        <v>28.597999999999999</v>
      </c>
      <c r="I104" s="571">
        <v>30.694000000000003</v>
      </c>
      <c r="J104" s="565">
        <v>40.623999999999995</v>
      </c>
      <c r="K104" s="571">
        <v>-412.10199999999998</v>
      </c>
      <c r="L104" s="565">
        <v>-299.87</v>
      </c>
      <c r="M104" s="571">
        <v>-247.73499999999999</v>
      </c>
      <c r="N104" s="565">
        <v>-299.87</v>
      </c>
      <c r="O104" s="571">
        <v>-61.610999999999997</v>
      </c>
      <c r="P104" s="565">
        <v>-90.254999999999995</v>
      </c>
      <c r="Q104" s="571">
        <v>-33.911000000000001</v>
      </c>
      <c r="R104" s="565">
        <v>-65.146999999999991</v>
      </c>
      <c r="S104" s="571">
        <v>0</v>
      </c>
      <c r="T104" s="565">
        <v>0</v>
      </c>
      <c r="U104" s="571">
        <v>0</v>
      </c>
      <c r="V104" s="565">
        <v>0</v>
      </c>
      <c r="W104" s="571">
        <v>0</v>
      </c>
      <c r="X104" s="565">
        <v>0</v>
      </c>
      <c r="Y104" s="571">
        <v>0</v>
      </c>
      <c r="Z104" s="565">
        <v>0</v>
      </c>
      <c r="AA104" s="571">
        <v>-398.33699999999999</v>
      </c>
      <c r="AB104" s="565">
        <v>-361.52699999999999</v>
      </c>
      <c r="AC104" s="571">
        <v>-250.952</v>
      </c>
      <c r="AD104" s="565">
        <v>-186.49499999999998</v>
      </c>
      <c r="AF104"/>
      <c r="AG104"/>
      <c r="AH104"/>
      <c r="AI104"/>
      <c r="AJ104"/>
      <c r="AK104"/>
      <c r="AL104"/>
      <c r="AM104"/>
      <c r="AN104"/>
      <c r="AO104"/>
      <c r="AP104"/>
      <c r="AQ104"/>
      <c r="AR104"/>
      <c r="AS104"/>
      <c r="AT104"/>
      <c r="AU104"/>
    </row>
    <row r="105" spans="1:47">
      <c r="A105" s="158"/>
      <c r="B105" s="166" t="s">
        <v>385</v>
      </c>
      <c r="C105" s="562">
        <v>0</v>
      </c>
      <c r="D105" s="565">
        <v>0</v>
      </c>
      <c r="E105" s="562">
        <v>0</v>
      </c>
      <c r="F105" s="565">
        <v>0</v>
      </c>
      <c r="G105" s="562">
        <v>8.7349999999999994</v>
      </c>
      <c r="H105" s="565">
        <v>4.3860000000000001</v>
      </c>
      <c r="I105" s="562">
        <v>4.161999999999999</v>
      </c>
      <c r="J105" s="565">
        <v>2.2829999999999999</v>
      </c>
      <c r="K105" s="562">
        <v>175.33600000000001</v>
      </c>
      <c r="L105" s="565">
        <v>108.664</v>
      </c>
      <c r="M105" s="562">
        <v>87.068000000000012</v>
      </c>
      <c r="N105" s="565">
        <v>108.664</v>
      </c>
      <c r="O105" s="562">
        <v>11.851000000000001</v>
      </c>
      <c r="P105" s="565">
        <v>10.276</v>
      </c>
      <c r="Q105" s="562">
        <v>6.9480000000000013</v>
      </c>
      <c r="R105" s="565">
        <v>4.96</v>
      </c>
      <c r="S105" s="562">
        <v>0</v>
      </c>
      <c r="T105" s="565">
        <v>0</v>
      </c>
      <c r="U105" s="562">
        <v>0</v>
      </c>
      <c r="V105" s="565">
        <v>0</v>
      </c>
      <c r="W105" s="562">
        <v>0</v>
      </c>
      <c r="X105" s="565">
        <v>0</v>
      </c>
      <c r="Y105" s="562">
        <v>0</v>
      </c>
      <c r="Z105" s="565">
        <v>0</v>
      </c>
      <c r="AA105" s="562">
        <v>195.922</v>
      </c>
      <c r="AB105" s="565">
        <v>123.32599999999999</v>
      </c>
      <c r="AC105" s="562">
        <v>98.177999999999997</v>
      </c>
      <c r="AD105" s="565">
        <v>53.029999999999987</v>
      </c>
      <c r="AF105"/>
      <c r="AG105"/>
      <c r="AH105"/>
      <c r="AI105"/>
      <c r="AJ105"/>
      <c r="AK105"/>
      <c r="AL105"/>
      <c r="AM105"/>
      <c r="AN105"/>
      <c r="AO105"/>
      <c r="AP105"/>
      <c r="AQ105"/>
      <c r="AR105"/>
      <c r="AS105"/>
      <c r="AT105"/>
      <c r="AU105"/>
    </row>
    <row r="106" spans="1:47">
      <c r="A106" s="164"/>
      <c r="B106" s="167" t="s">
        <v>316</v>
      </c>
      <c r="C106" s="562">
        <v>0</v>
      </c>
      <c r="D106" s="566">
        <v>0</v>
      </c>
      <c r="E106" s="562">
        <v>0</v>
      </c>
      <c r="F106" s="566">
        <v>0</v>
      </c>
      <c r="G106" s="562">
        <v>2.577</v>
      </c>
      <c r="H106" s="566">
        <v>0.628</v>
      </c>
      <c r="I106" s="562">
        <v>1.272</v>
      </c>
      <c r="J106" s="566">
        <v>0.39800000000000002</v>
      </c>
      <c r="K106" s="562">
        <v>8.39</v>
      </c>
      <c r="L106" s="566">
        <v>6.48</v>
      </c>
      <c r="M106" s="562">
        <v>7.8660000000000005</v>
      </c>
      <c r="N106" s="566">
        <v>6.48</v>
      </c>
      <c r="O106" s="562">
        <v>0</v>
      </c>
      <c r="P106" s="566">
        <v>0</v>
      </c>
      <c r="Q106" s="562">
        <v>0</v>
      </c>
      <c r="R106" s="566">
        <v>0</v>
      </c>
      <c r="S106" s="562">
        <v>0</v>
      </c>
      <c r="T106" s="566">
        <v>0</v>
      </c>
      <c r="U106" s="562">
        <v>0</v>
      </c>
      <c r="V106" s="566">
        <v>0</v>
      </c>
      <c r="W106" s="562">
        <v>0</v>
      </c>
      <c r="X106" s="566">
        <v>0</v>
      </c>
      <c r="Y106" s="562">
        <v>0</v>
      </c>
      <c r="Z106" s="566">
        <v>0</v>
      </c>
      <c r="AA106" s="562">
        <v>10.967000000000001</v>
      </c>
      <c r="AB106" s="566">
        <v>7.1079999999999997</v>
      </c>
      <c r="AC106" s="562">
        <v>9.1379999999999999</v>
      </c>
      <c r="AD106" s="566">
        <v>4.1020000000000003</v>
      </c>
      <c r="AF106"/>
      <c r="AG106"/>
      <c r="AH106"/>
      <c r="AI106"/>
      <c r="AJ106"/>
      <c r="AK106"/>
      <c r="AL106"/>
      <c r="AM106"/>
      <c r="AN106"/>
      <c r="AO106"/>
      <c r="AP106"/>
      <c r="AQ106"/>
      <c r="AR106"/>
      <c r="AS106"/>
      <c r="AT106"/>
      <c r="AU106"/>
    </row>
    <row r="107" spans="1:47">
      <c r="A107" s="164"/>
      <c r="B107" s="167" t="s">
        <v>386</v>
      </c>
      <c r="C107" s="562">
        <v>0</v>
      </c>
      <c r="D107" s="566">
        <v>0</v>
      </c>
      <c r="E107" s="562">
        <v>0</v>
      </c>
      <c r="F107" s="566">
        <v>0</v>
      </c>
      <c r="G107" s="562">
        <v>6.1580000000000004</v>
      </c>
      <c r="H107" s="566">
        <v>3.758</v>
      </c>
      <c r="I107" s="562">
        <v>2.8900000000000006</v>
      </c>
      <c r="J107" s="566">
        <v>1.885</v>
      </c>
      <c r="K107" s="562">
        <v>166.946</v>
      </c>
      <c r="L107" s="566">
        <v>102.184</v>
      </c>
      <c r="M107" s="562">
        <v>79.201999999999998</v>
      </c>
      <c r="N107" s="566">
        <v>102.184</v>
      </c>
      <c r="O107" s="562">
        <v>11.851000000000001</v>
      </c>
      <c r="P107" s="566">
        <v>10.276</v>
      </c>
      <c r="Q107" s="562">
        <v>6.9480000000000013</v>
      </c>
      <c r="R107" s="566">
        <v>4.96</v>
      </c>
      <c r="S107" s="562">
        <v>0</v>
      </c>
      <c r="T107" s="566">
        <v>0</v>
      </c>
      <c r="U107" s="562">
        <v>0</v>
      </c>
      <c r="V107" s="566">
        <v>0</v>
      </c>
      <c r="W107" s="562">
        <v>0</v>
      </c>
      <c r="X107" s="566">
        <v>0</v>
      </c>
      <c r="Y107" s="562">
        <v>0</v>
      </c>
      <c r="Z107" s="566">
        <v>0</v>
      </c>
      <c r="AA107" s="562">
        <v>184.95500000000001</v>
      </c>
      <c r="AB107" s="566">
        <v>116.218</v>
      </c>
      <c r="AC107" s="562">
        <v>89.04</v>
      </c>
      <c r="AD107" s="566">
        <v>48.927999999999997</v>
      </c>
      <c r="AF107"/>
      <c r="AG107"/>
      <c r="AH107"/>
      <c r="AI107"/>
      <c r="AJ107"/>
      <c r="AK107"/>
      <c r="AL107"/>
      <c r="AM107"/>
      <c r="AN107"/>
      <c r="AO107"/>
      <c r="AP107"/>
      <c r="AQ107"/>
      <c r="AR107"/>
      <c r="AS107"/>
      <c r="AT107"/>
      <c r="AU107"/>
    </row>
    <row r="108" spans="1:47">
      <c r="A108" s="158"/>
      <c r="B108" s="166" t="s">
        <v>387</v>
      </c>
      <c r="C108" s="571">
        <v>0</v>
      </c>
      <c r="D108" s="565">
        <v>0</v>
      </c>
      <c r="E108" s="571">
        <v>0</v>
      </c>
      <c r="F108" s="565">
        <v>0</v>
      </c>
      <c r="G108" s="571">
        <v>-112.428</v>
      </c>
      <c r="H108" s="565">
        <v>-97.203000000000003</v>
      </c>
      <c r="I108" s="571">
        <v>-59.861999999999995</v>
      </c>
      <c r="J108" s="565">
        <v>-20.957000000000008</v>
      </c>
      <c r="K108" s="571">
        <v>-556.44299999999998</v>
      </c>
      <c r="L108" s="565">
        <v>-390.065</v>
      </c>
      <c r="M108" s="571">
        <v>-313.95</v>
      </c>
      <c r="N108" s="565">
        <v>-390.065</v>
      </c>
      <c r="O108" s="571">
        <v>-78.613</v>
      </c>
      <c r="P108" s="565">
        <v>-103.221</v>
      </c>
      <c r="Q108" s="571">
        <v>-43.832000000000001</v>
      </c>
      <c r="R108" s="565">
        <v>-71.302999999999997</v>
      </c>
      <c r="S108" s="571">
        <v>0</v>
      </c>
      <c r="T108" s="565">
        <v>0</v>
      </c>
      <c r="U108" s="571">
        <v>0</v>
      </c>
      <c r="V108" s="565">
        <v>0</v>
      </c>
      <c r="W108" s="571">
        <v>0</v>
      </c>
      <c r="X108" s="565">
        <v>0</v>
      </c>
      <c r="Y108" s="571">
        <v>0</v>
      </c>
      <c r="Z108" s="565">
        <v>0</v>
      </c>
      <c r="AA108" s="571">
        <v>-747.48400000000004</v>
      </c>
      <c r="AB108" s="565">
        <v>-590.48900000000003</v>
      </c>
      <c r="AC108" s="571">
        <v>-417.64400000000006</v>
      </c>
      <c r="AD108" s="565">
        <v>-287.78100000000001</v>
      </c>
      <c r="AF108"/>
      <c r="AG108"/>
      <c r="AH108"/>
      <c r="AI108"/>
      <c r="AJ108"/>
      <c r="AK108"/>
      <c r="AL108"/>
      <c r="AM108"/>
      <c r="AN108"/>
      <c r="AO108"/>
      <c r="AP108"/>
      <c r="AQ108"/>
      <c r="AR108"/>
      <c r="AS108"/>
      <c r="AT108"/>
      <c r="AU108"/>
    </row>
    <row r="109" spans="1:47">
      <c r="A109" s="164"/>
      <c r="B109" s="167" t="s">
        <v>388</v>
      </c>
      <c r="C109" s="562">
        <v>0</v>
      </c>
      <c r="D109" s="566">
        <v>0</v>
      </c>
      <c r="E109" s="562">
        <v>0</v>
      </c>
      <c r="F109" s="566">
        <v>0</v>
      </c>
      <c r="G109" s="562">
        <v>-26.06</v>
      </c>
      <c r="H109" s="566">
        <v>-3.282</v>
      </c>
      <c r="I109" s="562">
        <v>-11.052999999999999</v>
      </c>
      <c r="J109" s="566">
        <v>-2.1379999999999999</v>
      </c>
      <c r="K109" s="562">
        <v>-89.840999999999994</v>
      </c>
      <c r="L109" s="566">
        <v>-16.48</v>
      </c>
      <c r="M109" s="562">
        <v>-50.012999999999991</v>
      </c>
      <c r="N109" s="566">
        <v>-16.48</v>
      </c>
      <c r="O109" s="562">
        <v>0</v>
      </c>
      <c r="P109" s="566">
        <v>0</v>
      </c>
      <c r="Q109" s="562">
        <v>0</v>
      </c>
      <c r="R109" s="566">
        <v>0</v>
      </c>
      <c r="S109" s="562">
        <v>0</v>
      </c>
      <c r="T109" s="566">
        <v>0</v>
      </c>
      <c r="U109" s="562">
        <v>0</v>
      </c>
      <c r="V109" s="566">
        <v>0</v>
      </c>
      <c r="W109" s="562">
        <v>0</v>
      </c>
      <c r="X109" s="566">
        <v>0</v>
      </c>
      <c r="Y109" s="562">
        <v>0</v>
      </c>
      <c r="Z109" s="566">
        <v>0</v>
      </c>
      <c r="AA109" s="562">
        <v>-115.901</v>
      </c>
      <c r="AB109" s="566">
        <v>-19.762</v>
      </c>
      <c r="AC109" s="562">
        <v>-61.065999999999995</v>
      </c>
      <c r="AD109" s="566">
        <v>-10.755000000000001</v>
      </c>
      <c r="AF109"/>
      <c r="AG109"/>
      <c r="AH109"/>
      <c r="AI109"/>
      <c r="AJ109"/>
      <c r="AK109"/>
      <c r="AL109"/>
      <c r="AM109"/>
      <c r="AN109"/>
      <c r="AO109"/>
      <c r="AP109"/>
      <c r="AQ109"/>
      <c r="AR109"/>
      <c r="AS109"/>
      <c r="AT109"/>
      <c r="AU109"/>
    </row>
    <row r="110" spans="1:47">
      <c r="A110" s="164"/>
      <c r="B110" s="167" t="s">
        <v>389</v>
      </c>
      <c r="C110" s="562">
        <v>0</v>
      </c>
      <c r="D110" s="566">
        <v>0</v>
      </c>
      <c r="E110" s="562">
        <v>0</v>
      </c>
      <c r="F110" s="566">
        <v>0</v>
      </c>
      <c r="G110" s="562">
        <v>0</v>
      </c>
      <c r="H110" s="566">
        <v>0</v>
      </c>
      <c r="I110" s="562">
        <v>0</v>
      </c>
      <c r="J110" s="566">
        <v>0</v>
      </c>
      <c r="K110" s="562">
        <v>-96.587000000000003</v>
      </c>
      <c r="L110" s="566">
        <v>-64.992000000000004</v>
      </c>
      <c r="M110" s="562">
        <v>-49.865000000000002</v>
      </c>
      <c r="N110" s="566">
        <v>-64.992000000000004</v>
      </c>
      <c r="O110" s="562">
        <v>0</v>
      </c>
      <c r="P110" s="566">
        <v>0</v>
      </c>
      <c r="Q110" s="562">
        <v>0</v>
      </c>
      <c r="R110" s="566">
        <v>0</v>
      </c>
      <c r="S110" s="562">
        <v>0</v>
      </c>
      <c r="T110" s="566">
        <v>0</v>
      </c>
      <c r="U110" s="562">
        <v>0</v>
      </c>
      <c r="V110" s="566">
        <v>0</v>
      </c>
      <c r="W110" s="562">
        <v>0</v>
      </c>
      <c r="X110" s="566">
        <v>0</v>
      </c>
      <c r="Y110" s="562">
        <v>0</v>
      </c>
      <c r="Z110" s="566">
        <v>0</v>
      </c>
      <c r="AA110" s="562">
        <v>-96.587000000000003</v>
      </c>
      <c r="AB110" s="566">
        <v>-64.992000000000004</v>
      </c>
      <c r="AC110" s="562">
        <v>-49.865000000000002</v>
      </c>
      <c r="AD110" s="566">
        <v>-30.646000000000008</v>
      </c>
      <c r="AF110"/>
      <c r="AG110"/>
      <c r="AH110"/>
      <c r="AI110"/>
      <c r="AJ110"/>
      <c r="AK110"/>
      <c r="AL110"/>
      <c r="AM110"/>
      <c r="AN110"/>
      <c r="AO110"/>
      <c r="AP110"/>
      <c r="AQ110"/>
      <c r="AR110"/>
      <c r="AS110"/>
      <c r="AT110"/>
      <c r="AU110"/>
    </row>
    <row r="111" spans="1:47">
      <c r="A111" s="164"/>
      <c r="B111" s="167" t="s">
        <v>57</v>
      </c>
      <c r="C111" s="562">
        <v>0</v>
      </c>
      <c r="D111" s="566">
        <v>0</v>
      </c>
      <c r="E111" s="562">
        <v>0</v>
      </c>
      <c r="F111" s="566">
        <v>0</v>
      </c>
      <c r="G111" s="562">
        <v>-86.367999999999995</v>
      </c>
      <c r="H111" s="566">
        <v>-93.921000000000006</v>
      </c>
      <c r="I111" s="562">
        <v>-48.808999999999997</v>
      </c>
      <c r="J111" s="566">
        <v>-18.819000000000003</v>
      </c>
      <c r="K111" s="562">
        <v>-370.01499999999999</v>
      </c>
      <c r="L111" s="566">
        <v>-308.59300000000002</v>
      </c>
      <c r="M111" s="562">
        <v>-214.07199999999997</v>
      </c>
      <c r="N111" s="566">
        <v>-308.59300000000002</v>
      </c>
      <c r="O111" s="562">
        <v>-78.613</v>
      </c>
      <c r="P111" s="566">
        <v>-103.221</v>
      </c>
      <c r="Q111" s="562">
        <v>-43.832000000000001</v>
      </c>
      <c r="R111" s="566">
        <v>-71.302999999999997</v>
      </c>
      <c r="S111" s="562">
        <v>0</v>
      </c>
      <c r="T111" s="566">
        <v>0</v>
      </c>
      <c r="U111" s="562">
        <v>0</v>
      </c>
      <c r="V111" s="566">
        <v>0</v>
      </c>
      <c r="W111" s="562">
        <v>0</v>
      </c>
      <c r="X111" s="566">
        <v>0</v>
      </c>
      <c r="Y111" s="562">
        <v>0</v>
      </c>
      <c r="Z111" s="566">
        <v>0</v>
      </c>
      <c r="AA111" s="562">
        <v>-534.99599999999998</v>
      </c>
      <c r="AB111" s="566">
        <v>-505.73500000000001</v>
      </c>
      <c r="AC111" s="562">
        <v>-306.71299999999997</v>
      </c>
      <c r="AD111" s="566">
        <v>-246.38</v>
      </c>
      <c r="AF111"/>
      <c r="AG111"/>
      <c r="AH111"/>
      <c r="AI111"/>
      <c r="AJ111"/>
      <c r="AK111"/>
      <c r="AL111"/>
      <c r="AM111"/>
      <c r="AN111"/>
      <c r="AO111"/>
      <c r="AP111"/>
      <c r="AQ111"/>
      <c r="AR111"/>
      <c r="AS111"/>
      <c r="AT111"/>
      <c r="AU111"/>
    </row>
    <row r="112" spans="1:47">
      <c r="A112" s="164"/>
      <c r="B112" s="165" t="s">
        <v>390</v>
      </c>
      <c r="C112" s="562">
        <v>0</v>
      </c>
      <c r="D112" s="566">
        <v>0</v>
      </c>
      <c r="E112" s="562">
        <v>0</v>
      </c>
      <c r="F112" s="566">
        <v>0</v>
      </c>
      <c r="G112" s="562">
        <v>176.59800000000001</v>
      </c>
      <c r="H112" s="566">
        <v>132.39599999999999</v>
      </c>
      <c r="I112" s="562">
        <v>85.366000000000014</v>
      </c>
      <c r="J112" s="566">
        <v>67.424999999999983</v>
      </c>
      <c r="K112" s="562">
        <v>0</v>
      </c>
      <c r="L112" s="566">
        <v>0</v>
      </c>
      <c r="M112" s="562">
        <v>0</v>
      </c>
      <c r="N112" s="566">
        <v>0</v>
      </c>
      <c r="O112" s="562">
        <v>0</v>
      </c>
      <c r="P112" s="566">
        <v>0</v>
      </c>
      <c r="Q112" s="562">
        <v>0</v>
      </c>
      <c r="R112" s="566">
        <v>0</v>
      </c>
      <c r="S112" s="562">
        <v>0</v>
      </c>
      <c r="T112" s="566">
        <v>0</v>
      </c>
      <c r="U112" s="562">
        <v>0</v>
      </c>
      <c r="V112" s="566">
        <v>0</v>
      </c>
      <c r="W112" s="562">
        <v>0</v>
      </c>
      <c r="X112" s="566">
        <v>0</v>
      </c>
      <c r="Y112" s="562">
        <v>0</v>
      </c>
      <c r="Z112" s="566">
        <v>0</v>
      </c>
      <c r="AA112" s="562">
        <v>176.59800000000001</v>
      </c>
      <c r="AB112" s="566">
        <v>132.39599999999999</v>
      </c>
      <c r="AC112" s="562">
        <v>85.366000000000014</v>
      </c>
      <c r="AD112" s="566">
        <v>67.424999999999983</v>
      </c>
      <c r="AF112"/>
      <c r="AG112"/>
      <c r="AH112"/>
      <c r="AI112"/>
      <c r="AJ112"/>
      <c r="AK112"/>
      <c r="AL112"/>
      <c r="AM112"/>
      <c r="AN112"/>
      <c r="AO112"/>
      <c r="AP112"/>
      <c r="AQ112"/>
      <c r="AR112"/>
      <c r="AS112"/>
      <c r="AT112"/>
      <c r="AU112"/>
    </row>
    <row r="113" spans="1:47">
      <c r="A113" s="164"/>
      <c r="B113" s="166" t="s">
        <v>391</v>
      </c>
      <c r="C113" s="571">
        <v>0</v>
      </c>
      <c r="D113" s="565">
        <v>0</v>
      </c>
      <c r="E113" s="571">
        <v>0</v>
      </c>
      <c r="F113" s="565">
        <v>0</v>
      </c>
      <c r="G113" s="571">
        <v>2.4710000000000001</v>
      </c>
      <c r="H113" s="565">
        <v>-10.981</v>
      </c>
      <c r="I113" s="571">
        <v>1.028</v>
      </c>
      <c r="J113" s="565">
        <v>-8.1269999999999989</v>
      </c>
      <c r="K113" s="571">
        <v>-30.995000000000001</v>
      </c>
      <c r="L113" s="565">
        <v>-18.469000000000001</v>
      </c>
      <c r="M113" s="571">
        <v>-20.853000000000002</v>
      </c>
      <c r="N113" s="565">
        <v>-18.469000000000001</v>
      </c>
      <c r="O113" s="571">
        <v>5.1509999999999998</v>
      </c>
      <c r="P113" s="565">
        <v>2.69</v>
      </c>
      <c r="Q113" s="571">
        <v>2.9729999999999999</v>
      </c>
      <c r="R113" s="565">
        <v>1.196</v>
      </c>
      <c r="S113" s="571">
        <v>0</v>
      </c>
      <c r="T113" s="565">
        <v>0</v>
      </c>
      <c r="U113" s="571">
        <v>0</v>
      </c>
      <c r="V113" s="565">
        <v>0</v>
      </c>
      <c r="W113" s="571">
        <v>0</v>
      </c>
      <c r="X113" s="565">
        <v>0</v>
      </c>
      <c r="Y113" s="571">
        <v>0</v>
      </c>
      <c r="Z113" s="565">
        <v>0</v>
      </c>
      <c r="AA113" s="571">
        <v>-23.373000000000001</v>
      </c>
      <c r="AB113" s="565">
        <v>-26.76</v>
      </c>
      <c r="AC113" s="571">
        <v>-16.852</v>
      </c>
      <c r="AD113" s="565">
        <v>-19.169</v>
      </c>
      <c r="AF113"/>
      <c r="AG113"/>
      <c r="AH113"/>
      <c r="AI113"/>
      <c r="AJ113"/>
      <c r="AK113"/>
      <c r="AL113"/>
      <c r="AM113"/>
      <c r="AN113"/>
      <c r="AO113"/>
      <c r="AP113"/>
      <c r="AQ113"/>
      <c r="AR113"/>
      <c r="AS113"/>
      <c r="AT113"/>
      <c r="AU113"/>
    </row>
    <row r="114" spans="1:47">
      <c r="C114" s="162">
        <v>0</v>
      </c>
      <c r="D114" s="162">
        <v>0</v>
      </c>
      <c r="E114" s="677">
        <v>0</v>
      </c>
      <c r="F114" s="677"/>
      <c r="G114" s="162">
        <v>0</v>
      </c>
      <c r="H114" s="162">
        <v>0</v>
      </c>
      <c r="I114" s="677">
        <v>0</v>
      </c>
      <c r="J114" s="677">
        <v>0</v>
      </c>
      <c r="K114" s="162">
        <v>0</v>
      </c>
      <c r="L114" s="162">
        <v>0</v>
      </c>
      <c r="M114" s="677"/>
      <c r="N114" s="677"/>
      <c r="O114" s="162">
        <v>0</v>
      </c>
      <c r="P114" s="162">
        <v>0</v>
      </c>
      <c r="Q114" s="677"/>
      <c r="R114" s="677"/>
      <c r="S114" s="162">
        <v>0</v>
      </c>
      <c r="T114" s="162">
        <v>0</v>
      </c>
      <c r="U114" s="677">
        <v>0</v>
      </c>
      <c r="V114" s="677">
        <v>0</v>
      </c>
      <c r="W114" s="162">
        <v>0</v>
      </c>
      <c r="X114" s="162">
        <v>0</v>
      </c>
      <c r="Y114" s="677"/>
      <c r="Z114" s="677"/>
      <c r="AA114" s="162">
        <v>0</v>
      </c>
      <c r="AB114" s="162">
        <v>0</v>
      </c>
      <c r="AC114" s="677"/>
      <c r="AD114" s="677"/>
      <c r="AE114" s="162"/>
      <c r="AF114"/>
      <c r="AG114"/>
      <c r="AH114"/>
      <c r="AI114"/>
      <c r="AJ114"/>
      <c r="AK114"/>
      <c r="AL114"/>
      <c r="AM114"/>
      <c r="AN114"/>
      <c r="AO114"/>
      <c r="AP114"/>
      <c r="AQ114"/>
      <c r="AR114"/>
      <c r="AS114"/>
      <c r="AT114"/>
      <c r="AU114"/>
    </row>
    <row r="115" spans="1:47" ht="25.5">
      <c r="A115" s="178"/>
      <c r="B115" s="165" t="s">
        <v>392</v>
      </c>
      <c r="C115" s="562">
        <v>0</v>
      </c>
      <c r="D115" s="566">
        <v>0</v>
      </c>
      <c r="E115" s="562">
        <v>0</v>
      </c>
      <c r="F115" s="566">
        <v>0</v>
      </c>
      <c r="G115" s="562">
        <v>1.4999999999999999E-2</v>
      </c>
      <c r="H115" s="566">
        <v>-5.5E-2</v>
      </c>
      <c r="I115" s="562">
        <v>1.4999999999999999E-2</v>
      </c>
      <c r="J115" s="566">
        <v>-5.5E-2</v>
      </c>
      <c r="K115" s="562">
        <v>0</v>
      </c>
      <c r="L115" s="566">
        <v>0</v>
      </c>
      <c r="M115" s="562">
        <v>0</v>
      </c>
      <c r="N115" s="566">
        <v>0</v>
      </c>
      <c r="O115" s="562">
        <v>0.30499999999999999</v>
      </c>
      <c r="P115" s="566">
        <v>0.24</v>
      </c>
      <c r="Q115" s="562">
        <v>0.36299999999999999</v>
      </c>
      <c r="R115" s="566">
        <v>0.15699999999999997</v>
      </c>
      <c r="S115" s="562">
        <v>0</v>
      </c>
      <c r="T115" s="566">
        <v>0</v>
      </c>
      <c r="U115" s="562">
        <v>0</v>
      </c>
      <c r="V115" s="566">
        <v>0</v>
      </c>
      <c r="W115" s="562">
        <v>0</v>
      </c>
      <c r="X115" s="566">
        <v>0</v>
      </c>
      <c r="Y115" s="562">
        <v>0</v>
      </c>
      <c r="Z115" s="566">
        <v>0</v>
      </c>
      <c r="AA115" s="562">
        <v>0.32</v>
      </c>
      <c r="AB115" s="566">
        <v>0.185</v>
      </c>
      <c r="AC115" s="562">
        <v>0.378</v>
      </c>
      <c r="AD115" s="566">
        <v>0.10199999999999999</v>
      </c>
      <c r="AF115"/>
      <c r="AG115"/>
      <c r="AH115"/>
      <c r="AI115"/>
      <c r="AJ115"/>
      <c r="AK115"/>
      <c r="AL115"/>
      <c r="AM115"/>
      <c r="AN115"/>
      <c r="AO115"/>
      <c r="AP115"/>
      <c r="AQ115"/>
      <c r="AR115"/>
      <c r="AS115"/>
      <c r="AT115"/>
      <c r="AU115"/>
    </row>
    <row r="116" spans="1:47">
      <c r="A116" s="179"/>
      <c r="B116" s="165" t="s">
        <v>393</v>
      </c>
      <c r="C116" s="571">
        <v>0</v>
      </c>
      <c r="D116" s="565">
        <v>0</v>
      </c>
      <c r="E116" s="571">
        <v>0</v>
      </c>
      <c r="F116" s="565">
        <v>0</v>
      </c>
      <c r="G116" s="571">
        <v>0.122</v>
      </c>
      <c r="H116" s="565">
        <v>0</v>
      </c>
      <c r="I116" s="571">
        <v>1.0000000000000009E-3</v>
      </c>
      <c r="J116" s="565">
        <v>0</v>
      </c>
      <c r="K116" s="571">
        <v>0</v>
      </c>
      <c r="L116" s="565">
        <v>0</v>
      </c>
      <c r="M116" s="571">
        <v>0</v>
      </c>
      <c r="N116" s="565">
        <v>0</v>
      </c>
      <c r="O116" s="571">
        <v>0</v>
      </c>
      <c r="P116" s="565">
        <v>0</v>
      </c>
      <c r="Q116" s="571">
        <v>0</v>
      </c>
      <c r="R116" s="565">
        <v>0</v>
      </c>
      <c r="S116" s="571">
        <v>0</v>
      </c>
      <c r="T116" s="565">
        <v>0</v>
      </c>
      <c r="U116" s="571">
        <v>0</v>
      </c>
      <c r="V116" s="565">
        <v>0</v>
      </c>
      <c r="W116" s="571">
        <v>0</v>
      </c>
      <c r="X116" s="565">
        <v>0</v>
      </c>
      <c r="Y116" s="571">
        <v>0</v>
      </c>
      <c r="Z116" s="565">
        <v>0</v>
      </c>
      <c r="AA116" s="571">
        <v>0.122</v>
      </c>
      <c r="AB116" s="565">
        <v>0</v>
      </c>
      <c r="AC116" s="571">
        <v>1.0000000000000009E-3</v>
      </c>
      <c r="AD116" s="565">
        <v>0</v>
      </c>
      <c r="AF116"/>
      <c r="AG116"/>
      <c r="AH116"/>
      <c r="AI116"/>
      <c r="AJ116"/>
      <c r="AK116"/>
      <c r="AL116"/>
      <c r="AM116"/>
      <c r="AN116"/>
      <c r="AO116"/>
      <c r="AP116"/>
      <c r="AQ116"/>
      <c r="AR116"/>
      <c r="AS116"/>
      <c r="AT116"/>
      <c r="AU116"/>
    </row>
    <row r="117" spans="1:47">
      <c r="A117" s="158"/>
      <c r="B117" s="167" t="s">
        <v>394</v>
      </c>
      <c r="C117" s="562">
        <v>0</v>
      </c>
      <c r="D117" s="566">
        <v>0</v>
      </c>
      <c r="E117" s="562">
        <v>0</v>
      </c>
      <c r="F117" s="566">
        <v>0</v>
      </c>
      <c r="G117" s="562">
        <v>0</v>
      </c>
      <c r="H117" s="566">
        <v>0</v>
      </c>
      <c r="I117" s="562">
        <v>0</v>
      </c>
      <c r="J117" s="566">
        <v>0</v>
      </c>
      <c r="K117" s="562">
        <v>0</v>
      </c>
      <c r="L117" s="566">
        <v>0</v>
      </c>
      <c r="M117" s="562">
        <v>0</v>
      </c>
      <c r="N117" s="566">
        <v>0</v>
      </c>
      <c r="O117" s="562">
        <v>0</v>
      </c>
      <c r="P117" s="566">
        <v>0</v>
      </c>
      <c r="Q117" s="562">
        <v>0</v>
      </c>
      <c r="R117" s="566">
        <v>0</v>
      </c>
      <c r="S117" s="562">
        <v>0</v>
      </c>
      <c r="T117" s="566">
        <v>0</v>
      </c>
      <c r="U117" s="562">
        <v>0</v>
      </c>
      <c r="V117" s="566">
        <v>0</v>
      </c>
      <c r="W117" s="562">
        <v>0</v>
      </c>
      <c r="X117" s="566">
        <v>0</v>
      </c>
      <c r="Y117" s="562">
        <v>0</v>
      </c>
      <c r="Z117" s="566">
        <v>0</v>
      </c>
      <c r="AA117" s="562">
        <v>0</v>
      </c>
      <c r="AB117" s="566">
        <v>0</v>
      </c>
      <c r="AC117" s="562">
        <v>0</v>
      </c>
      <c r="AD117" s="566">
        <v>0</v>
      </c>
      <c r="AF117"/>
      <c r="AG117"/>
      <c r="AH117"/>
      <c r="AI117"/>
      <c r="AJ117"/>
      <c r="AK117"/>
      <c r="AL117"/>
      <c r="AM117"/>
      <c r="AN117"/>
      <c r="AO117"/>
      <c r="AP117"/>
      <c r="AQ117"/>
      <c r="AR117"/>
      <c r="AS117"/>
      <c r="AT117"/>
      <c r="AU117"/>
    </row>
    <row r="118" spans="1:47">
      <c r="A118" s="158"/>
      <c r="B118" s="167" t="s">
        <v>395</v>
      </c>
      <c r="C118" s="562">
        <v>0</v>
      </c>
      <c r="D118" s="566">
        <v>0</v>
      </c>
      <c r="E118" s="562">
        <v>0</v>
      </c>
      <c r="F118" s="566">
        <v>0</v>
      </c>
      <c r="G118" s="562">
        <v>0.122</v>
      </c>
      <c r="H118" s="566">
        <v>0</v>
      </c>
      <c r="I118" s="562">
        <v>1.0000000000000009E-3</v>
      </c>
      <c r="J118" s="566">
        <v>0</v>
      </c>
      <c r="K118" s="562">
        <v>0</v>
      </c>
      <c r="L118" s="566">
        <v>0</v>
      </c>
      <c r="M118" s="562">
        <v>0</v>
      </c>
      <c r="N118" s="566">
        <v>0</v>
      </c>
      <c r="O118" s="562">
        <v>0</v>
      </c>
      <c r="P118" s="566">
        <v>0</v>
      </c>
      <c r="Q118" s="562">
        <v>0</v>
      </c>
      <c r="R118" s="566">
        <v>0</v>
      </c>
      <c r="S118" s="562">
        <v>0</v>
      </c>
      <c r="T118" s="566">
        <v>0</v>
      </c>
      <c r="U118" s="562">
        <v>0</v>
      </c>
      <c r="V118" s="566">
        <v>0</v>
      </c>
      <c r="W118" s="562">
        <v>0</v>
      </c>
      <c r="X118" s="566">
        <v>0</v>
      </c>
      <c r="Y118" s="562">
        <v>0</v>
      </c>
      <c r="Z118" s="566">
        <v>0</v>
      </c>
      <c r="AA118" s="562">
        <v>0.122</v>
      </c>
      <c r="AB118" s="566">
        <v>0</v>
      </c>
      <c r="AC118" s="562">
        <v>1.0000000000000009E-3</v>
      </c>
      <c r="AD118" s="566">
        <v>0</v>
      </c>
      <c r="AF118"/>
      <c r="AG118"/>
      <c r="AH118"/>
      <c r="AI118"/>
      <c r="AJ118"/>
      <c r="AK118"/>
      <c r="AL118"/>
      <c r="AM118"/>
      <c r="AN118"/>
      <c r="AO118"/>
      <c r="AP118"/>
      <c r="AQ118"/>
      <c r="AR118"/>
      <c r="AS118"/>
      <c r="AT118"/>
      <c r="AU118"/>
    </row>
    <row r="119" spans="1:47">
      <c r="C119" s="162">
        <v>0</v>
      </c>
      <c r="D119" s="162">
        <v>0</v>
      </c>
      <c r="E119" s="677">
        <v>0</v>
      </c>
      <c r="F119" s="677"/>
      <c r="G119" s="162">
        <v>0</v>
      </c>
      <c r="H119" s="162">
        <v>0</v>
      </c>
      <c r="I119" s="677">
        <v>0</v>
      </c>
      <c r="J119" s="677">
        <v>0</v>
      </c>
      <c r="K119" s="162">
        <v>0</v>
      </c>
      <c r="L119" s="162">
        <v>0</v>
      </c>
      <c r="M119" s="677"/>
      <c r="N119" s="677"/>
      <c r="O119" s="162">
        <v>0</v>
      </c>
      <c r="P119" s="162">
        <v>0</v>
      </c>
      <c r="Q119" s="677"/>
      <c r="R119" s="677"/>
      <c r="S119" s="162">
        <v>0</v>
      </c>
      <c r="T119" s="162">
        <v>0</v>
      </c>
      <c r="U119" s="677">
        <v>0</v>
      </c>
      <c r="V119" s="677">
        <v>0</v>
      </c>
      <c r="W119" s="162">
        <v>0</v>
      </c>
      <c r="X119" s="162">
        <v>0</v>
      </c>
      <c r="Y119" s="677"/>
      <c r="Z119" s="677"/>
      <c r="AA119" s="162">
        <v>0</v>
      </c>
      <c r="AB119" s="162">
        <v>0</v>
      </c>
      <c r="AC119" s="677"/>
      <c r="AD119" s="677"/>
      <c r="AE119" s="162"/>
      <c r="AF119"/>
      <c r="AG119"/>
      <c r="AH119"/>
      <c r="AI119"/>
      <c r="AJ119"/>
      <c r="AK119"/>
      <c r="AL119"/>
      <c r="AM119"/>
      <c r="AN119"/>
      <c r="AO119"/>
      <c r="AP119"/>
      <c r="AQ119"/>
      <c r="AR119"/>
      <c r="AS119"/>
      <c r="AT119"/>
      <c r="AU119"/>
    </row>
    <row r="120" spans="1:47">
      <c r="A120" s="158" t="s">
        <v>412</v>
      </c>
      <c r="B120" s="166"/>
      <c r="C120" s="571">
        <v>0</v>
      </c>
      <c r="D120" s="565">
        <v>0</v>
      </c>
      <c r="E120" s="571">
        <v>0</v>
      </c>
      <c r="F120" s="565">
        <v>0</v>
      </c>
      <c r="G120" s="571">
        <v>57.787999999999997</v>
      </c>
      <c r="H120" s="565">
        <v>66.114000000000004</v>
      </c>
      <c r="I120" s="571">
        <v>15.488</v>
      </c>
      <c r="J120" s="565">
        <v>113.655</v>
      </c>
      <c r="K120" s="571">
        <v>161.35400000000001</v>
      </c>
      <c r="L120" s="565">
        <v>90.765000000000001</v>
      </c>
      <c r="M120" s="571">
        <v>24.602000000000004</v>
      </c>
      <c r="N120" s="565">
        <v>90.765000000000001</v>
      </c>
      <c r="O120" s="571">
        <v>308.54300000000001</v>
      </c>
      <c r="P120" s="565">
        <v>209.876</v>
      </c>
      <c r="Q120" s="571">
        <v>135.99100000000001</v>
      </c>
      <c r="R120" s="565">
        <v>71.763000000000005</v>
      </c>
      <c r="S120" s="571">
        <v>0</v>
      </c>
      <c r="T120" s="565">
        <v>0</v>
      </c>
      <c r="U120" s="571">
        <v>0</v>
      </c>
      <c r="V120" s="565">
        <v>0</v>
      </c>
      <c r="W120" s="571">
        <v>0</v>
      </c>
      <c r="X120" s="565">
        <v>0</v>
      </c>
      <c r="Y120" s="571">
        <v>0</v>
      </c>
      <c r="Z120" s="565">
        <v>0</v>
      </c>
      <c r="AA120" s="571">
        <v>527.68499999999995</v>
      </c>
      <c r="AB120" s="565">
        <v>366.755</v>
      </c>
      <c r="AC120" s="571">
        <v>176.08099999999996</v>
      </c>
      <c r="AD120" s="565">
        <v>201.321</v>
      </c>
      <c r="AF120"/>
      <c r="AG120"/>
      <c r="AH120"/>
      <c r="AI120"/>
      <c r="AJ120"/>
      <c r="AK120"/>
      <c r="AL120"/>
      <c r="AM120"/>
      <c r="AN120"/>
      <c r="AO120"/>
      <c r="AP120"/>
      <c r="AQ120"/>
      <c r="AR120"/>
      <c r="AS120"/>
      <c r="AT120"/>
      <c r="AU120"/>
    </row>
    <row r="121" spans="1:47">
      <c r="C121" s="162">
        <v>0</v>
      </c>
      <c r="D121" s="162">
        <v>0</v>
      </c>
      <c r="E121" s="677">
        <v>0</v>
      </c>
      <c r="F121" s="677"/>
      <c r="G121" s="162">
        <v>0</v>
      </c>
      <c r="H121" s="162">
        <v>0</v>
      </c>
      <c r="I121" s="677">
        <v>0</v>
      </c>
      <c r="J121" s="677">
        <v>0</v>
      </c>
      <c r="K121" s="162">
        <v>0</v>
      </c>
      <c r="L121" s="162">
        <v>0</v>
      </c>
      <c r="M121" s="677"/>
      <c r="N121" s="677"/>
      <c r="O121" s="162">
        <v>0</v>
      </c>
      <c r="P121" s="162">
        <v>0</v>
      </c>
      <c r="Q121" s="677"/>
      <c r="R121" s="677"/>
      <c r="S121" s="162">
        <v>0</v>
      </c>
      <c r="T121" s="162">
        <v>0</v>
      </c>
      <c r="U121" s="677">
        <v>0</v>
      </c>
      <c r="V121" s="677">
        <v>0</v>
      </c>
      <c r="W121" s="162">
        <v>0</v>
      </c>
      <c r="X121" s="162">
        <v>0</v>
      </c>
      <c r="Y121" s="677"/>
      <c r="Z121" s="677"/>
      <c r="AA121" s="162">
        <v>0</v>
      </c>
      <c r="AB121" s="162">
        <v>0</v>
      </c>
      <c r="AC121" s="677"/>
      <c r="AD121" s="677"/>
      <c r="AE121" s="162"/>
      <c r="AF121"/>
      <c r="AG121"/>
      <c r="AH121"/>
      <c r="AI121"/>
      <c r="AJ121"/>
      <c r="AK121"/>
      <c r="AL121"/>
      <c r="AM121"/>
      <c r="AN121"/>
      <c r="AO121"/>
      <c r="AP121"/>
      <c r="AQ121"/>
      <c r="AR121"/>
      <c r="AS121"/>
      <c r="AT121"/>
      <c r="AU121"/>
    </row>
    <row r="122" spans="1:47">
      <c r="A122" s="164"/>
      <c r="B122" s="165" t="s">
        <v>397</v>
      </c>
      <c r="C122" s="562">
        <v>0</v>
      </c>
      <c r="D122" s="566">
        <v>0</v>
      </c>
      <c r="E122" s="562">
        <v>0</v>
      </c>
      <c r="F122" s="566">
        <v>0</v>
      </c>
      <c r="G122" s="562">
        <v>-17.55</v>
      </c>
      <c r="H122" s="566">
        <v>-13.911</v>
      </c>
      <c r="I122" s="562">
        <v>-2.4390000000000001</v>
      </c>
      <c r="J122" s="566">
        <v>-43.365000000000002</v>
      </c>
      <c r="K122" s="562">
        <v>-39.268999999999998</v>
      </c>
      <c r="L122" s="566">
        <v>-3.8359999999999999</v>
      </c>
      <c r="M122" s="562">
        <v>3.9370000000000047</v>
      </c>
      <c r="N122" s="566">
        <v>-3.8359999999999999</v>
      </c>
      <c r="O122" s="562">
        <v>-121.797</v>
      </c>
      <c r="P122" s="566">
        <v>-78.406000000000006</v>
      </c>
      <c r="Q122" s="562">
        <v>-55.352999999999994</v>
      </c>
      <c r="R122" s="566">
        <v>-27.644000000000005</v>
      </c>
      <c r="S122" s="562">
        <v>0</v>
      </c>
      <c r="T122" s="566">
        <v>0</v>
      </c>
      <c r="U122" s="562">
        <v>0</v>
      </c>
      <c r="V122" s="566">
        <v>0</v>
      </c>
      <c r="W122" s="562">
        <v>0</v>
      </c>
      <c r="X122" s="566">
        <v>0</v>
      </c>
      <c r="Y122" s="562">
        <v>0</v>
      </c>
      <c r="Z122" s="566">
        <v>0</v>
      </c>
      <c r="AA122" s="562">
        <v>-178.61600000000001</v>
      </c>
      <c r="AB122" s="566">
        <v>-96.153000000000006</v>
      </c>
      <c r="AC122" s="562">
        <v>-53.855000000000018</v>
      </c>
      <c r="AD122" s="566">
        <v>-73.103000000000009</v>
      </c>
      <c r="AF122"/>
      <c r="AG122"/>
      <c r="AH122"/>
      <c r="AI122"/>
      <c r="AJ122"/>
      <c r="AK122"/>
      <c r="AL122"/>
      <c r="AM122"/>
      <c r="AN122"/>
      <c r="AO122"/>
      <c r="AP122"/>
      <c r="AQ122"/>
      <c r="AR122"/>
      <c r="AS122"/>
      <c r="AT122"/>
      <c r="AU122"/>
    </row>
    <row r="123" spans="1:47">
      <c r="C123" s="162">
        <v>0</v>
      </c>
      <c r="D123" s="162">
        <v>0</v>
      </c>
      <c r="E123" s="677">
        <v>0</v>
      </c>
      <c r="F123" s="677"/>
      <c r="G123" s="162">
        <v>0</v>
      </c>
      <c r="H123" s="162">
        <v>0</v>
      </c>
      <c r="I123" s="677">
        <v>0</v>
      </c>
      <c r="J123" s="677">
        <v>0</v>
      </c>
      <c r="K123" s="162">
        <v>0</v>
      </c>
      <c r="L123" s="162">
        <v>0</v>
      </c>
      <c r="M123" s="677"/>
      <c r="N123" s="677"/>
      <c r="O123" s="162">
        <v>0</v>
      </c>
      <c r="P123" s="162">
        <v>0</v>
      </c>
      <c r="Q123" s="677"/>
      <c r="R123" s="677"/>
      <c r="S123" s="162">
        <v>0</v>
      </c>
      <c r="T123" s="162">
        <v>0</v>
      </c>
      <c r="U123" s="677">
        <v>0</v>
      </c>
      <c r="V123" s="677">
        <v>0</v>
      </c>
      <c r="W123" s="162">
        <v>0</v>
      </c>
      <c r="X123" s="162">
        <v>0</v>
      </c>
      <c r="Y123" s="677"/>
      <c r="Z123" s="677"/>
      <c r="AA123" s="162">
        <v>0</v>
      </c>
      <c r="AB123" s="162">
        <v>0</v>
      </c>
      <c r="AC123" s="677"/>
      <c r="AD123" s="677"/>
      <c r="AE123" s="162"/>
      <c r="AF123"/>
      <c r="AG123"/>
      <c r="AH123"/>
      <c r="AI123"/>
      <c r="AJ123"/>
      <c r="AK123"/>
      <c r="AL123"/>
      <c r="AM123"/>
      <c r="AN123"/>
      <c r="AO123"/>
      <c r="AP123"/>
      <c r="AQ123"/>
      <c r="AR123"/>
      <c r="AS123"/>
      <c r="AT123"/>
      <c r="AU123"/>
    </row>
    <row r="124" spans="1:47">
      <c r="A124" s="158" t="s">
        <v>398</v>
      </c>
      <c r="B124" s="166"/>
      <c r="C124" s="571">
        <v>0</v>
      </c>
      <c r="D124" s="565">
        <v>0</v>
      </c>
      <c r="E124" s="571">
        <v>0</v>
      </c>
      <c r="F124" s="565">
        <v>0</v>
      </c>
      <c r="G124" s="571">
        <v>40.238</v>
      </c>
      <c r="H124" s="565">
        <v>52.203000000000003</v>
      </c>
      <c r="I124" s="571">
        <v>13.048999999999999</v>
      </c>
      <c r="J124" s="565">
        <v>70.290000000000006</v>
      </c>
      <c r="K124" s="571">
        <v>122.08499999999999</v>
      </c>
      <c r="L124" s="565">
        <v>86.929000000000002</v>
      </c>
      <c r="M124" s="571">
        <v>28.538999999999987</v>
      </c>
      <c r="N124" s="565">
        <v>86.929000000000002</v>
      </c>
      <c r="O124" s="571">
        <v>186.74600000000001</v>
      </c>
      <c r="P124" s="565">
        <v>131.47</v>
      </c>
      <c r="Q124" s="571">
        <v>80.638000000000005</v>
      </c>
      <c r="R124" s="565">
        <v>44.119</v>
      </c>
      <c r="S124" s="571">
        <v>0</v>
      </c>
      <c r="T124" s="565">
        <v>0</v>
      </c>
      <c r="U124" s="571">
        <v>0</v>
      </c>
      <c r="V124" s="565">
        <v>0</v>
      </c>
      <c r="W124" s="571">
        <v>0</v>
      </c>
      <c r="X124" s="565">
        <v>0</v>
      </c>
      <c r="Y124" s="571">
        <v>0</v>
      </c>
      <c r="Z124" s="565">
        <v>0</v>
      </c>
      <c r="AA124" s="571">
        <v>349.06900000000002</v>
      </c>
      <c r="AB124" s="565">
        <v>270.60199999999998</v>
      </c>
      <c r="AC124" s="571">
        <v>122.22600000000003</v>
      </c>
      <c r="AD124" s="565">
        <v>128.21799999999999</v>
      </c>
      <c r="AF124"/>
      <c r="AG124"/>
      <c r="AH124"/>
      <c r="AI124"/>
      <c r="AJ124"/>
      <c r="AK124"/>
      <c r="AL124"/>
      <c r="AM124"/>
      <c r="AN124"/>
      <c r="AO124"/>
      <c r="AP124"/>
      <c r="AQ124"/>
      <c r="AR124"/>
      <c r="AS124"/>
      <c r="AT124"/>
      <c r="AU124"/>
    </row>
    <row r="125" spans="1:47">
      <c r="A125" s="164"/>
      <c r="B125" s="165" t="s">
        <v>399</v>
      </c>
      <c r="C125" s="562">
        <v>0</v>
      </c>
      <c r="D125" s="566">
        <v>0</v>
      </c>
      <c r="E125" s="562">
        <v>0</v>
      </c>
      <c r="F125" s="566">
        <v>0</v>
      </c>
      <c r="G125" s="562">
        <v>0</v>
      </c>
      <c r="H125" s="566">
        <v>0</v>
      </c>
      <c r="I125" s="562">
        <v>0</v>
      </c>
      <c r="J125" s="566">
        <v>0</v>
      </c>
      <c r="K125" s="562">
        <v>0</v>
      </c>
      <c r="L125" s="566">
        <v>0</v>
      </c>
      <c r="M125" s="562">
        <v>0</v>
      </c>
      <c r="N125" s="566">
        <v>0</v>
      </c>
      <c r="O125" s="562">
        <v>0</v>
      </c>
      <c r="P125" s="566">
        <v>0</v>
      </c>
      <c r="Q125" s="562">
        <v>0</v>
      </c>
      <c r="R125" s="566">
        <v>0</v>
      </c>
      <c r="S125" s="562">
        <v>0</v>
      </c>
      <c r="T125" s="566">
        <v>0</v>
      </c>
      <c r="U125" s="562">
        <v>0</v>
      </c>
      <c r="V125" s="566">
        <v>0</v>
      </c>
      <c r="W125" s="562">
        <v>0</v>
      </c>
      <c r="X125" s="566">
        <v>0</v>
      </c>
      <c r="Y125" s="562">
        <v>0</v>
      </c>
      <c r="Z125" s="566">
        <v>0</v>
      </c>
      <c r="AA125" s="562">
        <v>0</v>
      </c>
      <c r="AB125" s="566">
        <v>0</v>
      </c>
      <c r="AC125" s="562">
        <v>0</v>
      </c>
      <c r="AD125" s="566">
        <v>0</v>
      </c>
      <c r="AF125"/>
      <c r="AG125"/>
      <c r="AH125"/>
      <c r="AI125"/>
      <c r="AJ125"/>
      <c r="AK125"/>
      <c r="AL125"/>
      <c r="AM125"/>
      <c r="AN125"/>
      <c r="AO125"/>
      <c r="AP125"/>
      <c r="AQ125"/>
      <c r="AR125"/>
      <c r="AS125"/>
      <c r="AT125"/>
      <c r="AU125"/>
    </row>
    <row r="126" spans="1:47">
      <c r="A126" s="158" t="s">
        <v>400</v>
      </c>
      <c r="B126" s="165"/>
      <c r="C126" s="571">
        <v>0</v>
      </c>
      <c r="D126" s="565">
        <v>0</v>
      </c>
      <c r="E126" s="571">
        <v>0</v>
      </c>
      <c r="F126" s="565">
        <v>0</v>
      </c>
      <c r="G126" s="571">
        <v>40.238</v>
      </c>
      <c r="H126" s="565">
        <v>52.203000000000003</v>
      </c>
      <c r="I126" s="571">
        <v>13.048999999999999</v>
      </c>
      <c r="J126" s="565">
        <v>70.290000000000006</v>
      </c>
      <c r="K126" s="571">
        <v>122.08499999999999</v>
      </c>
      <c r="L126" s="565">
        <v>86.929000000000002</v>
      </c>
      <c r="M126" s="571">
        <v>28.538999999999987</v>
      </c>
      <c r="N126" s="565">
        <v>86.929000000000002</v>
      </c>
      <c r="O126" s="571">
        <v>186.74600000000001</v>
      </c>
      <c r="P126" s="565">
        <v>131.47</v>
      </c>
      <c r="Q126" s="571">
        <v>80.638000000000005</v>
      </c>
      <c r="R126" s="565">
        <v>44.119</v>
      </c>
      <c r="S126" s="571">
        <v>0</v>
      </c>
      <c r="T126" s="565">
        <v>0</v>
      </c>
      <c r="U126" s="571">
        <v>0</v>
      </c>
      <c r="V126" s="565">
        <v>0</v>
      </c>
      <c r="W126" s="571">
        <v>0</v>
      </c>
      <c r="X126" s="565">
        <v>0</v>
      </c>
      <c r="Y126" s="571">
        <v>0</v>
      </c>
      <c r="Z126" s="565">
        <v>0</v>
      </c>
      <c r="AA126" s="571">
        <v>349.06900000000002</v>
      </c>
      <c r="AB126" s="565">
        <v>270.60199999999998</v>
      </c>
      <c r="AC126" s="571">
        <v>122.22600000000003</v>
      </c>
      <c r="AD126" s="565">
        <v>128.21799999999999</v>
      </c>
      <c r="AF126"/>
      <c r="AG126"/>
      <c r="AH126"/>
      <c r="AI126"/>
      <c r="AJ126"/>
      <c r="AK126"/>
      <c r="AL126"/>
      <c r="AM126"/>
      <c r="AN126"/>
      <c r="AO126"/>
      <c r="AP126"/>
      <c r="AQ126"/>
      <c r="AR126"/>
      <c r="AS126"/>
      <c r="AT126"/>
      <c r="AU126"/>
    </row>
    <row r="127" spans="1:47">
      <c r="C127" s="163"/>
      <c r="O127" s="109"/>
      <c r="P127" s="109"/>
      <c r="AF127"/>
      <c r="AG127"/>
      <c r="AH127"/>
      <c r="AI127"/>
      <c r="AJ127"/>
      <c r="AK127"/>
      <c r="AL127"/>
      <c r="AM127"/>
      <c r="AN127"/>
      <c r="AO127"/>
      <c r="AP127"/>
      <c r="AQ127"/>
      <c r="AR127"/>
      <c r="AS127"/>
      <c r="AT127"/>
      <c r="AU127"/>
    </row>
    <row r="128" spans="1:47">
      <c r="C128" s="163"/>
      <c r="AF128"/>
      <c r="AG128"/>
      <c r="AH128"/>
      <c r="AI128"/>
      <c r="AJ128"/>
      <c r="AK128"/>
      <c r="AL128"/>
      <c r="AM128"/>
      <c r="AN128"/>
      <c r="AO128"/>
      <c r="AP128"/>
      <c r="AQ128"/>
      <c r="AR128"/>
      <c r="AS128"/>
      <c r="AT128"/>
      <c r="AU128"/>
    </row>
    <row r="129" spans="1:47">
      <c r="C129" s="109">
        <v>1000</v>
      </c>
      <c r="Q129"/>
      <c r="R129"/>
      <c r="S129"/>
      <c r="AF129"/>
      <c r="AG129"/>
      <c r="AH129"/>
      <c r="AI129"/>
      <c r="AJ129"/>
      <c r="AK129"/>
      <c r="AL129"/>
      <c r="AM129"/>
      <c r="AN129"/>
      <c r="AO129"/>
      <c r="AP129"/>
      <c r="AQ129"/>
      <c r="AR129"/>
      <c r="AS129"/>
      <c r="AT129"/>
      <c r="AU129"/>
    </row>
    <row r="130" spans="1:47">
      <c r="A130" s="885" t="s">
        <v>0</v>
      </c>
      <c r="B130" s="886"/>
      <c r="C130" s="879" t="s">
        <v>221</v>
      </c>
      <c r="D130" s="880"/>
      <c r="E130" s="879" t="s">
        <v>5</v>
      </c>
      <c r="F130" s="880"/>
      <c r="G130" s="879" t="s">
        <v>6</v>
      </c>
      <c r="H130" s="880"/>
      <c r="I130" s="879" t="s">
        <v>7</v>
      </c>
      <c r="J130" s="880"/>
      <c r="K130" s="879" t="s">
        <v>14</v>
      </c>
      <c r="L130" s="880"/>
      <c r="M130" s="879" t="s">
        <v>313</v>
      </c>
      <c r="N130" s="880"/>
      <c r="O130" s="879" t="s">
        <v>47</v>
      </c>
      <c r="P130" s="880"/>
      <c r="Q130"/>
      <c r="R130"/>
      <c r="S130"/>
      <c r="AF130"/>
      <c r="AG130"/>
      <c r="AH130"/>
      <c r="AI130"/>
      <c r="AJ130"/>
      <c r="AK130"/>
      <c r="AL130"/>
      <c r="AM130"/>
      <c r="AN130"/>
      <c r="AO130"/>
      <c r="AP130"/>
      <c r="AQ130"/>
      <c r="AR130"/>
      <c r="AS130"/>
      <c r="AT130"/>
      <c r="AU130"/>
    </row>
    <row r="131" spans="1:47">
      <c r="A131" s="920" t="s">
        <v>402</v>
      </c>
      <c r="B131" s="922"/>
      <c r="C131" s="558" t="s">
        <v>492</v>
      </c>
      <c r="D131" s="266" t="s">
        <v>493</v>
      </c>
      <c r="E131" s="558" t="s">
        <v>492</v>
      </c>
      <c r="F131" s="266" t="s">
        <v>493</v>
      </c>
      <c r="G131" s="558" t="s">
        <v>492</v>
      </c>
      <c r="H131" s="266" t="s">
        <v>493</v>
      </c>
      <c r="I131" s="558" t="s">
        <v>492</v>
      </c>
      <c r="J131" s="266" t="s">
        <v>493</v>
      </c>
      <c r="K131" s="558" t="s">
        <v>492</v>
      </c>
      <c r="L131" s="266" t="s">
        <v>493</v>
      </c>
      <c r="M131" s="558" t="s">
        <v>492</v>
      </c>
      <c r="N131" s="266" t="s">
        <v>493</v>
      </c>
      <c r="O131" s="558" t="s">
        <v>492</v>
      </c>
      <c r="P131" s="266" t="s">
        <v>493</v>
      </c>
      <c r="Q131"/>
      <c r="R131"/>
      <c r="S131"/>
      <c r="AF131"/>
      <c r="AG131"/>
      <c r="AH131"/>
      <c r="AI131"/>
      <c r="AJ131"/>
      <c r="AK131"/>
      <c r="AL131"/>
      <c r="AM131"/>
      <c r="AN131"/>
      <c r="AO131"/>
      <c r="AP131"/>
      <c r="AQ131"/>
      <c r="AR131"/>
      <c r="AS131"/>
      <c r="AT131"/>
      <c r="AU131"/>
    </row>
    <row r="132" spans="1:47">
      <c r="A132" s="923"/>
      <c r="B132" s="924"/>
      <c r="C132" s="559" t="s">
        <v>220</v>
      </c>
      <c r="D132" s="267" t="s">
        <v>220</v>
      </c>
      <c r="E132" s="559" t="s">
        <v>220</v>
      </c>
      <c r="F132" s="267" t="s">
        <v>220</v>
      </c>
      <c r="G132" s="559" t="s">
        <v>220</v>
      </c>
      <c r="H132" s="267" t="s">
        <v>220</v>
      </c>
      <c r="I132" s="559" t="s">
        <v>220</v>
      </c>
      <c r="J132" s="267" t="s">
        <v>220</v>
      </c>
      <c r="K132" s="559" t="s">
        <v>220</v>
      </c>
      <c r="L132" s="267" t="s">
        <v>220</v>
      </c>
      <c r="M132" s="559" t="s">
        <v>220</v>
      </c>
      <c r="N132" s="267" t="s">
        <v>220</v>
      </c>
      <c r="O132" s="559" t="s">
        <v>220</v>
      </c>
      <c r="P132" s="267" t="s">
        <v>220</v>
      </c>
      <c r="Q132"/>
      <c r="R132"/>
      <c r="S132"/>
      <c r="AF132"/>
      <c r="AG132"/>
      <c r="AH132"/>
      <c r="AI132"/>
      <c r="AJ132"/>
      <c r="AK132"/>
      <c r="AL132"/>
      <c r="AM132"/>
      <c r="AN132"/>
      <c r="AO132"/>
      <c r="AP132"/>
      <c r="AQ132"/>
      <c r="AR132"/>
      <c r="AS132"/>
      <c r="AT132"/>
      <c r="AU132"/>
    </row>
    <row r="133" spans="1:47">
      <c r="C133" s="169"/>
      <c r="D133" s="169"/>
      <c r="E133" s="169"/>
      <c r="F133" s="169"/>
      <c r="G133" s="169"/>
      <c r="H133" s="169"/>
      <c r="I133" s="169"/>
      <c r="J133" s="169"/>
      <c r="K133" s="169"/>
      <c r="L133" s="169"/>
      <c r="M133" s="169"/>
      <c r="N133" s="169"/>
      <c r="O133" s="169"/>
      <c r="P133" s="169"/>
      <c r="Q133"/>
      <c r="R133"/>
      <c r="S133"/>
      <c r="AF133"/>
      <c r="AG133"/>
      <c r="AH133"/>
      <c r="AI133"/>
      <c r="AJ133"/>
      <c r="AK133"/>
      <c r="AL133"/>
      <c r="AM133"/>
      <c r="AN133"/>
      <c r="AO133"/>
      <c r="AP133"/>
      <c r="AQ133"/>
      <c r="AR133"/>
      <c r="AS133"/>
      <c r="AT133"/>
      <c r="AU133"/>
    </row>
    <row r="134" spans="1:47">
      <c r="A134" s="158"/>
      <c r="B134" s="167" t="s">
        <v>403</v>
      </c>
      <c r="C134" s="562">
        <v>0</v>
      </c>
      <c r="D134" s="762">
        <v>0</v>
      </c>
      <c r="E134" s="562">
        <v>74.716999999999999</v>
      </c>
      <c r="F134" s="566">
        <v>-34.265000000000001</v>
      </c>
      <c r="G134" s="562">
        <v>184.04300000000001</v>
      </c>
      <c r="H134" s="566">
        <v>121.301</v>
      </c>
      <c r="I134" s="562">
        <v>486.95</v>
      </c>
      <c r="J134" s="566">
        <v>822.38599999999997</v>
      </c>
      <c r="K134" s="562">
        <v>0</v>
      </c>
      <c r="L134" s="566">
        <v>0</v>
      </c>
      <c r="M134" s="562">
        <v>0</v>
      </c>
      <c r="N134" s="566">
        <v>0</v>
      </c>
      <c r="O134" s="562">
        <v>745.71</v>
      </c>
      <c r="P134" s="566">
        <v>909.42200000000003</v>
      </c>
      <c r="Q134"/>
      <c r="R134"/>
      <c r="S134"/>
      <c r="AF134"/>
      <c r="AG134"/>
      <c r="AH134"/>
      <c r="AI134"/>
      <c r="AJ134"/>
      <c r="AK134"/>
      <c r="AL134"/>
      <c r="AM134"/>
      <c r="AN134"/>
      <c r="AO134"/>
      <c r="AP134"/>
      <c r="AQ134"/>
      <c r="AR134"/>
      <c r="AS134"/>
      <c r="AT134"/>
      <c r="AU134"/>
    </row>
    <row r="135" spans="1:47">
      <c r="A135" s="158"/>
      <c r="B135" s="167" t="s">
        <v>404</v>
      </c>
      <c r="C135" s="562">
        <v>0</v>
      </c>
      <c r="D135" s="762">
        <v>0</v>
      </c>
      <c r="E135" s="562">
        <v>-122.29300000000001</v>
      </c>
      <c r="F135" s="566">
        <v>-71.725999999999999</v>
      </c>
      <c r="G135" s="562">
        <v>-636.00800000000004</v>
      </c>
      <c r="H135" s="566">
        <v>-435.23</v>
      </c>
      <c r="I135" s="562">
        <v>-215.566</v>
      </c>
      <c r="J135" s="566">
        <v>-145.78899999999999</v>
      </c>
      <c r="K135" s="562">
        <v>0</v>
      </c>
      <c r="L135" s="566">
        <v>0</v>
      </c>
      <c r="M135" s="562">
        <v>0</v>
      </c>
      <c r="N135" s="566">
        <v>0</v>
      </c>
      <c r="O135" s="562">
        <v>-973.86699999999996</v>
      </c>
      <c r="P135" s="566">
        <v>-652.745</v>
      </c>
      <c r="AF135"/>
      <c r="AG135"/>
      <c r="AH135"/>
      <c r="AI135"/>
      <c r="AJ135"/>
      <c r="AK135"/>
      <c r="AL135"/>
      <c r="AM135"/>
      <c r="AN135"/>
      <c r="AO135"/>
      <c r="AP135"/>
      <c r="AQ135"/>
      <c r="AR135"/>
      <c r="AS135"/>
      <c r="AT135"/>
      <c r="AU135"/>
    </row>
    <row r="136" spans="1:47">
      <c r="A136" s="158"/>
      <c r="B136" s="167" t="s">
        <v>405</v>
      </c>
      <c r="C136" s="562">
        <v>0</v>
      </c>
      <c r="D136" s="762">
        <v>0</v>
      </c>
      <c r="E136" s="562">
        <v>49.366</v>
      </c>
      <c r="F136" s="566">
        <v>109.63</v>
      </c>
      <c r="G136" s="562">
        <v>433.90499999999997</v>
      </c>
      <c r="H136" s="566">
        <v>210.13</v>
      </c>
      <c r="I136" s="562">
        <v>-190.21299999999999</v>
      </c>
      <c r="J136" s="566">
        <v>-145.94999999999999</v>
      </c>
      <c r="K136" s="562">
        <v>0</v>
      </c>
      <c r="L136" s="566">
        <v>0</v>
      </c>
      <c r="M136" s="562">
        <v>0</v>
      </c>
      <c r="N136" s="566">
        <v>0</v>
      </c>
      <c r="O136" s="562">
        <v>293.05799999999999</v>
      </c>
      <c r="P136" s="566">
        <v>173.81</v>
      </c>
      <c r="AF136"/>
      <c r="AG136"/>
      <c r="AH136"/>
      <c r="AI136"/>
      <c r="AJ136"/>
      <c r="AK136"/>
      <c r="AL136"/>
      <c r="AM136"/>
      <c r="AN136"/>
      <c r="AO136"/>
      <c r="AP136"/>
      <c r="AQ136"/>
      <c r="AR136"/>
      <c r="AS136"/>
      <c r="AT136"/>
      <c r="AU136"/>
    </row>
    <row r="137" spans="1:47">
      <c r="C137" s="169"/>
      <c r="D137" s="169"/>
      <c r="E137" s="169"/>
      <c r="F137" s="169"/>
      <c r="G137" s="169"/>
      <c r="H137" s="169"/>
      <c r="I137" s="169"/>
      <c r="J137" s="169"/>
      <c r="K137" s="169"/>
      <c r="L137" s="169"/>
      <c r="M137" s="169"/>
      <c r="N137" s="169"/>
      <c r="O137" s="169"/>
      <c r="P137" s="169"/>
      <c r="AF137"/>
      <c r="AG137"/>
      <c r="AH137"/>
      <c r="AI137"/>
      <c r="AJ137"/>
      <c r="AK137"/>
      <c r="AL137"/>
      <c r="AM137"/>
      <c r="AN137"/>
      <c r="AO137"/>
      <c r="AP137"/>
      <c r="AQ137"/>
      <c r="AR137"/>
      <c r="AS137"/>
      <c r="AT137"/>
      <c r="AU137"/>
    </row>
    <row r="138" spans="1:47">
      <c r="AF138"/>
      <c r="AG138"/>
      <c r="AH138"/>
      <c r="AI138"/>
      <c r="AJ138"/>
      <c r="AK138"/>
      <c r="AL138"/>
      <c r="AM138"/>
      <c r="AN138"/>
      <c r="AO138"/>
      <c r="AP138"/>
      <c r="AQ138"/>
      <c r="AR138"/>
      <c r="AS138"/>
      <c r="AT138"/>
      <c r="AU138"/>
    </row>
    <row r="139" spans="1:47">
      <c r="AF139"/>
      <c r="AG139"/>
      <c r="AH139"/>
      <c r="AI139"/>
      <c r="AJ139"/>
      <c r="AK139"/>
      <c r="AL139"/>
      <c r="AM139"/>
      <c r="AN139"/>
      <c r="AO139"/>
      <c r="AP139"/>
      <c r="AQ139"/>
      <c r="AR139"/>
      <c r="AS139"/>
      <c r="AT139"/>
      <c r="AU139"/>
    </row>
    <row r="140" spans="1:47">
      <c r="AF140"/>
      <c r="AG140"/>
      <c r="AH140"/>
      <c r="AI140"/>
      <c r="AJ140"/>
      <c r="AK140"/>
      <c r="AL140"/>
      <c r="AM140"/>
      <c r="AN140"/>
      <c r="AO140"/>
      <c r="AP140"/>
      <c r="AQ140"/>
      <c r="AR140"/>
      <c r="AS140"/>
      <c r="AT140"/>
      <c r="AU140"/>
    </row>
    <row r="141" spans="1:47">
      <c r="AF141"/>
      <c r="AG141"/>
      <c r="AH141"/>
      <c r="AI141"/>
      <c r="AJ141"/>
      <c r="AK141"/>
      <c r="AL141"/>
      <c r="AM141"/>
      <c r="AN141"/>
      <c r="AO141"/>
      <c r="AP141"/>
      <c r="AQ141"/>
      <c r="AR141"/>
      <c r="AS141"/>
      <c r="AT141"/>
      <c r="AU141"/>
    </row>
    <row r="142" spans="1:47">
      <c r="E142" s="184"/>
      <c r="F142" s="184"/>
      <c r="G142" s="184"/>
      <c r="H142" s="184"/>
      <c r="I142" s="184"/>
      <c r="J142" s="184"/>
    </row>
    <row r="143" spans="1:47">
      <c r="E143" s="184"/>
      <c r="F143" s="184"/>
      <c r="G143" s="184"/>
      <c r="H143" s="184"/>
      <c r="I143" s="184"/>
      <c r="J143" s="184"/>
    </row>
    <row r="144" spans="1:47">
      <c r="E144" s="184"/>
      <c r="F144" s="184"/>
      <c r="G144" s="184"/>
      <c r="H144" s="184"/>
      <c r="I144" s="184"/>
      <c r="J144" s="184"/>
    </row>
    <row r="145" spans="5:10">
      <c r="E145" s="184"/>
      <c r="F145" s="184"/>
      <c r="G145" s="184"/>
      <c r="H145" s="184"/>
      <c r="I145" s="184"/>
      <c r="J145" s="184"/>
    </row>
  </sheetData>
  <mergeCells count="55">
    <mergeCell ref="AA74:AB74"/>
    <mergeCell ref="AC74:AD74"/>
    <mergeCell ref="AA73:AD73"/>
    <mergeCell ref="W73:Z73"/>
    <mergeCell ref="S74:T74"/>
    <mergeCell ref="U74:V74"/>
    <mergeCell ref="Y74:Z74"/>
    <mergeCell ref="A131:B132"/>
    <mergeCell ref="A73:B73"/>
    <mergeCell ref="A75:B76"/>
    <mergeCell ref="A130:B130"/>
    <mergeCell ref="C130:D130"/>
    <mergeCell ref="C73:F73"/>
    <mergeCell ref="C74:D74"/>
    <mergeCell ref="E74:F74"/>
    <mergeCell ref="E130:F130"/>
    <mergeCell ref="O74:P74"/>
    <mergeCell ref="Q74:R74"/>
    <mergeCell ref="S73:V73"/>
    <mergeCell ref="O73:R73"/>
    <mergeCell ref="W74:X74"/>
    <mergeCell ref="G74:H74"/>
    <mergeCell ref="I74:J74"/>
    <mergeCell ref="K73:N73"/>
    <mergeCell ref="K74:L74"/>
    <mergeCell ref="M74:N74"/>
    <mergeCell ref="G73:J73"/>
    <mergeCell ref="G130:H130"/>
    <mergeCell ref="O130:P130"/>
    <mergeCell ref="I130:J130"/>
    <mergeCell ref="M130:N130"/>
    <mergeCell ref="K130:L130"/>
    <mergeCell ref="A2:B2"/>
    <mergeCell ref="C2:P2"/>
    <mergeCell ref="A3:B3"/>
    <mergeCell ref="C3:D3"/>
    <mergeCell ref="E3:F3"/>
    <mergeCell ref="G3:H3"/>
    <mergeCell ref="I3:J3"/>
    <mergeCell ref="M3:N3"/>
    <mergeCell ref="K3:L3"/>
    <mergeCell ref="O3:P3"/>
    <mergeCell ref="A4:B5"/>
    <mergeCell ref="A34:B35"/>
    <mergeCell ref="O33:P33"/>
    <mergeCell ref="C32:P32"/>
    <mergeCell ref="E33:F33"/>
    <mergeCell ref="A32:B32"/>
    <mergeCell ref="A33:B33"/>
    <mergeCell ref="C33:D33"/>
    <mergeCell ref="G33:H33"/>
    <mergeCell ref="I33:J33"/>
    <mergeCell ref="K33:L33"/>
    <mergeCell ref="M33:N33"/>
    <mergeCell ref="C72:AD72"/>
  </mergeCells>
  <pageMargins left="0.7" right="0.7" top="0.75" bottom="0.75" header="0.3" footer="0.3"/>
  <pageSetup paperSize="9" orientation="portrait" r:id="rId1"/>
  <headerFooter>
    <oddHeader>&amp;C&amp;"Arial"&amp;8&amp;K000000INTERNAL&amp;1#</oddHeader>
  </headerFooter>
  <customProperties>
    <customPr name="_pios_id" r:id="rId2"/>
  </customPropertie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indexed="51"/>
  </sheetPr>
  <dimension ref="C5:I35"/>
  <sheetViews>
    <sheetView workbookViewId="0"/>
  </sheetViews>
  <sheetFormatPr baseColWidth="10" defaultColWidth="11.42578125" defaultRowHeight="12.75"/>
  <cols>
    <col min="3" max="3" width="30" customWidth="1"/>
    <col min="4" max="5" width="15.85546875" customWidth="1"/>
    <col min="6" max="6" width="15.42578125" customWidth="1"/>
    <col min="7" max="7" width="15" hidden="1" customWidth="1"/>
  </cols>
  <sheetData>
    <row r="5" spans="3:9" ht="15.75">
      <c r="C5" s="926" t="s">
        <v>413</v>
      </c>
      <c r="D5" s="926"/>
      <c r="E5" s="926"/>
      <c r="F5" s="926"/>
      <c r="G5" s="926"/>
    </row>
    <row r="6" spans="3:9">
      <c r="C6" s="927" t="s">
        <v>414</v>
      </c>
      <c r="D6" s="927"/>
      <c r="E6" s="927"/>
      <c r="F6" s="927"/>
      <c r="G6" s="927"/>
    </row>
    <row r="7" spans="3:9" ht="8.25" hidden="1" customHeight="1">
      <c r="C7" s="925"/>
      <c r="D7" s="925"/>
      <c r="E7" s="925"/>
      <c r="F7" s="925"/>
    </row>
    <row r="9" spans="3:9" ht="45" customHeight="1">
      <c r="C9" s="59" t="s">
        <v>415</v>
      </c>
      <c r="D9" s="59" t="s">
        <v>112</v>
      </c>
      <c r="E9" s="59" t="s">
        <v>416</v>
      </c>
      <c r="F9" s="59" t="s">
        <v>417</v>
      </c>
      <c r="G9" s="59" t="s">
        <v>418</v>
      </c>
    </row>
    <row r="10" spans="3:9" ht="13.5" customHeight="1">
      <c r="C10" s="60"/>
      <c r="D10" s="70" t="s">
        <v>419</v>
      </c>
      <c r="E10" s="70" t="s">
        <v>419</v>
      </c>
      <c r="F10" s="70" t="s">
        <v>2</v>
      </c>
      <c r="G10" s="70" t="s">
        <v>2</v>
      </c>
      <c r="H10" s="62"/>
      <c r="I10" s="62"/>
    </row>
    <row r="11" spans="3:9">
      <c r="C11" s="63" t="s">
        <v>420</v>
      </c>
      <c r="D11" s="61"/>
      <c r="E11" s="61"/>
      <c r="F11" s="61"/>
      <c r="G11" s="61"/>
      <c r="H11" s="62"/>
      <c r="I11" s="62"/>
    </row>
    <row r="12" spans="3:9">
      <c r="C12" s="60" t="s">
        <v>221</v>
      </c>
      <c r="D12" s="61">
        <v>115625</v>
      </c>
      <c r="E12" s="61">
        <v>2350118</v>
      </c>
      <c r="F12" s="71">
        <f t="shared" ref="F12:F17" si="0">+D12/E12*4</f>
        <v>0.19679862883480745</v>
      </c>
      <c r="G12" s="71">
        <v>0.26205136598302631</v>
      </c>
      <c r="H12" s="62"/>
      <c r="I12" s="62"/>
    </row>
    <row r="13" spans="3:9">
      <c r="C13" s="60" t="s">
        <v>7</v>
      </c>
      <c r="D13" s="61">
        <v>36395</v>
      </c>
      <c r="E13" s="61">
        <v>1207616</v>
      </c>
      <c r="F13" s="71">
        <f t="shared" si="0"/>
        <v>0.12055156606073454</v>
      </c>
      <c r="G13" s="71">
        <v>0.16653419547020115</v>
      </c>
      <c r="H13" s="62"/>
      <c r="I13" s="62"/>
    </row>
    <row r="14" spans="3:9">
      <c r="C14" s="60" t="s">
        <v>5</v>
      </c>
      <c r="D14" s="61">
        <v>14999</v>
      </c>
      <c r="E14" s="61">
        <v>142944</v>
      </c>
      <c r="F14" s="71">
        <f t="shared" si="0"/>
        <v>0.41971681217819568</v>
      </c>
      <c r="G14" s="71">
        <v>0.16979656226377887</v>
      </c>
      <c r="H14" s="62"/>
      <c r="I14" s="62"/>
    </row>
    <row r="15" spans="3:9">
      <c r="C15" s="60" t="s">
        <v>421</v>
      </c>
      <c r="D15" s="61">
        <v>32174</v>
      </c>
      <c r="E15" s="61">
        <v>680395</v>
      </c>
      <c r="F15" s="71">
        <f t="shared" si="0"/>
        <v>0.18914895024213876</v>
      </c>
      <c r="G15" s="71">
        <v>0.16223657853818924</v>
      </c>
      <c r="H15" s="62"/>
      <c r="I15" s="62"/>
    </row>
    <row r="16" spans="3:9">
      <c r="C16" s="60" t="s">
        <v>422</v>
      </c>
      <c r="D16" s="61">
        <v>32517</v>
      </c>
      <c r="E16" s="61">
        <v>497773</v>
      </c>
      <c r="F16" s="71">
        <f t="shared" si="0"/>
        <v>0.2612998294403272</v>
      </c>
      <c r="G16" s="71">
        <v>0.15617793924285378</v>
      </c>
      <c r="H16" s="62"/>
      <c r="I16" s="62"/>
    </row>
    <row r="17" spans="3:9">
      <c r="C17" s="64" t="s">
        <v>423</v>
      </c>
      <c r="D17" s="65">
        <f>SUM(D12:D16)</f>
        <v>231710</v>
      </c>
      <c r="E17" s="65">
        <f>SUM(E12:E16)</f>
        <v>4878846</v>
      </c>
      <c r="F17" s="72">
        <f t="shared" si="0"/>
        <v>0.18997115301446285</v>
      </c>
      <c r="G17" s="72">
        <v>0.20207124723379644</v>
      </c>
      <c r="H17" s="62"/>
      <c r="I17" s="62"/>
    </row>
    <row r="18" spans="3:9" ht="6.75" customHeight="1">
      <c r="C18" s="66"/>
      <c r="D18" s="67"/>
      <c r="E18" s="67"/>
      <c r="F18" s="73"/>
      <c r="G18" s="73"/>
      <c r="H18" s="62"/>
      <c r="I18" s="62"/>
    </row>
    <row r="19" spans="3:9">
      <c r="C19" s="63" t="s">
        <v>424</v>
      </c>
      <c r="D19" s="61"/>
      <c r="E19" s="61"/>
      <c r="F19" s="70"/>
      <c r="G19" s="70"/>
      <c r="H19" s="62"/>
      <c r="I19" s="62"/>
    </row>
    <row r="20" spans="3:9">
      <c r="C20" s="60" t="s">
        <v>221</v>
      </c>
      <c r="D20" s="61">
        <v>37244</v>
      </c>
      <c r="E20" s="61">
        <v>562855</v>
      </c>
      <c r="F20" s="71">
        <f t="shared" ref="F20:F25" si="1">+D20/E20*4</f>
        <v>0.26467918025068621</v>
      </c>
      <c r="G20" s="71">
        <v>0.30879655748641593</v>
      </c>
      <c r="H20" s="62"/>
      <c r="I20" s="62"/>
    </row>
    <row r="21" spans="3:9">
      <c r="C21" s="60" t="s">
        <v>7</v>
      </c>
      <c r="D21" s="61">
        <v>37204</v>
      </c>
      <c r="E21" s="61">
        <v>783717</v>
      </c>
      <c r="F21" s="71">
        <f t="shared" si="1"/>
        <v>0.18988486915557529</v>
      </c>
      <c r="G21" s="71">
        <v>0.27295778398474824</v>
      </c>
      <c r="H21" s="62"/>
      <c r="I21" s="62"/>
    </row>
    <row r="22" spans="3:9">
      <c r="C22" s="60" t="s">
        <v>5</v>
      </c>
      <c r="D22" s="61">
        <v>2518</v>
      </c>
      <c r="E22" s="61">
        <v>310232</v>
      </c>
      <c r="F22" s="71">
        <f t="shared" si="1"/>
        <v>3.2466025426132701E-2</v>
      </c>
      <c r="G22" s="71">
        <v>0.11185438401775805</v>
      </c>
      <c r="H22" s="62"/>
      <c r="I22" s="62"/>
    </row>
    <row r="23" spans="3:9">
      <c r="C23" s="60" t="s">
        <v>421</v>
      </c>
      <c r="D23" s="61">
        <v>22042</v>
      </c>
      <c r="E23" s="61">
        <v>352571</v>
      </c>
      <c r="F23" s="71">
        <f t="shared" si="1"/>
        <v>0.25007161678073353</v>
      </c>
      <c r="G23" s="71">
        <v>0.2213841453434448</v>
      </c>
      <c r="H23" s="62"/>
      <c r="I23" s="62"/>
    </row>
    <row r="24" spans="3:9">
      <c r="C24" s="60" t="s">
        <v>425</v>
      </c>
      <c r="D24" s="61">
        <v>106978</v>
      </c>
      <c r="E24" s="61">
        <v>1467208</v>
      </c>
      <c r="F24" s="71">
        <f t="shared" si="1"/>
        <v>0.29165053625661802</v>
      </c>
      <c r="G24" s="71">
        <v>0.33533739354956343</v>
      </c>
      <c r="H24" s="62"/>
      <c r="I24" s="62"/>
    </row>
    <row r="25" spans="3:9" ht="16.5" customHeight="1">
      <c r="C25" s="64" t="s">
        <v>426</v>
      </c>
      <c r="D25" s="65">
        <f>SUM(D20:D24)</f>
        <v>205986</v>
      </c>
      <c r="E25" s="65">
        <f>SUM(E20:E24)</f>
        <v>3476583</v>
      </c>
      <c r="F25" s="72">
        <f t="shared" si="1"/>
        <v>0.23699822498125314</v>
      </c>
      <c r="G25" s="72">
        <v>0.26909158587948101</v>
      </c>
      <c r="H25" s="62"/>
      <c r="I25" s="62"/>
    </row>
    <row r="26" spans="3:9" ht="6.75" customHeight="1">
      <c r="C26" s="63"/>
      <c r="D26" s="68"/>
      <c r="E26" s="68"/>
      <c r="F26" s="74"/>
      <c r="G26" s="74"/>
      <c r="H26" s="62"/>
      <c r="I26" s="62"/>
    </row>
    <row r="27" spans="3:9" hidden="1">
      <c r="C27" s="64" t="s">
        <v>427</v>
      </c>
      <c r="D27" s="65">
        <v>-3335</v>
      </c>
      <c r="E27" s="65">
        <v>-4825</v>
      </c>
      <c r="F27" s="72">
        <f>+D27/E27</f>
        <v>0.69119170984455958</v>
      </c>
      <c r="G27" s="72">
        <v>0.10359265433905596</v>
      </c>
      <c r="H27" s="62"/>
      <c r="I27" s="62"/>
    </row>
    <row r="28" spans="3:9" ht="12" hidden="1" customHeight="1">
      <c r="C28" s="60"/>
      <c r="D28" s="61"/>
      <c r="E28" s="61"/>
      <c r="F28" s="71"/>
      <c r="G28" s="71"/>
      <c r="H28" s="62"/>
      <c r="I28" s="62"/>
    </row>
    <row r="29" spans="3:9" ht="14.25" customHeight="1">
      <c r="C29" s="59" t="s">
        <v>428</v>
      </c>
      <c r="D29" s="69">
        <f>+D17+D25+D27</f>
        <v>434361</v>
      </c>
      <c r="E29" s="69">
        <f>+E17+E25+E27</f>
        <v>8350604</v>
      </c>
      <c r="F29" s="75">
        <f>+D29/E29*4</f>
        <v>0.20806207550974756</v>
      </c>
      <c r="G29" s="75">
        <v>0.22771741544126939</v>
      </c>
      <c r="H29" s="62"/>
      <c r="I29" s="62"/>
    </row>
    <row r="30" spans="3:9" ht="17.25" customHeight="1">
      <c r="D30" s="62"/>
      <c r="E30" s="62"/>
      <c r="F30" s="62"/>
      <c r="G30" s="62"/>
      <c r="H30" s="62"/>
      <c r="I30" s="62"/>
    </row>
    <row r="31" spans="3:9">
      <c r="C31" s="79" t="s">
        <v>429</v>
      </c>
      <c r="D31" s="62"/>
      <c r="E31" s="62"/>
      <c r="F31" s="62"/>
      <c r="G31" s="62"/>
      <c r="H31" s="62"/>
      <c r="I31" s="62"/>
    </row>
    <row r="32" spans="3:9">
      <c r="D32" s="62"/>
      <c r="E32" s="62"/>
      <c r="F32" s="62"/>
      <c r="G32" s="62"/>
      <c r="H32" s="62"/>
      <c r="I32" s="62"/>
    </row>
    <row r="34" spans="4:5">
      <c r="D34" s="62"/>
    </row>
    <row r="35" spans="4:5">
      <c r="E35" s="43"/>
    </row>
  </sheetData>
  <mergeCells count="3">
    <mergeCell ref="C7:F7"/>
    <mergeCell ref="C5:G5"/>
    <mergeCell ref="C6:G6"/>
  </mergeCells>
  <phoneticPr fontId="12" type="noConversion"/>
  <printOptions horizontalCentered="1" verticalCentered="1"/>
  <pageMargins left="0.78740157480314965" right="0.78740157480314965" top="0.98425196850393704" bottom="0.98425196850393704" header="0" footer="0"/>
  <pageSetup orientation="landscape" r:id="rId1"/>
  <headerFooter alignWithMargins="0">
    <oddHeader>&amp;C&amp;"Arial"&amp;8&amp;K000000INTERNAL&amp;1#</oddHeader>
  </headerFooter>
  <customProperties>
    <customPr name="_pios_id" r:id="rId2"/>
  </customPropertie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3:O30"/>
  <sheetViews>
    <sheetView workbookViewId="0"/>
  </sheetViews>
  <sheetFormatPr baseColWidth="10" defaultColWidth="4" defaultRowHeight="10.5"/>
  <cols>
    <col min="1" max="1" width="3.42578125" style="23" customWidth="1"/>
    <col min="2" max="2" width="22.5703125" style="23" customWidth="1"/>
    <col min="3" max="3" width="14.42578125" style="23" customWidth="1"/>
    <col min="4" max="7" width="12" style="23" customWidth="1"/>
    <col min="8" max="8" width="1.28515625" style="23" customWidth="1"/>
    <col min="9" max="9" width="1.140625" style="23" customWidth="1"/>
    <col min="10" max="16384" width="4" style="23"/>
  </cols>
  <sheetData>
    <row r="3" spans="1:15" s="1" customFormat="1" ht="14.25">
      <c r="B3" s="35"/>
      <c r="C3" s="34" t="s">
        <v>430</v>
      </c>
      <c r="D3" s="934" t="s">
        <v>431</v>
      </c>
      <c r="E3" s="930"/>
      <c r="F3" s="930" t="s">
        <v>432</v>
      </c>
      <c r="G3" s="931"/>
      <c r="H3" s="2"/>
      <c r="I3" s="2"/>
      <c r="J3" s="2"/>
      <c r="L3" s="3"/>
      <c r="M3" s="3"/>
    </row>
    <row r="4" spans="1:15" s="1" customFormat="1" ht="14.25">
      <c r="B4" s="39" t="s">
        <v>433</v>
      </c>
      <c r="C4" s="40" t="s">
        <v>434</v>
      </c>
      <c r="D4" s="935" t="s">
        <v>435</v>
      </c>
      <c r="E4" s="932"/>
      <c r="F4" s="932" t="s">
        <v>436</v>
      </c>
      <c r="G4" s="933"/>
      <c r="H4" s="2"/>
      <c r="I4" s="2"/>
      <c r="J4" s="2"/>
      <c r="L4" s="3"/>
      <c r="M4" s="3"/>
    </row>
    <row r="5" spans="1:15" s="1" customFormat="1" ht="14.25">
      <c r="B5" s="41"/>
      <c r="C5" s="42" t="s">
        <v>437</v>
      </c>
      <c r="D5" s="38" t="e">
        <f>+#REF!</f>
        <v>#REF!</v>
      </c>
      <c r="E5" s="4" t="str">
        <f>+'Property, plant and equipment'!D6</f>
        <v xml:space="preserve"> June 2025</v>
      </c>
      <c r="F5" s="5" t="e">
        <f>+D5</f>
        <v>#REF!</v>
      </c>
      <c r="G5" s="6" t="str">
        <f>+E5</f>
        <v xml:space="preserve"> June 2025</v>
      </c>
      <c r="H5" s="2"/>
      <c r="I5" s="2"/>
      <c r="J5" s="2"/>
      <c r="L5" s="3"/>
      <c r="M5" s="3"/>
    </row>
    <row r="6" spans="1:15" s="1" customFormat="1" ht="6" customHeight="1">
      <c r="B6" s="7"/>
      <c r="C6" s="7"/>
      <c r="D6" s="7"/>
      <c r="E6" s="7"/>
      <c r="F6" s="7"/>
      <c r="G6" s="7"/>
      <c r="H6" s="7"/>
      <c r="I6" s="7"/>
      <c r="J6" s="2"/>
      <c r="L6" s="3"/>
      <c r="M6" s="3"/>
    </row>
    <row r="7" spans="1:15" s="8" customFormat="1" ht="18" customHeight="1">
      <c r="B7" s="9" t="s">
        <v>438</v>
      </c>
      <c r="C7" s="10" t="s">
        <v>439</v>
      </c>
      <c r="D7" s="11">
        <v>18461</v>
      </c>
      <c r="E7" s="12">
        <v>20730.5</v>
      </c>
      <c r="F7" s="13">
        <v>0.40300000000000002</v>
      </c>
      <c r="G7" s="14">
        <v>0.437</v>
      </c>
      <c r="H7" s="2"/>
      <c r="I7" s="15"/>
      <c r="J7" s="15"/>
      <c r="K7" s="15"/>
      <c r="L7" s="3"/>
      <c r="M7" s="3"/>
      <c r="N7" s="16"/>
      <c r="O7" s="16"/>
    </row>
    <row r="8" spans="1:15" s="8" customFormat="1" ht="18" customHeight="1">
      <c r="B8" s="17" t="s">
        <v>5</v>
      </c>
      <c r="C8" s="10" t="s">
        <v>440</v>
      </c>
      <c r="D8" s="11">
        <v>11603.3</v>
      </c>
      <c r="E8" s="18">
        <v>12578.8</v>
      </c>
      <c r="F8" s="13">
        <v>0.14000000000000001</v>
      </c>
      <c r="G8" s="19">
        <v>0.14299999999999999</v>
      </c>
      <c r="H8" s="2"/>
      <c r="I8" s="15"/>
      <c r="J8" s="15"/>
      <c r="L8" s="3"/>
      <c r="M8" s="3"/>
      <c r="N8" s="16"/>
      <c r="O8" s="16"/>
    </row>
    <row r="9" spans="1:15" s="8" customFormat="1" ht="18" customHeight="1">
      <c r="B9" s="17" t="s">
        <v>421</v>
      </c>
      <c r="C9" s="10" t="s">
        <v>441</v>
      </c>
      <c r="D9" s="11">
        <v>4327.6000000000004</v>
      </c>
      <c r="E9" s="18">
        <v>4599.8999999999996</v>
      </c>
      <c r="F9" s="13">
        <v>0.23300000000000001</v>
      </c>
      <c r="G9" s="19">
        <v>0.23599999999999999</v>
      </c>
      <c r="H9" s="2"/>
      <c r="I9" s="15"/>
      <c r="J9" s="15"/>
      <c r="L9" s="3"/>
      <c r="M9" s="3"/>
      <c r="N9" s="16"/>
      <c r="O9" s="16"/>
    </row>
    <row r="10" spans="1:15" s="8" customFormat="1" ht="18" customHeight="1">
      <c r="B10" s="17" t="s">
        <v>7</v>
      </c>
      <c r="C10" s="10" t="s">
        <v>440</v>
      </c>
      <c r="D10" s="11">
        <f>2533.7+12614.1</f>
        <v>15147.8</v>
      </c>
      <c r="E10" s="18">
        <f>2737.2+12358.2-18</f>
        <v>15077.400000000001</v>
      </c>
      <c r="F10" s="13">
        <v>0.23300000000000001</v>
      </c>
      <c r="G10" s="19">
        <f>0.04+17.9%</f>
        <v>0.219</v>
      </c>
      <c r="H10" s="2"/>
      <c r="I10" s="15"/>
      <c r="J10" s="15"/>
      <c r="L10" s="3"/>
      <c r="M10" s="3"/>
      <c r="N10" s="16"/>
      <c r="O10" s="16"/>
    </row>
    <row r="11" spans="1:15" s="8" customFormat="1" ht="18" customHeight="1">
      <c r="B11" s="17" t="s">
        <v>442</v>
      </c>
      <c r="C11" s="10" t="s">
        <v>441</v>
      </c>
      <c r="D11" s="11">
        <v>3902</v>
      </c>
      <c r="E11" s="20">
        <f>4545+1467</f>
        <v>6012</v>
      </c>
      <c r="F11" s="13">
        <v>1.2E-2</v>
      </c>
      <c r="G11" s="21">
        <v>1.4E-2</v>
      </c>
      <c r="H11" s="2"/>
      <c r="I11" s="15"/>
      <c r="J11" s="15"/>
      <c r="L11" s="3"/>
      <c r="M11" s="3"/>
      <c r="N11" s="16"/>
      <c r="O11" s="16"/>
    </row>
    <row r="12" spans="1:15" s="8" customFormat="1" ht="6" customHeight="1">
      <c r="A12"/>
      <c r="B12"/>
      <c r="C12"/>
      <c r="D12"/>
      <c r="E12"/>
      <c r="F12"/>
      <c r="G12"/>
      <c r="H12"/>
      <c r="I12"/>
      <c r="J12"/>
      <c r="L12" s="3"/>
      <c r="M12" s="3"/>
      <c r="N12" s="16"/>
      <c r="O12" s="16"/>
    </row>
    <row r="13" spans="1:15" s="8" customFormat="1" ht="20.25" customHeight="1">
      <c r="B13" s="928" t="s">
        <v>443</v>
      </c>
      <c r="C13" s="929"/>
      <c r="D13" s="36">
        <f>SUM(D7:D11)</f>
        <v>53441.7</v>
      </c>
      <c r="E13" s="22">
        <f>SUM(E7:E11)</f>
        <v>58998.600000000006</v>
      </c>
      <c r="F13"/>
      <c r="G13"/>
      <c r="H13" s="2"/>
      <c r="I13" s="15"/>
      <c r="J13" s="15"/>
      <c r="L13" s="3"/>
      <c r="M13" s="3"/>
    </row>
    <row r="14" spans="1:15" ht="6" customHeight="1">
      <c r="B14" s="24"/>
      <c r="C14" s="24"/>
      <c r="D14" s="24"/>
      <c r="E14" s="24"/>
      <c r="F14" s="24"/>
      <c r="G14" s="24"/>
      <c r="H14" s="2"/>
      <c r="I14" s="2"/>
      <c r="J14" s="2"/>
    </row>
    <row r="15" spans="1:15" ht="15.75" customHeight="1">
      <c r="B15" s="23" t="s">
        <v>444</v>
      </c>
      <c r="D15" s="29"/>
      <c r="E15" s="29"/>
    </row>
    <row r="16" spans="1:15" ht="12.75">
      <c r="D16" s="29"/>
      <c r="E16" s="29"/>
    </row>
    <row r="17" spans="1:10" ht="10.5" customHeight="1">
      <c r="B17" s="24"/>
      <c r="C17" s="24"/>
      <c r="D17" s="24"/>
      <c r="E17" s="24"/>
      <c r="F17" s="24"/>
      <c r="G17" s="24"/>
      <c r="H17" s="2"/>
      <c r="I17" s="2"/>
      <c r="J17" s="2"/>
    </row>
    <row r="18" spans="1:10" ht="23.25" customHeight="1">
      <c r="A18" s="25"/>
      <c r="D18" s="44">
        <f>+E13-D13</f>
        <v>5556.9000000000087</v>
      </c>
      <c r="E18" s="45">
        <f>+D18/D13</f>
        <v>0.10398059941955456</v>
      </c>
      <c r="F18" s="27"/>
      <c r="G18" s="27"/>
      <c r="H18" s="2"/>
      <c r="I18" s="2"/>
      <c r="J18" s="2"/>
    </row>
    <row r="19" spans="1:10" ht="14.25">
      <c r="B19" s="28"/>
      <c r="D19" s="26"/>
      <c r="E19" s="26"/>
      <c r="H19" s="2"/>
      <c r="I19" s="2"/>
      <c r="J19" s="2"/>
    </row>
    <row r="20" spans="1:10" ht="14.25">
      <c r="E20" s="29"/>
      <c r="H20" s="2"/>
      <c r="I20" s="2"/>
      <c r="J20" s="2"/>
    </row>
    <row r="21" spans="1:10" ht="12.75">
      <c r="D21" s="29"/>
      <c r="E21" s="29"/>
    </row>
    <row r="22" spans="1:10" ht="12.75">
      <c r="D22" s="29"/>
      <c r="E22" s="29"/>
    </row>
    <row r="23" spans="1:10" ht="12.75">
      <c r="D23" s="29"/>
      <c r="E23" s="29"/>
    </row>
    <row r="24" spans="1:10" ht="12.75">
      <c r="D24" s="29"/>
      <c r="E24" s="29"/>
    </row>
    <row r="25" spans="1:10" ht="12.75">
      <c r="D25" s="29"/>
      <c r="E25" s="29"/>
    </row>
    <row r="26" spans="1:10" ht="12.75">
      <c r="D26" s="29"/>
      <c r="E26" s="29"/>
    </row>
    <row r="27" spans="1:10" ht="12.75">
      <c r="D27" s="29"/>
      <c r="E27" s="29"/>
      <c r="F27" s="30"/>
      <c r="G27" s="30"/>
    </row>
    <row r="28" spans="1:10" ht="12.75">
      <c r="D28" s="29"/>
      <c r="E28" s="29"/>
      <c r="F28" s="29"/>
    </row>
    <row r="29" spans="1:10" ht="12.75">
      <c r="E29" s="29"/>
      <c r="F29" s="29"/>
    </row>
    <row r="30" spans="1:10">
      <c r="D30" s="31"/>
      <c r="E30" s="31"/>
    </row>
  </sheetData>
  <mergeCells count="5">
    <mergeCell ref="B13:C13"/>
    <mergeCell ref="F3:G3"/>
    <mergeCell ref="F4:G4"/>
    <mergeCell ref="D3:E3"/>
    <mergeCell ref="D4:E4"/>
  </mergeCells>
  <phoneticPr fontId="12" type="noConversion"/>
  <printOptions horizontalCentered="1" verticalCentered="1"/>
  <pageMargins left="0.75" right="0.75" top="1" bottom="1" header="0" footer="0"/>
  <pageSetup paperSize="9" orientation="landscape" horizontalDpi="4294967292" r:id="rId1"/>
  <headerFooter alignWithMargins="0">
    <oddHeader>&amp;C&amp;"Arial"&amp;8&amp;K000000INTERNAL&amp;1#</oddHeader>
  </headerFooter>
  <customProperties>
    <customPr name="_pios_id" r:id="rId2"/>
  </customPropertie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C4:F27"/>
  <sheetViews>
    <sheetView workbookViewId="0"/>
  </sheetViews>
  <sheetFormatPr baseColWidth="10" defaultColWidth="11.42578125" defaultRowHeight="12.75"/>
  <cols>
    <col min="1" max="2" width="11.42578125" style="47"/>
    <col min="3" max="3" width="33" style="47" customWidth="1"/>
    <col min="4" max="6" width="16.28515625" style="47" customWidth="1"/>
    <col min="7" max="16384" width="11.42578125" style="47"/>
  </cols>
  <sheetData>
    <row r="4" spans="3:6" ht="15">
      <c r="C4" s="936" t="s">
        <v>445</v>
      </c>
      <c r="D4" s="936"/>
      <c r="E4" s="936"/>
      <c r="F4" s="936"/>
    </row>
    <row r="5" spans="3:6">
      <c r="C5" s="48"/>
      <c r="D5" s="48"/>
      <c r="E5" s="48"/>
    </row>
    <row r="6" spans="3:6" ht="25.5" customHeight="1">
      <c r="C6" s="37" t="s">
        <v>446</v>
      </c>
      <c r="D6" s="46" t="e">
        <f>+#REF!</f>
        <v>#REF!</v>
      </c>
      <c r="E6" s="32" t="e">
        <f>+#REF!</f>
        <v>#REF!</v>
      </c>
      <c r="F6" s="32" t="s">
        <v>447</v>
      </c>
    </row>
    <row r="7" spans="3:6" ht="6.75" customHeight="1">
      <c r="C7" s="49"/>
      <c r="D7" s="50"/>
      <c r="E7" s="50"/>
      <c r="F7" s="50"/>
    </row>
    <row r="8" spans="3:6" ht="14.25">
      <c r="C8" s="51" t="s">
        <v>448</v>
      </c>
      <c r="D8" s="55">
        <v>-224930</v>
      </c>
      <c r="E8" s="56">
        <v>-352977</v>
      </c>
      <c r="F8" s="56">
        <f>+E8-D8</f>
        <v>-128047</v>
      </c>
    </row>
    <row r="9" spans="3:6" ht="14.25">
      <c r="C9" s="51" t="s">
        <v>449</v>
      </c>
      <c r="D9" s="55">
        <v>-50747</v>
      </c>
      <c r="E9" s="56">
        <v>-97997</v>
      </c>
      <c r="F9" s="56">
        <f>+E9-D9</f>
        <v>-47250</v>
      </c>
    </row>
    <row r="10" spans="3:6" ht="6" customHeight="1">
      <c r="C10" s="52"/>
      <c r="D10" s="53"/>
      <c r="E10" s="53"/>
      <c r="F10" s="53"/>
    </row>
    <row r="11" spans="3:6" ht="15.75" customHeight="1">
      <c r="C11" s="54" t="s">
        <v>47</v>
      </c>
      <c r="D11" s="57">
        <f>SUM(D8:D10)</f>
        <v>-275677</v>
      </c>
      <c r="E11" s="58">
        <f>SUM(E8:E9)</f>
        <v>-450974</v>
      </c>
      <c r="F11" s="58">
        <f>SUM(F8:F9)</f>
        <v>-175297</v>
      </c>
    </row>
    <row r="13" spans="3:6">
      <c r="D13" s="76">
        <f>+D11-'Income Statement'!C31</f>
        <v>-275258.79100000003</v>
      </c>
      <c r="E13" s="76">
        <f>+E11-'Income Statement'!D31</f>
        <v>-450661.36499999999</v>
      </c>
    </row>
    <row r="26" spans="3:4">
      <c r="C26" s="47">
        <v>213074908</v>
      </c>
      <c r="D26" s="47">
        <v>151017830</v>
      </c>
    </row>
    <row r="27" spans="3:4">
      <c r="C27" s="47">
        <v>60101797</v>
      </c>
      <c r="D27" s="47">
        <v>44687778</v>
      </c>
    </row>
  </sheetData>
  <mergeCells count="1">
    <mergeCell ref="C4:F4"/>
  </mergeCells>
  <phoneticPr fontId="12" type="noConversion"/>
  <printOptions horizontalCentered="1" verticalCentered="1"/>
  <pageMargins left="0.2" right="0.2" top="0.3" bottom="0.35" header="0" footer="0"/>
  <pageSetup paperSize="9" orientation="landscape" r:id="rId1"/>
  <headerFooter alignWithMargins="0">
    <oddHeader>&amp;C&amp;"Arial"&amp;8&amp;K000000INTERNAL&amp;1#</oddHeader>
  </headerFooter>
  <customProperties>
    <customPr name="_pios_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AC29"/>
  <sheetViews>
    <sheetView showGridLines="0" workbookViewId="0">
      <selection activeCell="E44" sqref="E44"/>
    </sheetView>
  </sheetViews>
  <sheetFormatPr baseColWidth="10" defaultColWidth="4" defaultRowHeight="12.75"/>
  <cols>
    <col min="1" max="1" width="3.42578125" style="129" customWidth="1"/>
    <col min="2" max="2" width="40.42578125" style="129" customWidth="1"/>
    <col min="3" max="3" width="15.42578125" style="129" customWidth="1"/>
    <col min="4" max="5" width="16.28515625" style="129" bestFit="1" customWidth="1"/>
    <col min="6" max="6" width="8.42578125" style="129" bestFit="1" customWidth="1"/>
    <col min="7" max="8" width="13.140625" style="129" customWidth="1"/>
    <col min="9" max="9" width="8.42578125" style="129" bestFit="1" customWidth="1"/>
    <col min="10" max="10" width="1.85546875" style="129" customWidth="1"/>
    <col min="11" max="12" width="16.28515625" style="129" bestFit="1" customWidth="1"/>
    <col min="13" max="13" width="8.42578125" style="129" bestFit="1" customWidth="1"/>
    <col min="14" max="15" width="12.28515625" style="129" customWidth="1"/>
    <col min="16" max="16" width="10.140625" style="129" customWidth="1"/>
    <col min="17" max="17" width="1.7109375" style="129" customWidth="1"/>
    <col min="18" max="19" width="16.28515625" style="129" bestFit="1" customWidth="1"/>
    <col min="20" max="20" width="1.7109375" style="129" customWidth="1"/>
    <col min="21" max="21" width="14.5703125" style="129" customWidth="1"/>
    <col min="22" max="22" width="13.5703125" style="129" customWidth="1"/>
    <col min="23" max="23" width="8.42578125" style="129" customWidth="1"/>
    <col min="24" max="24" width="11" style="129" customWidth="1"/>
    <col min="25" max="25" width="11.85546875" style="129" customWidth="1"/>
    <col min="26" max="26" width="8.7109375" style="129" customWidth="1"/>
    <col min="27" max="27" width="7.85546875" style="129" customWidth="1"/>
    <col min="28" max="28" width="8.140625" style="129" customWidth="1"/>
    <col min="29" max="16384" width="4" style="129"/>
  </cols>
  <sheetData>
    <row r="2" spans="1:29">
      <c r="B2" s="303"/>
      <c r="C2" s="303"/>
      <c r="D2" s="303"/>
      <c r="E2" s="303"/>
      <c r="F2" s="303"/>
      <c r="G2" s="303"/>
      <c r="H2" s="303"/>
      <c r="I2" s="303"/>
      <c r="K2" s="303"/>
      <c r="L2" s="303"/>
      <c r="M2" s="303"/>
      <c r="N2" s="303"/>
      <c r="O2" s="303"/>
      <c r="P2" s="303"/>
      <c r="R2" s="303"/>
      <c r="S2" s="303"/>
    </row>
    <row r="3" spans="1:29" ht="15" customHeight="1">
      <c r="A3" s="127"/>
      <c r="B3" s="804" t="s">
        <v>450</v>
      </c>
      <c r="C3" s="798" t="s">
        <v>21</v>
      </c>
      <c r="D3" s="810" t="s">
        <v>22</v>
      </c>
      <c r="E3" s="810"/>
      <c r="F3" s="810"/>
      <c r="G3" s="810"/>
      <c r="H3" s="810"/>
      <c r="I3" s="808"/>
      <c r="J3" s="614"/>
      <c r="K3" s="811" t="s">
        <v>23</v>
      </c>
      <c r="L3" s="812"/>
      <c r="M3" s="812"/>
      <c r="N3" s="812"/>
      <c r="O3" s="812"/>
      <c r="P3" s="813"/>
      <c r="Q3" s="127"/>
      <c r="R3" s="807" t="s">
        <v>24</v>
      </c>
      <c r="S3" s="808"/>
      <c r="T3" s="118"/>
      <c r="W3" s="118"/>
      <c r="X3" s="118"/>
      <c r="Y3" s="118"/>
    </row>
    <row r="4" spans="1:29" ht="15" customHeight="1">
      <c r="A4" s="127"/>
      <c r="B4" s="804"/>
      <c r="C4" s="798"/>
      <c r="D4" s="809" t="s">
        <v>11</v>
      </c>
      <c r="E4" s="809"/>
      <c r="F4" s="809"/>
      <c r="G4" s="809" t="s">
        <v>12</v>
      </c>
      <c r="H4" s="809"/>
      <c r="I4" s="809"/>
      <c r="J4" s="120"/>
      <c r="K4" s="809" t="s">
        <v>11</v>
      </c>
      <c r="L4" s="809"/>
      <c r="M4" s="809"/>
      <c r="N4" s="809" t="s">
        <v>12</v>
      </c>
      <c r="O4" s="809"/>
      <c r="P4" s="809"/>
      <c r="Q4" s="120"/>
      <c r="R4" s="806"/>
      <c r="S4" s="806"/>
      <c r="T4" s="118"/>
      <c r="W4" s="118"/>
      <c r="X4" s="118"/>
      <c r="Y4" s="118"/>
    </row>
    <row r="5" spans="1:29" s="710" customFormat="1">
      <c r="A5" s="128"/>
      <c r="B5" s="805"/>
      <c r="C5" s="799"/>
      <c r="D5" s="278" t="s">
        <v>470</v>
      </c>
      <c r="E5" s="279" t="s">
        <v>471</v>
      </c>
      <c r="F5" s="279" t="s">
        <v>2</v>
      </c>
      <c r="G5" s="278" t="str">
        <f>'Reported EBITDA'!$F$5</f>
        <v>Q2 2026</v>
      </c>
      <c r="H5" s="279" t="str">
        <f>'Reported EBITDA'!$G$5</f>
        <v>Q2 2025</v>
      </c>
      <c r="I5" s="279" t="s">
        <v>2</v>
      </c>
      <c r="J5" s="121"/>
      <c r="K5" s="278" t="s">
        <v>470</v>
      </c>
      <c r="L5" s="279" t="s">
        <v>471</v>
      </c>
      <c r="M5" s="279" t="s">
        <v>2</v>
      </c>
      <c r="N5" s="278" t="str">
        <f>'Reported EBITDA'!$F$5</f>
        <v>Q2 2026</v>
      </c>
      <c r="O5" s="279" t="str">
        <f>'Reported EBITDA'!$G$5</f>
        <v>Q2 2025</v>
      </c>
      <c r="P5" s="279" t="s">
        <v>2</v>
      </c>
      <c r="Q5" s="121"/>
      <c r="R5" s="278" t="s">
        <v>470</v>
      </c>
      <c r="S5" s="279" t="s">
        <v>471</v>
      </c>
      <c r="T5" s="709"/>
      <c r="U5" s="129"/>
      <c r="V5" s="129"/>
      <c r="W5" s="709"/>
      <c r="X5" s="709"/>
      <c r="Y5" s="709"/>
    </row>
    <row r="6" spans="1:29" s="710" customFormat="1" ht="9" customHeight="1">
      <c r="A6" s="128"/>
      <c r="B6" s="121"/>
      <c r="C6" s="121"/>
      <c r="D6" s="294"/>
      <c r="E6" s="121"/>
      <c r="F6" s="121"/>
      <c r="G6" s="121"/>
      <c r="H6" s="121"/>
      <c r="I6" s="121"/>
      <c r="J6" s="121"/>
      <c r="K6" s="294"/>
      <c r="L6" s="121"/>
      <c r="M6" s="121"/>
      <c r="N6" s="121"/>
      <c r="O6" s="121"/>
      <c r="P6" s="121"/>
      <c r="Q6" s="121"/>
      <c r="R6" s="292"/>
      <c r="S6" s="122"/>
      <c r="T6" s="709"/>
      <c r="U6" s="129"/>
      <c r="V6" s="129"/>
      <c r="W6" s="709"/>
      <c r="X6" s="709"/>
      <c r="Y6" s="709"/>
    </row>
    <row r="7" spans="1:29">
      <c r="A7" s="127"/>
      <c r="B7" s="117" t="s">
        <v>25</v>
      </c>
      <c r="C7" s="117" t="s">
        <v>26</v>
      </c>
      <c r="D7" s="295">
        <v>0</v>
      </c>
      <c r="E7" s="274">
        <v>1.3452500000000001</v>
      </c>
      <c r="F7" s="185">
        <v>-1</v>
      </c>
      <c r="G7" s="295">
        <v>0</v>
      </c>
      <c r="H7" s="274">
        <v>0.82567999999999997</v>
      </c>
      <c r="I7" s="185">
        <v>-1</v>
      </c>
      <c r="J7" s="119"/>
      <c r="K7" s="295">
        <v>0</v>
      </c>
      <c r="L7" s="274">
        <v>1.3443699999999998</v>
      </c>
      <c r="M7" s="185">
        <v>-1</v>
      </c>
      <c r="N7" s="295">
        <v>0</v>
      </c>
      <c r="O7" s="274">
        <v>0.82526999999999984</v>
      </c>
      <c r="P7" s="185">
        <v>-1</v>
      </c>
      <c r="Q7" s="119"/>
      <c r="R7" s="293">
        <v>0</v>
      </c>
      <c r="S7" s="230">
        <v>1.75265455019217E-2</v>
      </c>
      <c r="T7" s="711"/>
      <c r="W7" s="118"/>
      <c r="X7" s="711"/>
      <c r="Y7" s="711"/>
      <c r="Z7" s="712"/>
    </row>
    <row r="8" spans="1:29">
      <c r="A8" s="127"/>
      <c r="B8" s="117" t="s">
        <v>27</v>
      </c>
      <c r="C8" s="117" t="s">
        <v>28</v>
      </c>
      <c r="D8" s="295">
        <v>17.411451943103788</v>
      </c>
      <c r="E8" s="274">
        <v>20.193980893567385</v>
      </c>
      <c r="F8" s="185">
        <v>-0.13779001600174567</v>
      </c>
      <c r="G8" s="295">
        <v>9.0835768130548526</v>
      </c>
      <c r="H8" s="274">
        <v>10.493531492399564</v>
      </c>
      <c r="I8" s="185">
        <v>-0.13436417285886426</v>
      </c>
      <c r="J8" s="119"/>
      <c r="K8" s="295">
        <v>9.8752148657760461</v>
      </c>
      <c r="L8" s="274">
        <v>10.170157202746568</v>
      </c>
      <c r="M8" s="185">
        <v>-2.9000764795540146E-2</v>
      </c>
      <c r="N8" s="295">
        <v>5.5971091109020144</v>
      </c>
      <c r="O8" s="274">
        <v>5.3609051339237492</v>
      </c>
      <c r="P8" s="185">
        <v>4.4060465738065213E-2</v>
      </c>
      <c r="Q8" s="119"/>
      <c r="R8" s="293">
        <v>5.9679355417665086E-2</v>
      </c>
      <c r="S8" s="230">
        <v>0.12265255975128415</v>
      </c>
      <c r="T8" s="711"/>
      <c r="U8" s="713"/>
      <c r="W8" s="118"/>
      <c r="X8" s="711"/>
      <c r="Y8" s="711"/>
      <c r="Z8" s="712"/>
    </row>
    <row r="9" spans="1:29">
      <c r="A9" s="127"/>
      <c r="B9" s="117" t="s">
        <v>29</v>
      </c>
      <c r="C9" s="117" t="s">
        <v>30</v>
      </c>
      <c r="D9" s="295">
        <v>10.9877</v>
      </c>
      <c r="E9" s="274">
        <v>10.827069999999999</v>
      </c>
      <c r="F9" s="185">
        <v>1.4835962083924903E-2</v>
      </c>
      <c r="G9" s="295">
        <v>5.7660500000000008</v>
      </c>
      <c r="H9" s="274">
        <v>5.5538743931129995</v>
      </c>
      <c r="I9" s="185">
        <v>3.8203169871847686E-2</v>
      </c>
      <c r="J9" s="119"/>
      <c r="K9" s="295">
        <v>8.2808513894199987</v>
      </c>
      <c r="L9" s="274">
        <v>8.1532399999999985</v>
      </c>
      <c r="M9" s="185">
        <v>1.5651616954732051E-2</v>
      </c>
      <c r="N9" s="295">
        <v>4.5577613894199986</v>
      </c>
      <c r="O9" s="274">
        <v>4.1793659315399978</v>
      </c>
      <c r="P9" s="185">
        <v>9.0538963105480263E-2</v>
      </c>
      <c r="Q9" s="119"/>
      <c r="R9" s="293">
        <v>0.22200513203887418</v>
      </c>
      <c r="S9" s="230">
        <v>0.26316946609103276</v>
      </c>
      <c r="T9" s="711"/>
      <c r="U9" s="713"/>
      <c r="W9" s="118"/>
      <c r="X9" s="711"/>
      <c r="Y9" s="711"/>
      <c r="Z9" s="712"/>
    </row>
    <row r="10" spans="1:29">
      <c r="A10" s="127"/>
      <c r="B10" s="117" t="s">
        <v>31</v>
      </c>
      <c r="C10" s="117" t="s">
        <v>32</v>
      </c>
      <c r="D10" s="295">
        <v>1.6317309557098174</v>
      </c>
      <c r="E10" s="274">
        <v>1.6832232372740437</v>
      </c>
      <c r="F10" s="185">
        <v>-3.0591474989150713E-2</v>
      </c>
      <c r="G10" s="295">
        <v>0.80295856118063536</v>
      </c>
      <c r="H10" s="274">
        <v>0.79544930533742464</v>
      </c>
      <c r="I10" s="185">
        <v>9.4402695342419296E-3</v>
      </c>
      <c r="J10" s="119"/>
      <c r="K10" s="295">
        <v>1.3639168464510854</v>
      </c>
      <c r="L10" s="274">
        <v>1.2500806592636782</v>
      </c>
      <c r="M10" s="185">
        <v>9.1063073685548446E-2</v>
      </c>
      <c r="N10" s="295">
        <v>0.64717468143998436</v>
      </c>
      <c r="O10" s="274">
        <v>0.51747711646152728</v>
      </c>
      <c r="P10" s="185">
        <v>0.25063439687018452</v>
      </c>
      <c r="Q10" s="119"/>
      <c r="R10" s="293">
        <v>8.0503170625039353E-2</v>
      </c>
      <c r="S10" s="230">
        <v>5.4817303506106717E-2</v>
      </c>
      <c r="T10" s="711"/>
      <c r="U10" s="713"/>
      <c r="W10" s="118"/>
      <c r="X10" s="711"/>
      <c r="Y10" s="711"/>
      <c r="Z10" s="712"/>
    </row>
    <row r="11" spans="1:29">
      <c r="A11" s="127"/>
      <c r="B11" s="280" t="s">
        <v>459</v>
      </c>
      <c r="C11" s="280" t="s">
        <v>460</v>
      </c>
      <c r="D11" s="301">
        <v>0.17677000000000001</v>
      </c>
      <c r="E11" s="300">
        <v>0.20810000000000001</v>
      </c>
      <c r="F11" s="281">
        <v>-0.15055261893320515</v>
      </c>
      <c r="G11" s="301">
        <v>8.9488286995321562E-2</v>
      </c>
      <c r="H11" s="300">
        <v>0.10064539464432556</v>
      </c>
      <c r="I11" s="281">
        <v>-0.11085562025398688</v>
      </c>
      <c r="J11" s="119"/>
      <c r="K11" s="301">
        <v>0.16025999999999999</v>
      </c>
      <c r="L11" s="300">
        <v>0.13247</v>
      </c>
      <c r="M11" s="281">
        <v>0.20978334717294467</v>
      </c>
      <c r="N11" s="301">
        <v>8.6677892499999992E-2</v>
      </c>
      <c r="O11" s="300">
        <v>5.7903603697107356E-2</v>
      </c>
      <c r="P11" s="281">
        <v>0.49693433509614349</v>
      </c>
      <c r="Q11" s="119"/>
      <c r="R11" s="509">
        <v>5.2566243521688892E-3</v>
      </c>
      <c r="S11" s="510">
        <v>6.7771645537017793E-3</v>
      </c>
      <c r="T11" s="711"/>
      <c r="U11" s="713"/>
      <c r="W11" s="118"/>
      <c r="X11" s="118"/>
      <c r="Y11" s="118"/>
      <c r="Z11" s="712"/>
    </row>
    <row r="12" spans="1:29">
      <c r="A12" s="127"/>
      <c r="B12" s="280"/>
      <c r="C12" s="280"/>
      <c r="D12" s="299"/>
      <c r="E12" s="300"/>
      <c r="F12" s="281"/>
      <c r="G12" s="299"/>
      <c r="H12" s="300"/>
      <c r="I12" s="281"/>
      <c r="J12" s="119"/>
      <c r="K12" s="119"/>
      <c r="L12" s="119"/>
      <c r="M12" s="119"/>
      <c r="N12" s="119"/>
      <c r="O12" s="119"/>
      <c r="P12" s="119"/>
      <c r="Q12" s="119"/>
      <c r="R12" s="201"/>
      <c r="S12" s="125"/>
      <c r="T12" s="711"/>
      <c r="U12" s="713"/>
      <c r="W12" s="118"/>
      <c r="X12" s="118"/>
      <c r="Y12" s="118"/>
      <c r="Z12" s="712"/>
    </row>
    <row r="13" spans="1:29" s="716" customFormat="1">
      <c r="A13" s="130"/>
      <c r="B13" s="320" t="s">
        <v>33</v>
      </c>
      <c r="C13" s="282"/>
      <c r="D13" s="297">
        <v>30.207652898813606</v>
      </c>
      <c r="E13" s="298">
        <v>34.257624130841428</v>
      </c>
      <c r="F13" s="285">
        <v>-0.11822101896382586</v>
      </c>
      <c r="G13" s="297">
        <v>15.74207366123081</v>
      </c>
      <c r="H13" s="298">
        <v>17.769180585494311</v>
      </c>
      <c r="I13" s="285">
        <v>-0.11407993264013028</v>
      </c>
      <c r="J13" s="119"/>
      <c r="K13" s="297">
        <v>19.680243101647132</v>
      </c>
      <c r="L13" s="298">
        <v>21.050317862010246</v>
      </c>
      <c r="M13" s="285">
        <v>-6.5085704137309186E-2</v>
      </c>
      <c r="N13" s="297">
        <v>10.888723074261996</v>
      </c>
      <c r="O13" s="298">
        <v>10.940921785622383</v>
      </c>
      <c r="P13" s="285">
        <v>-4.7709610198458652E-3</v>
      </c>
      <c r="Q13" s="119"/>
      <c r="R13" s="127"/>
      <c r="S13" s="127"/>
      <c r="T13" s="714"/>
      <c r="U13" s="715"/>
      <c r="W13" s="137"/>
      <c r="X13" s="137"/>
      <c r="Y13" s="137"/>
      <c r="Z13" s="717"/>
    </row>
    <row r="14" spans="1:29" ht="13.5" customHeight="1">
      <c r="A14" s="118"/>
      <c r="B14" s="123"/>
      <c r="C14" s="123"/>
      <c r="D14" s="124"/>
      <c r="E14" s="124"/>
      <c r="F14" s="123"/>
      <c r="G14" s="123"/>
      <c r="H14" s="123"/>
      <c r="I14" s="123"/>
      <c r="J14" s="123"/>
      <c r="K14" s="123"/>
      <c r="L14" s="123"/>
      <c r="M14" s="123"/>
      <c r="N14" s="123"/>
      <c r="O14" s="123"/>
      <c r="P14" s="123"/>
      <c r="Q14" s="123"/>
      <c r="R14" s="123"/>
      <c r="S14" s="123"/>
      <c r="T14" s="718"/>
      <c r="U14" s="118"/>
      <c r="V14" s="118"/>
      <c r="W14" s="118"/>
      <c r="X14" s="118"/>
      <c r="Z14" s="118"/>
      <c r="AA14" s="118"/>
      <c r="AB14" s="118"/>
      <c r="AC14" s="712"/>
    </row>
    <row r="15" spans="1:29">
      <c r="B15" s="814" t="s">
        <v>34</v>
      </c>
      <c r="C15" s="814"/>
      <c r="D15" s="814"/>
      <c r="E15" s="814"/>
      <c r="F15" s="814"/>
      <c r="G15" s="814"/>
      <c r="H15" s="814"/>
      <c r="I15" s="814"/>
      <c r="J15" s="814"/>
      <c r="K15" s="814"/>
      <c r="L15" s="814"/>
      <c r="M15" s="814"/>
      <c r="N15" s="814"/>
      <c r="O15" s="814"/>
      <c r="P15" s="814"/>
      <c r="Q15" s="814"/>
      <c r="R15" s="814"/>
      <c r="S15" s="814"/>
      <c r="T15" s="760"/>
      <c r="U15" s="760"/>
      <c r="V15" s="760"/>
      <c r="W15" s="118"/>
      <c r="X15" s="118"/>
    </row>
    <row r="16" spans="1:29">
      <c r="A16" s="118"/>
      <c r="B16" s="815" t="s">
        <v>35</v>
      </c>
      <c r="C16" s="815"/>
      <c r="D16" s="815"/>
      <c r="E16" s="815"/>
      <c r="F16" s="815"/>
      <c r="G16" s="815"/>
      <c r="H16" s="815"/>
      <c r="I16" s="815"/>
      <c r="J16" s="815"/>
      <c r="K16" s="815"/>
      <c r="L16" s="815"/>
      <c r="M16" s="815"/>
      <c r="N16" s="815"/>
      <c r="O16" s="815"/>
      <c r="P16" s="815"/>
      <c r="Q16" s="815"/>
      <c r="R16" s="815"/>
      <c r="S16" s="815"/>
      <c r="U16" s="118"/>
      <c r="V16" s="118"/>
      <c r="W16" s="118"/>
      <c r="X16" s="118"/>
      <c r="Z16" s="118"/>
      <c r="AA16" s="118"/>
      <c r="AB16" s="118"/>
      <c r="AC16" s="712"/>
    </row>
    <row r="17" spans="2:24">
      <c r="B17" s="803" t="s">
        <v>36</v>
      </c>
      <c r="C17" s="803"/>
      <c r="D17" s="803"/>
      <c r="E17" s="803"/>
      <c r="F17" s="803"/>
      <c r="G17" s="803"/>
      <c r="H17" s="803"/>
      <c r="I17" s="803"/>
      <c r="J17" s="803"/>
      <c r="K17" s="803"/>
      <c r="L17" s="803"/>
      <c r="M17" s="803"/>
      <c r="N17" s="803"/>
      <c r="O17" s="803"/>
      <c r="P17" s="803"/>
      <c r="Q17" s="803"/>
      <c r="R17" s="803"/>
      <c r="S17" s="761"/>
      <c r="T17" s="761"/>
      <c r="U17" s="761"/>
      <c r="V17" s="761"/>
      <c r="W17" s="118"/>
      <c r="X17" s="118"/>
    </row>
    <row r="18" spans="2:24">
      <c r="B18" s="118" t="s">
        <v>461</v>
      </c>
      <c r="C18" s="118"/>
      <c r="D18" s="118"/>
      <c r="E18" s="118"/>
      <c r="F18" s="123"/>
      <c r="G18" s="123"/>
      <c r="H18" s="123"/>
      <c r="I18" s="123"/>
      <c r="J18" s="123"/>
      <c r="K18" s="123"/>
      <c r="L18" s="123"/>
      <c r="M18" s="123"/>
      <c r="N18" s="123"/>
      <c r="O18" s="123"/>
      <c r="P18" s="123"/>
      <c r="Q18" s="123"/>
      <c r="R18" s="123"/>
      <c r="S18" s="123"/>
      <c r="T18" s="123"/>
    </row>
    <row r="19" spans="2:24">
      <c r="B19" s="705"/>
      <c r="C19" s="705"/>
      <c r="D19" s="705"/>
      <c r="E19" s="705"/>
      <c r="F19" s="705"/>
      <c r="G19" s="705"/>
      <c r="H19" s="705"/>
      <c r="I19" s="705"/>
      <c r="J19" s="705"/>
      <c r="K19" s="705"/>
      <c r="L19" s="705"/>
      <c r="M19" s="705"/>
      <c r="N19" s="705"/>
      <c r="O19" s="705"/>
      <c r="P19" s="705"/>
      <c r="Q19" s="705"/>
      <c r="R19" s="705"/>
      <c r="S19" s="705"/>
      <c r="T19" s="705"/>
      <c r="U19" s="705"/>
      <c r="V19" s="705"/>
    </row>
    <row r="20" spans="2:24">
      <c r="D20" s="707"/>
      <c r="E20" s="707"/>
    </row>
    <row r="21" spans="2:24">
      <c r="D21" s="707"/>
      <c r="E21" s="707"/>
    </row>
    <row r="22" spans="2:24">
      <c r="D22" s="707"/>
      <c r="E22" s="707"/>
    </row>
    <row r="23" spans="2:24">
      <c r="D23" s="707"/>
      <c r="E23" s="707"/>
    </row>
    <row r="24" spans="2:24">
      <c r="D24" s="707"/>
      <c r="E24" s="707"/>
    </row>
    <row r="25" spans="2:24">
      <c r="D25" s="707"/>
      <c r="E25" s="707"/>
    </row>
    <row r="26" spans="2:24">
      <c r="D26" s="707"/>
      <c r="E26" s="707"/>
      <c r="F26" s="706"/>
      <c r="G26" s="706"/>
      <c r="H26" s="706"/>
      <c r="I26" s="706"/>
      <c r="J26" s="706"/>
      <c r="K26" s="706"/>
      <c r="L26" s="706"/>
      <c r="M26" s="706"/>
      <c r="N26" s="706"/>
      <c r="O26" s="706"/>
      <c r="P26" s="706"/>
      <c r="Q26" s="706"/>
      <c r="R26" s="706"/>
      <c r="S26" s="706"/>
      <c r="T26" s="706"/>
    </row>
    <row r="27" spans="2:24">
      <c r="D27" s="707"/>
      <c r="E27" s="707"/>
      <c r="F27" s="707"/>
      <c r="G27" s="707"/>
      <c r="H27" s="707"/>
      <c r="I27" s="707"/>
      <c r="J27" s="707"/>
      <c r="K27" s="707"/>
      <c r="L27" s="707"/>
      <c r="M27" s="707"/>
      <c r="N27" s="707"/>
      <c r="O27" s="707"/>
      <c r="P27" s="707"/>
      <c r="Q27" s="707"/>
      <c r="R27" s="707"/>
      <c r="S27" s="707"/>
    </row>
    <row r="28" spans="2:24">
      <c r="E28" s="707"/>
      <c r="F28" s="707"/>
      <c r="G28" s="707"/>
      <c r="H28" s="707"/>
      <c r="I28" s="707"/>
      <c r="J28" s="707"/>
      <c r="K28" s="707"/>
      <c r="L28" s="707"/>
      <c r="M28" s="707"/>
      <c r="N28" s="707"/>
      <c r="O28" s="707"/>
      <c r="P28" s="707"/>
      <c r="Q28" s="707"/>
      <c r="R28" s="707"/>
      <c r="S28" s="707"/>
    </row>
    <row r="29" spans="2:24">
      <c r="D29" s="123"/>
      <c r="E29" s="708"/>
    </row>
  </sheetData>
  <mergeCells count="13">
    <mergeCell ref="B17:R17"/>
    <mergeCell ref="B3:B5"/>
    <mergeCell ref="R4:S4"/>
    <mergeCell ref="R3:S3"/>
    <mergeCell ref="C3:C5"/>
    <mergeCell ref="D4:F4"/>
    <mergeCell ref="K4:M4"/>
    <mergeCell ref="G4:I4"/>
    <mergeCell ref="D3:I3"/>
    <mergeCell ref="K3:P3"/>
    <mergeCell ref="N4:P4"/>
    <mergeCell ref="B15:S15"/>
    <mergeCell ref="B16:S16"/>
  </mergeCells>
  <phoneticPr fontId="0" type="noConversion"/>
  <printOptions horizontalCentered="1" verticalCentered="1"/>
  <pageMargins left="0.4" right="0.36" top="0.79" bottom="0.7" header="0" footer="0"/>
  <pageSetup paperSize="9" scale="88" orientation="landscape" horizontalDpi="4294967292" r:id="rId1"/>
  <headerFooter alignWithMargins="0">
    <oddHeader>&amp;C&amp;"Arial"&amp;8&amp;K000000INTERNAL&amp;1#</oddHeader>
  </headerFooter>
  <customProperties>
    <customPr name="_pios_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Q14"/>
  <sheetViews>
    <sheetView showGridLines="0" workbookViewId="0">
      <selection activeCell="M8" sqref="M8"/>
    </sheetView>
  </sheetViews>
  <sheetFormatPr baseColWidth="10" defaultColWidth="4" defaultRowHeight="12.75"/>
  <cols>
    <col min="1" max="1" width="2.7109375" style="136" customWidth="1"/>
    <col min="2" max="2" width="45.7109375" style="136" customWidth="1"/>
    <col min="3" max="4" width="16.85546875" style="136" customWidth="1"/>
    <col min="5" max="5" width="7.42578125" style="136" customWidth="1"/>
    <col min="6" max="7" width="16" style="136" customWidth="1"/>
    <col min="8" max="8" width="7.42578125" style="136" customWidth="1"/>
    <col min="9" max="9" width="1.5703125" style="136" customWidth="1"/>
    <col min="10" max="11" width="17.140625" style="136" customWidth="1"/>
    <col min="12" max="12" width="1.7109375" style="136" customWidth="1"/>
    <col min="13" max="13" width="15.85546875" style="136" customWidth="1"/>
    <col min="14" max="14" width="14.85546875" style="136" customWidth="1"/>
    <col min="15" max="15" width="8.42578125" style="136" bestFit="1" customWidth="1"/>
    <col min="16" max="16" width="2" style="136" customWidth="1"/>
    <col min="17" max="17" width="5.85546875" style="136" customWidth="1"/>
    <col min="18" max="16384" width="4" style="136"/>
  </cols>
  <sheetData>
    <row r="1" spans="1:17">
      <c r="L1" s="133"/>
      <c r="N1" s="133"/>
      <c r="O1" s="133"/>
    </row>
    <row r="2" spans="1:17">
      <c r="B2" s="308"/>
      <c r="C2" s="308"/>
      <c r="D2" s="308"/>
      <c r="E2" s="308"/>
      <c r="F2" s="308"/>
      <c r="G2" s="308"/>
      <c r="H2" s="308"/>
      <c r="J2" s="308"/>
      <c r="K2" s="308"/>
      <c r="L2" s="133"/>
      <c r="M2" s="308"/>
      <c r="N2" s="309"/>
      <c r="O2" s="309"/>
    </row>
    <row r="3" spans="1:17" s="129" customFormat="1" ht="17.25" customHeight="1">
      <c r="A3" s="127"/>
      <c r="B3" s="818" t="s">
        <v>451</v>
      </c>
      <c r="C3" s="827" t="s">
        <v>22</v>
      </c>
      <c r="D3" s="822"/>
      <c r="E3" s="822"/>
      <c r="F3" s="822"/>
      <c r="G3" s="822"/>
      <c r="H3" s="823"/>
      <c r="I3" s="134"/>
      <c r="J3" s="822" t="s">
        <v>37</v>
      </c>
      <c r="K3" s="823"/>
      <c r="L3" s="310"/>
      <c r="M3" s="824" t="s">
        <v>38</v>
      </c>
      <c r="N3" s="825"/>
      <c r="O3" s="826"/>
      <c r="P3" s="721"/>
    </row>
    <row r="4" spans="1:17" s="129" customFormat="1">
      <c r="A4" s="127"/>
      <c r="B4" s="819"/>
      <c r="C4" s="821" t="s">
        <v>11</v>
      </c>
      <c r="D4" s="821"/>
      <c r="E4" s="821"/>
      <c r="F4" s="821" t="s">
        <v>12</v>
      </c>
      <c r="G4" s="821"/>
      <c r="H4" s="821"/>
      <c r="I4" s="134"/>
      <c r="J4" s="312"/>
      <c r="K4" s="312"/>
      <c r="L4" s="127"/>
      <c r="M4" s="313"/>
      <c r="N4" s="314"/>
      <c r="O4" s="314"/>
      <c r="P4" s="721"/>
    </row>
    <row r="5" spans="1:17" s="129" customFormat="1">
      <c r="A5" s="127"/>
      <c r="B5" s="820"/>
      <c r="C5" s="278" t="s">
        <v>470</v>
      </c>
      <c r="D5" s="296" t="s">
        <v>471</v>
      </c>
      <c r="E5" s="296" t="s">
        <v>2</v>
      </c>
      <c r="F5" s="302" t="str">
        <f>'Reported EBITDA'!$F$5</f>
        <v>Q2 2026</v>
      </c>
      <c r="G5" s="296" t="str">
        <f>'Reported EBITDA'!$G$5</f>
        <v>Q2 2025</v>
      </c>
      <c r="H5" s="296" t="s">
        <v>2</v>
      </c>
      <c r="I5" s="121"/>
      <c r="J5" s="302" t="s">
        <v>470</v>
      </c>
      <c r="K5" s="296" t="s">
        <v>471</v>
      </c>
      <c r="L5" s="127"/>
      <c r="M5" s="302" t="s">
        <v>470</v>
      </c>
      <c r="N5" s="296" t="s">
        <v>471</v>
      </c>
      <c r="O5" s="296" t="s">
        <v>2</v>
      </c>
      <c r="P5" s="721"/>
      <c r="Q5" s="710"/>
    </row>
    <row r="6" spans="1:17" s="86" customFormat="1" ht="6" customHeight="1">
      <c r="C6" s="305"/>
      <c r="D6" s="126"/>
      <c r="F6" s="305"/>
      <c r="G6" s="126"/>
      <c r="J6" s="305"/>
      <c r="K6" s="126"/>
      <c r="L6" s="127"/>
      <c r="M6" s="305"/>
      <c r="N6" s="85"/>
      <c r="O6" s="85"/>
      <c r="P6" s="722"/>
    </row>
    <row r="7" spans="1:17">
      <c r="A7" s="133"/>
      <c r="B7" s="135" t="s">
        <v>39</v>
      </c>
      <c r="C7" s="325">
        <v>8.915302134249</v>
      </c>
      <c r="D7" s="328">
        <v>8.7746044640259999</v>
      </c>
      <c r="E7" s="185">
        <v>1.603464529937848E-2</v>
      </c>
      <c r="F7" s="325">
        <v>4.3724293536419987</v>
      </c>
      <c r="G7" s="328">
        <v>4.2504383455490009</v>
      </c>
      <c r="H7" s="185">
        <v>2.8700806405236978E-2</v>
      </c>
      <c r="I7" s="126"/>
      <c r="J7" s="307">
        <v>0.182453</v>
      </c>
      <c r="K7" s="125">
        <v>0.17929999999999999</v>
      </c>
      <c r="L7" s="127"/>
      <c r="M7" s="306">
        <v>2741.3649999999998</v>
      </c>
      <c r="N7" s="126">
        <v>2746.6260000000002</v>
      </c>
      <c r="O7" s="187">
        <v>2.8418606547951475E-2</v>
      </c>
      <c r="P7" s="722"/>
    </row>
    <row r="8" spans="1:17">
      <c r="A8" s="133"/>
      <c r="B8" s="135" t="s">
        <v>40</v>
      </c>
      <c r="C8" s="325">
        <v>35.784233486192996</v>
      </c>
      <c r="D8" s="328">
        <v>35.750063713876997</v>
      </c>
      <c r="E8" s="185">
        <v>9.5579612359508737E-4</v>
      </c>
      <c r="F8" s="325">
        <v>17.977</v>
      </c>
      <c r="G8" s="328">
        <v>18.356000000000002</v>
      </c>
      <c r="H8" s="185">
        <v>-2.0647199825670204E-2</v>
      </c>
      <c r="I8" s="126"/>
      <c r="J8" s="307">
        <v>0.15021698726398841</v>
      </c>
      <c r="K8" s="125">
        <v>0.13925700203809238</v>
      </c>
      <c r="L8" s="127"/>
      <c r="M8" s="306">
        <v>16332.057999999999</v>
      </c>
      <c r="N8" s="126">
        <v>16076.278</v>
      </c>
      <c r="O8" s="185">
        <v>1.5910399160800726E-2</v>
      </c>
      <c r="P8" s="722"/>
    </row>
    <row r="9" spans="1:17">
      <c r="A9" s="133"/>
      <c r="B9" s="315" t="s">
        <v>41</v>
      </c>
      <c r="C9" s="326">
        <v>7.83170284500273</v>
      </c>
      <c r="D9" s="329">
        <v>7.6152870000000004</v>
      </c>
      <c r="E9" s="281">
        <v>2.8418606547951475E-2</v>
      </c>
      <c r="F9" s="326">
        <v>3.98070284500273</v>
      </c>
      <c r="G9" s="329">
        <v>3.8454420000000002</v>
      </c>
      <c r="H9" s="281">
        <v>3.5174329765662815E-2</v>
      </c>
      <c r="I9" s="126"/>
      <c r="J9" s="318">
        <v>7.6300000000000007E-2</v>
      </c>
      <c r="K9" s="319">
        <v>7.5393000000000002E-2</v>
      </c>
      <c r="L9" s="127"/>
      <c r="M9" s="316">
        <v>4106.1580000000004</v>
      </c>
      <c r="N9" s="317">
        <v>4009.9160000000002</v>
      </c>
      <c r="O9" s="281">
        <v>2.4001001517238718E-2</v>
      </c>
      <c r="P9" s="722"/>
    </row>
    <row r="10" spans="1:17">
      <c r="A10" s="133"/>
      <c r="B10" s="135"/>
      <c r="C10" s="328"/>
      <c r="D10" s="328"/>
      <c r="E10" s="185"/>
      <c r="F10" s="328"/>
      <c r="G10" s="328"/>
      <c r="H10" s="185"/>
      <c r="I10" s="126"/>
      <c r="J10" s="125"/>
      <c r="K10" s="125"/>
      <c r="L10" s="127"/>
      <c r="M10" s="126"/>
      <c r="N10" s="126"/>
      <c r="O10" s="185"/>
      <c r="P10" s="722"/>
    </row>
    <row r="11" spans="1:17" s="716" customFormat="1">
      <c r="A11" s="130"/>
      <c r="B11" s="296" t="s">
        <v>33</v>
      </c>
      <c r="C11" s="327">
        <v>52.531238465444723</v>
      </c>
      <c r="D11" s="330">
        <v>52.139955177902998</v>
      </c>
      <c r="E11" s="285">
        <v>7.5044807040332007E-3</v>
      </c>
      <c r="F11" s="327">
        <v>26.330132198644726</v>
      </c>
      <c r="G11" s="330">
        <v>26.451880345549</v>
      </c>
      <c r="H11" s="285">
        <v>-4.6026273109450733E-3</v>
      </c>
      <c r="I11" s="121"/>
      <c r="J11" s="323">
        <v>0.1446678684002457</v>
      </c>
      <c r="K11" s="324">
        <v>0.13666817672440423</v>
      </c>
      <c r="L11" s="127"/>
      <c r="M11" s="321">
        <v>23179.580999999998</v>
      </c>
      <c r="N11" s="322">
        <v>22832.820000000003</v>
      </c>
      <c r="O11" s="285">
        <v>1.5186954568029432E-2</v>
      </c>
      <c r="P11" s="721"/>
    </row>
    <row r="12" spans="1:17">
      <c r="B12" s="816" t="s">
        <v>42</v>
      </c>
      <c r="C12" s="816"/>
      <c r="D12" s="816"/>
      <c r="E12" s="816"/>
      <c r="F12" s="719"/>
      <c r="G12" s="719"/>
      <c r="H12" s="719"/>
      <c r="I12" s="720"/>
      <c r="J12" s="720"/>
      <c r="K12" s="720"/>
      <c r="L12" s="720"/>
      <c r="M12" s="720"/>
      <c r="N12" s="720"/>
      <c r="O12" s="720"/>
      <c r="P12" s="720"/>
    </row>
    <row r="13" spans="1:17" s="129" customFormat="1">
      <c r="B13" s="817"/>
      <c r="C13" s="817"/>
      <c r="D13" s="817"/>
      <c r="E13" s="817"/>
      <c r="F13" s="817"/>
      <c r="G13" s="817"/>
      <c r="H13" s="817"/>
      <c r="I13" s="817"/>
      <c r="J13" s="817"/>
      <c r="K13" s="817"/>
      <c r="L13" s="817"/>
      <c r="M13" s="817"/>
      <c r="N13" s="817"/>
      <c r="O13" s="817"/>
      <c r="P13" s="817"/>
    </row>
    <row r="14" spans="1:17">
      <c r="M14" s="754"/>
    </row>
  </sheetData>
  <mergeCells count="8">
    <mergeCell ref="B12:E12"/>
    <mergeCell ref="B13:P13"/>
    <mergeCell ref="B3:B5"/>
    <mergeCell ref="C4:E4"/>
    <mergeCell ref="J3:K3"/>
    <mergeCell ref="M3:O3"/>
    <mergeCell ref="F4:H4"/>
    <mergeCell ref="C3:H3"/>
  </mergeCells>
  <phoneticPr fontId="12" type="noConversion"/>
  <printOptions horizontalCentered="1" verticalCentered="1"/>
  <pageMargins left="0.2" right="0.25" top="0.64" bottom="1" header="0" footer="0"/>
  <pageSetup paperSize="9" scale="85" orientation="landscape" horizontalDpi="4294967292" r:id="rId1"/>
  <headerFooter alignWithMargins="0">
    <oddHeader>&amp;C&amp;"Arial"&amp;8&amp;K000000INTERNAL&amp;1#</oddHeader>
  </headerFooter>
  <customProperties>
    <customPr name="_pios_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U45"/>
  <sheetViews>
    <sheetView topLeftCell="D1" workbookViewId="0">
      <selection activeCell="J12" sqref="J12"/>
    </sheetView>
  </sheetViews>
  <sheetFormatPr baseColWidth="10" defaultColWidth="11.42578125" defaultRowHeight="12.75"/>
  <cols>
    <col min="1" max="1" width="7" style="118" customWidth="1"/>
    <col min="2" max="2" width="34.85546875" style="118" bestFit="1" customWidth="1"/>
    <col min="3" max="16" width="17.140625" style="118" customWidth="1"/>
    <col min="17" max="18" width="15.85546875" style="118" bestFit="1" customWidth="1"/>
    <col min="19" max="19" width="8.7109375" style="118" customWidth="1"/>
    <col min="20" max="20" width="9.140625" style="118" customWidth="1"/>
    <col min="21" max="21" width="10.28515625" style="118" customWidth="1"/>
    <col min="22" max="22" width="8.140625" style="118" customWidth="1"/>
    <col min="23" max="16384" width="11.42578125" style="118"/>
  </cols>
  <sheetData>
    <row r="1" spans="2:21" ht="14.25" customHeight="1">
      <c r="B1" s="333"/>
      <c r="C1" s="333"/>
      <c r="D1" s="333"/>
      <c r="E1" s="333"/>
      <c r="F1" s="333"/>
      <c r="G1" s="333"/>
      <c r="H1" s="333"/>
      <c r="I1" s="333"/>
      <c r="J1" s="333"/>
      <c r="K1" s="333"/>
      <c r="L1" s="333"/>
      <c r="M1" s="333"/>
      <c r="N1" s="333"/>
      <c r="O1" s="333"/>
      <c r="P1" s="333"/>
      <c r="Q1" s="117"/>
      <c r="R1" s="117"/>
      <c r="S1" s="117"/>
      <c r="T1" s="137"/>
      <c r="U1" s="137"/>
    </row>
    <row r="2" spans="2:21" ht="14.25" customHeight="1">
      <c r="B2" s="828" t="s">
        <v>43</v>
      </c>
      <c r="C2" s="831" t="s">
        <v>11</v>
      </c>
      <c r="D2" s="831"/>
      <c r="E2" s="831"/>
      <c r="F2" s="831"/>
      <c r="G2" s="831"/>
      <c r="H2" s="831"/>
      <c r="I2" s="831"/>
      <c r="J2" s="831"/>
      <c r="K2" s="831"/>
      <c r="L2" s="831"/>
      <c r="M2" s="831"/>
      <c r="N2" s="831"/>
      <c r="O2" s="831"/>
      <c r="P2" s="831"/>
      <c r="Q2" s="117"/>
      <c r="R2" s="117"/>
      <c r="S2" s="117"/>
    </row>
    <row r="3" spans="2:21" s="117" customFormat="1" ht="25.5" customHeight="1">
      <c r="B3" s="829"/>
      <c r="C3" s="832" t="s">
        <v>5</v>
      </c>
      <c r="D3" s="832"/>
      <c r="E3" s="832" t="s">
        <v>6</v>
      </c>
      <c r="F3" s="832"/>
      <c r="G3" s="832" t="s">
        <v>7</v>
      </c>
      <c r="H3" s="832"/>
      <c r="I3" s="832" t="s">
        <v>44</v>
      </c>
      <c r="J3" s="832"/>
      <c r="K3" s="832" t="s">
        <v>45</v>
      </c>
      <c r="L3" s="832"/>
      <c r="M3" s="832" t="s">
        <v>46</v>
      </c>
      <c r="N3" s="832"/>
      <c r="O3" s="833" t="s">
        <v>47</v>
      </c>
      <c r="P3" s="833"/>
    </row>
    <row r="4" spans="2:21" s="117" customFormat="1">
      <c r="B4" s="830"/>
      <c r="C4" s="311" t="str">
        <f>'Reported EBITDA'!$C$5</f>
        <v xml:space="preserve"> June 2026</v>
      </c>
      <c r="D4" s="334" t="str">
        <f>'Reported EBITDA'!$D$5</f>
        <v xml:space="preserve"> June 2025</v>
      </c>
      <c r="E4" s="311" t="str">
        <f>'Reported EBITDA'!$C$5</f>
        <v xml:space="preserve"> June 2026</v>
      </c>
      <c r="F4" s="334" t="str">
        <f>'Reported EBITDA'!$D$5</f>
        <v xml:space="preserve"> June 2025</v>
      </c>
      <c r="G4" s="311" t="str">
        <f>'Reported EBITDA'!$C$5</f>
        <v xml:space="preserve"> June 2026</v>
      </c>
      <c r="H4" s="334" t="str">
        <f>'Reported EBITDA'!$D$5</f>
        <v xml:space="preserve"> June 2025</v>
      </c>
      <c r="I4" s="311" t="str">
        <f>'Reported EBITDA'!$C$5</f>
        <v xml:space="preserve"> June 2026</v>
      </c>
      <c r="J4" s="334" t="str">
        <f>'Reported EBITDA'!$D$5</f>
        <v xml:space="preserve"> June 2025</v>
      </c>
      <c r="K4" s="311" t="str">
        <f>'Reported EBITDA'!$C$5</f>
        <v xml:space="preserve"> June 2026</v>
      </c>
      <c r="L4" s="334" t="str">
        <f>'Reported EBITDA'!$D$5</f>
        <v xml:space="preserve"> June 2025</v>
      </c>
      <c r="M4" s="311" t="str">
        <f>'Reported EBITDA'!$C$5</f>
        <v xml:space="preserve"> June 2026</v>
      </c>
      <c r="N4" s="334" t="str">
        <f>'Reported EBITDA'!$D$5</f>
        <v xml:space="preserve"> June 2025</v>
      </c>
      <c r="O4" s="311" t="str">
        <f>'Reported EBITDA'!$C$5</f>
        <v xml:space="preserve"> June 2026</v>
      </c>
      <c r="P4" s="334" t="str">
        <f>'Reported EBITDA'!$D$5</f>
        <v xml:space="preserve"> June 2025</v>
      </c>
    </row>
    <row r="5" spans="2:21">
      <c r="B5" s="331"/>
      <c r="C5" s="332"/>
      <c r="D5" s="332"/>
      <c r="E5" s="332"/>
      <c r="F5" s="332"/>
      <c r="G5" s="332"/>
      <c r="H5" s="332"/>
      <c r="I5" s="332"/>
      <c r="J5" s="332"/>
      <c r="K5" s="332"/>
      <c r="L5" s="332"/>
      <c r="M5" s="332"/>
      <c r="N5" s="332"/>
      <c r="O5" s="332"/>
      <c r="P5" s="332"/>
      <c r="Q5" s="117"/>
    </row>
    <row r="6" spans="2:21" s="117" customFormat="1">
      <c r="B6" s="335" t="s">
        <v>48</v>
      </c>
      <c r="C6" s="336">
        <v>1</v>
      </c>
      <c r="D6" s="337">
        <v>25</v>
      </c>
      <c r="E6" s="336">
        <v>825</v>
      </c>
      <c r="F6" s="337">
        <v>604</v>
      </c>
      <c r="G6" s="336">
        <v>958</v>
      </c>
      <c r="H6" s="337">
        <v>768</v>
      </c>
      <c r="I6" s="336">
        <v>159</v>
      </c>
      <c r="J6" s="337">
        <v>165</v>
      </c>
      <c r="K6" s="336">
        <v>1943</v>
      </c>
      <c r="L6" s="337">
        <v>1562</v>
      </c>
      <c r="M6" s="336">
        <v>-131</v>
      </c>
      <c r="N6" s="337">
        <v>-86</v>
      </c>
      <c r="O6" s="336">
        <v>1812</v>
      </c>
      <c r="P6" s="337">
        <v>1476</v>
      </c>
    </row>
    <row r="7" spans="2:21" s="117" customFormat="1">
      <c r="B7" s="687" t="s">
        <v>49</v>
      </c>
      <c r="C7" s="688">
        <v>1</v>
      </c>
      <c r="D7" s="689">
        <v>0</v>
      </c>
      <c r="E7" s="688">
        <v>203</v>
      </c>
      <c r="F7" s="689">
        <v>132</v>
      </c>
      <c r="G7" s="688">
        <v>502</v>
      </c>
      <c r="H7" s="689">
        <v>344</v>
      </c>
      <c r="I7" s="688">
        <v>70</v>
      </c>
      <c r="J7" s="689">
        <v>86</v>
      </c>
      <c r="K7" s="688">
        <v>776</v>
      </c>
      <c r="L7" s="689">
        <v>562</v>
      </c>
      <c r="M7" s="688">
        <v>-44</v>
      </c>
      <c r="N7" s="689">
        <v>0</v>
      </c>
      <c r="O7" s="688">
        <v>732</v>
      </c>
      <c r="P7" s="689">
        <v>562</v>
      </c>
    </row>
    <row r="8" spans="2:21" s="117" customFormat="1">
      <c r="B8" s="138" t="s">
        <v>50</v>
      </c>
      <c r="C8" s="276">
        <v>0</v>
      </c>
      <c r="D8" s="214">
        <v>0</v>
      </c>
      <c r="E8" s="276">
        <v>483</v>
      </c>
      <c r="F8" s="214">
        <v>391</v>
      </c>
      <c r="G8" s="276">
        <v>255</v>
      </c>
      <c r="H8" s="214">
        <v>271</v>
      </c>
      <c r="I8" s="276">
        <v>37</v>
      </c>
      <c r="J8" s="214">
        <v>31</v>
      </c>
      <c r="K8" s="276">
        <v>775</v>
      </c>
      <c r="L8" s="214">
        <v>693</v>
      </c>
      <c r="M8" s="276">
        <v>-6</v>
      </c>
      <c r="N8" s="214">
        <v>-15</v>
      </c>
      <c r="O8" s="276">
        <v>769</v>
      </c>
      <c r="P8" s="214">
        <v>678</v>
      </c>
    </row>
    <row r="9" spans="2:21" s="117" customFormat="1">
      <c r="B9" s="138" t="s">
        <v>51</v>
      </c>
      <c r="C9" s="276">
        <v>0</v>
      </c>
      <c r="D9" s="214">
        <v>25</v>
      </c>
      <c r="E9" s="276">
        <v>139</v>
      </c>
      <c r="F9" s="214">
        <v>81</v>
      </c>
      <c r="G9" s="276">
        <v>201</v>
      </c>
      <c r="H9" s="214">
        <v>153</v>
      </c>
      <c r="I9" s="276">
        <v>52</v>
      </c>
      <c r="J9" s="214">
        <v>48</v>
      </c>
      <c r="K9" s="276">
        <v>392</v>
      </c>
      <c r="L9" s="214">
        <v>307</v>
      </c>
      <c r="M9" s="276">
        <v>-81</v>
      </c>
      <c r="N9" s="214">
        <v>-71</v>
      </c>
      <c r="O9" s="276">
        <v>311</v>
      </c>
      <c r="P9" s="214">
        <v>236</v>
      </c>
    </row>
    <row r="10" spans="2:21" s="117" customFormat="1">
      <c r="B10" s="690" t="s">
        <v>52</v>
      </c>
      <c r="C10" s="507">
        <v>0</v>
      </c>
      <c r="D10" s="508">
        <v>0</v>
      </c>
      <c r="E10" s="507">
        <v>0</v>
      </c>
      <c r="F10" s="508">
        <v>0</v>
      </c>
      <c r="G10" s="507">
        <v>0</v>
      </c>
      <c r="H10" s="508">
        <v>0</v>
      </c>
      <c r="I10" s="507">
        <v>0</v>
      </c>
      <c r="J10" s="508">
        <v>0</v>
      </c>
      <c r="K10" s="507">
        <v>0</v>
      </c>
      <c r="L10" s="508">
        <v>0</v>
      </c>
      <c r="M10" s="507">
        <v>0</v>
      </c>
      <c r="N10" s="508">
        <v>0</v>
      </c>
      <c r="O10" s="507">
        <v>0</v>
      </c>
      <c r="P10" s="508">
        <v>0</v>
      </c>
    </row>
    <row r="11" spans="2:21" s="117" customFormat="1">
      <c r="B11"/>
      <c r="C11"/>
      <c r="D11"/>
      <c r="E11"/>
      <c r="F11"/>
      <c r="G11"/>
      <c r="H11"/>
      <c r="I11"/>
      <c r="J11"/>
      <c r="K11"/>
      <c r="L11"/>
      <c r="M11"/>
      <c r="N11"/>
      <c r="O11"/>
      <c r="P11"/>
    </row>
    <row r="12" spans="2:21" s="117" customFormat="1">
      <c r="B12" s="335" t="s">
        <v>53</v>
      </c>
      <c r="C12" s="336">
        <v>831</v>
      </c>
      <c r="D12" s="337">
        <v>719</v>
      </c>
      <c r="E12" s="336">
        <v>2654</v>
      </c>
      <c r="F12" s="337">
        <v>2247</v>
      </c>
      <c r="G12" s="336">
        <v>595</v>
      </c>
      <c r="H12" s="337">
        <v>535</v>
      </c>
      <c r="I12" s="691">
        <v>0</v>
      </c>
      <c r="J12" s="692">
        <v>0</v>
      </c>
      <c r="K12" s="336">
        <v>4080</v>
      </c>
      <c r="L12" s="337">
        <v>3501</v>
      </c>
      <c r="M12" s="336">
        <v>19</v>
      </c>
      <c r="N12" s="337">
        <v>17</v>
      </c>
      <c r="O12" s="336">
        <v>4099</v>
      </c>
      <c r="P12" s="337">
        <v>3518</v>
      </c>
    </row>
    <row r="13" spans="2:21" s="117" customFormat="1">
      <c r="B13" s="687" t="s">
        <v>54</v>
      </c>
      <c r="C13" s="688">
        <v>356</v>
      </c>
      <c r="D13" s="689">
        <v>291</v>
      </c>
      <c r="E13" s="688">
        <v>1690</v>
      </c>
      <c r="F13" s="689">
        <v>1409</v>
      </c>
      <c r="G13" s="688">
        <v>344</v>
      </c>
      <c r="H13" s="689">
        <v>310</v>
      </c>
      <c r="I13" s="688">
        <v>0</v>
      </c>
      <c r="J13" s="689">
        <v>0</v>
      </c>
      <c r="K13" s="688">
        <v>2390</v>
      </c>
      <c r="L13" s="689">
        <v>2010</v>
      </c>
      <c r="M13" s="688">
        <v>0</v>
      </c>
      <c r="N13" s="689">
        <v>0</v>
      </c>
      <c r="O13" s="688">
        <v>2390</v>
      </c>
      <c r="P13" s="689">
        <v>2010</v>
      </c>
    </row>
    <row r="14" spans="2:21" s="117" customFormat="1">
      <c r="B14" s="138" t="s">
        <v>55</v>
      </c>
      <c r="C14" s="276">
        <v>236</v>
      </c>
      <c r="D14" s="214">
        <v>193</v>
      </c>
      <c r="E14" s="276">
        <v>657</v>
      </c>
      <c r="F14" s="214">
        <v>551</v>
      </c>
      <c r="G14" s="276">
        <v>145</v>
      </c>
      <c r="H14" s="214">
        <v>136</v>
      </c>
      <c r="I14" s="276">
        <v>0</v>
      </c>
      <c r="J14" s="214">
        <v>0</v>
      </c>
      <c r="K14" s="276">
        <v>1038</v>
      </c>
      <c r="L14" s="214">
        <v>880</v>
      </c>
      <c r="M14" s="276">
        <v>8</v>
      </c>
      <c r="N14" s="214">
        <v>7</v>
      </c>
      <c r="O14" s="276">
        <v>1046</v>
      </c>
      <c r="P14" s="214">
        <v>887</v>
      </c>
    </row>
    <row r="15" spans="2:21" s="117" customFormat="1">
      <c r="B15" s="138" t="s">
        <v>56</v>
      </c>
      <c r="C15" s="276">
        <v>159</v>
      </c>
      <c r="D15" s="214">
        <v>130</v>
      </c>
      <c r="E15" s="276">
        <v>143</v>
      </c>
      <c r="F15" s="214">
        <v>130</v>
      </c>
      <c r="G15" s="276">
        <v>59</v>
      </c>
      <c r="H15" s="214">
        <v>57</v>
      </c>
      <c r="I15" s="276">
        <v>0</v>
      </c>
      <c r="J15" s="214">
        <v>0</v>
      </c>
      <c r="K15" s="276">
        <v>361</v>
      </c>
      <c r="L15" s="214">
        <v>317</v>
      </c>
      <c r="M15" s="276">
        <v>8</v>
      </c>
      <c r="N15" s="214">
        <v>7</v>
      </c>
      <c r="O15" s="276">
        <v>369</v>
      </c>
      <c r="P15" s="214">
        <v>324</v>
      </c>
    </row>
    <row r="16" spans="2:21" s="117" customFormat="1">
      <c r="B16" s="690" t="s">
        <v>57</v>
      </c>
      <c r="C16" s="507">
        <v>80</v>
      </c>
      <c r="D16" s="508">
        <v>105</v>
      </c>
      <c r="E16" s="507">
        <v>164</v>
      </c>
      <c r="F16" s="508">
        <v>157</v>
      </c>
      <c r="G16" s="507">
        <v>47</v>
      </c>
      <c r="H16" s="508">
        <v>32</v>
      </c>
      <c r="I16" s="507">
        <v>0</v>
      </c>
      <c r="J16" s="508">
        <v>0</v>
      </c>
      <c r="K16" s="507">
        <v>291</v>
      </c>
      <c r="L16" s="508">
        <v>294</v>
      </c>
      <c r="M16" s="507">
        <v>3</v>
      </c>
      <c r="N16" s="508">
        <v>3</v>
      </c>
      <c r="O16" s="507">
        <v>294</v>
      </c>
      <c r="P16" s="508">
        <v>297</v>
      </c>
    </row>
    <row r="17" spans="2:18" s="117" customFormat="1">
      <c r="B17"/>
      <c r="C17"/>
      <c r="D17"/>
      <c r="E17"/>
      <c r="F17"/>
      <c r="G17"/>
      <c r="H17"/>
      <c r="I17"/>
      <c r="J17"/>
      <c r="K17"/>
      <c r="L17"/>
      <c r="M17"/>
      <c r="N17"/>
      <c r="O17"/>
      <c r="P17"/>
    </row>
    <row r="18" spans="2:18" s="117" customFormat="1">
      <c r="B18" s="335" t="s">
        <v>58</v>
      </c>
      <c r="C18" s="336">
        <v>0</v>
      </c>
      <c r="D18" s="337">
        <v>0</v>
      </c>
      <c r="E18" s="336">
        <v>-55</v>
      </c>
      <c r="F18" s="337">
        <v>-23</v>
      </c>
      <c r="G18" s="336">
        <v>-88</v>
      </c>
      <c r="H18" s="337">
        <v>-81</v>
      </c>
      <c r="I18" s="691">
        <v>0</v>
      </c>
      <c r="J18" s="692">
        <v>0</v>
      </c>
      <c r="K18" s="336">
        <v>-143</v>
      </c>
      <c r="L18" s="337">
        <v>-104</v>
      </c>
      <c r="M18" s="336">
        <v>143</v>
      </c>
      <c r="N18" s="337">
        <v>105</v>
      </c>
      <c r="O18" s="336">
        <v>0</v>
      </c>
      <c r="P18" s="337">
        <v>1</v>
      </c>
    </row>
    <row r="19" spans="2:18" s="117" customFormat="1">
      <c r="B19"/>
      <c r="C19"/>
      <c r="D19"/>
      <c r="E19"/>
      <c r="F19"/>
      <c r="G19"/>
      <c r="H19"/>
      <c r="I19"/>
      <c r="J19"/>
      <c r="K19"/>
      <c r="L19"/>
      <c r="M19"/>
      <c r="N19"/>
      <c r="O19"/>
      <c r="P19"/>
    </row>
    <row r="20" spans="2:18" s="117" customFormat="1">
      <c r="B20" s="335" t="s">
        <v>59</v>
      </c>
      <c r="C20" s="336">
        <v>832</v>
      </c>
      <c r="D20" s="337">
        <v>744</v>
      </c>
      <c r="E20" s="336">
        <v>3424</v>
      </c>
      <c r="F20" s="337">
        <v>2828</v>
      </c>
      <c r="G20" s="336">
        <v>1465</v>
      </c>
      <c r="H20" s="337">
        <v>1222</v>
      </c>
      <c r="I20" s="336">
        <v>159</v>
      </c>
      <c r="J20" s="337">
        <v>165</v>
      </c>
      <c r="K20" s="336">
        <v>5880</v>
      </c>
      <c r="L20" s="337">
        <v>4959</v>
      </c>
      <c r="M20" s="336">
        <v>31</v>
      </c>
      <c r="N20" s="337">
        <v>36</v>
      </c>
      <c r="O20" s="336">
        <v>5911</v>
      </c>
      <c r="P20" s="337">
        <v>4995</v>
      </c>
    </row>
    <row r="21" spans="2:18" s="117" customFormat="1">
      <c r="B21"/>
      <c r="C21"/>
      <c r="D21"/>
      <c r="E21"/>
      <c r="F21"/>
      <c r="G21"/>
      <c r="H21"/>
      <c r="I21"/>
      <c r="J21"/>
      <c r="K21"/>
      <c r="L21"/>
      <c r="M21"/>
      <c r="N21"/>
      <c r="O21"/>
      <c r="P21"/>
    </row>
    <row r="22" spans="2:18" s="120" customFormat="1">
      <c r="B22" s="335" t="s">
        <v>60</v>
      </c>
      <c r="C22" s="336">
        <v>88</v>
      </c>
      <c r="D22" s="285">
        <v>-0.11827956989247312</v>
      </c>
      <c r="E22" s="336">
        <v>596</v>
      </c>
      <c r="F22" s="285">
        <v>0.21074964639321075</v>
      </c>
      <c r="G22" s="336">
        <v>243</v>
      </c>
      <c r="H22" s="285">
        <v>0.19885433715220949</v>
      </c>
      <c r="I22" s="336">
        <v>-6</v>
      </c>
      <c r="J22" s="285">
        <v>-3.6363636363636362E-2</v>
      </c>
      <c r="K22" s="336">
        <v>921</v>
      </c>
      <c r="L22" s="285">
        <v>0.18572292800967938</v>
      </c>
      <c r="M22" s="336">
        <v>-5</v>
      </c>
      <c r="N22" s="337">
        <v>0</v>
      </c>
      <c r="O22" s="336">
        <v>916</v>
      </c>
      <c r="P22" s="285">
        <v>0.18338338338338339</v>
      </c>
    </row>
    <row r="23" spans="2:18" s="117" customFormat="1" ht="12" customHeight="1">
      <c r="B23" s="120"/>
      <c r="C23" s="193"/>
      <c r="D23" s="193"/>
      <c r="E23" s="193"/>
      <c r="F23" s="193"/>
      <c r="G23" s="193"/>
      <c r="H23" s="193"/>
      <c r="I23" s="193"/>
      <c r="J23" s="193"/>
      <c r="K23" s="193"/>
      <c r="L23" s="193"/>
      <c r="M23" s="193"/>
      <c r="N23" s="193"/>
      <c r="O23" s="193"/>
      <c r="P23" s="193"/>
      <c r="Q23" s="193"/>
      <c r="R23" s="193"/>
    </row>
    <row r="24" spans="2:18" s="117" customFormat="1" ht="12.75" customHeight="1">
      <c r="B24" s="120"/>
      <c r="C24" s="333"/>
      <c r="D24" s="333"/>
      <c r="E24" s="333"/>
      <c r="F24" s="333"/>
      <c r="G24" s="333"/>
      <c r="H24" s="333"/>
      <c r="I24" s="333"/>
      <c r="J24" s="333"/>
      <c r="K24" s="333"/>
      <c r="L24" s="333"/>
      <c r="M24" s="333"/>
      <c r="N24" s="333"/>
      <c r="O24" s="333"/>
      <c r="P24" s="333"/>
    </row>
    <row r="25" spans="2:18">
      <c r="B25" s="828" t="s">
        <v>43</v>
      </c>
      <c r="C25" s="831" t="s">
        <v>12</v>
      </c>
      <c r="D25" s="831"/>
      <c r="E25" s="831"/>
      <c r="F25" s="831"/>
      <c r="G25" s="831"/>
      <c r="H25" s="831"/>
      <c r="I25" s="831"/>
      <c r="J25" s="831"/>
      <c r="K25" s="831"/>
      <c r="L25" s="831"/>
      <c r="M25" s="831"/>
      <c r="N25" s="831"/>
      <c r="O25" s="831"/>
      <c r="P25" s="831"/>
      <c r="Q25" s="224"/>
      <c r="R25" s="224"/>
    </row>
    <row r="26" spans="2:18" ht="24.75" customHeight="1">
      <c r="B26" s="829"/>
      <c r="C26" s="832" t="s">
        <v>5</v>
      </c>
      <c r="D26" s="832"/>
      <c r="E26" s="832" t="s">
        <v>6</v>
      </c>
      <c r="F26" s="832"/>
      <c r="G26" s="832" t="s">
        <v>7</v>
      </c>
      <c r="H26" s="832"/>
      <c r="I26" s="832" t="s">
        <v>44</v>
      </c>
      <c r="J26" s="832"/>
      <c r="K26" s="832" t="s">
        <v>45</v>
      </c>
      <c r="L26" s="832"/>
      <c r="M26" s="832" t="s">
        <v>46</v>
      </c>
      <c r="N26" s="832"/>
      <c r="O26" s="833" t="s">
        <v>47</v>
      </c>
      <c r="P26" s="833"/>
    </row>
    <row r="27" spans="2:18">
      <c r="B27" s="830"/>
      <c r="C27" s="311" t="str">
        <f>'Reported EBITDA'!$F$5</f>
        <v>Q2 2026</v>
      </c>
      <c r="D27" s="334" t="str">
        <f>'Reported EBITDA'!$G$5</f>
        <v>Q2 2025</v>
      </c>
      <c r="E27" s="311" t="str">
        <f>'Reported EBITDA'!$F$5</f>
        <v>Q2 2026</v>
      </c>
      <c r="F27" s="334" t="str">
        <f>'Reported EBITDA'!$G$5</f>
        <v>Q2 2025</v>
      </c>
      <c r="G27" s="311" t="str">
        <f>'Reported EBITDA'!$F$5</f>
        <v>Q2 2026</v>
      </c>
      <c r="H27" s="334" t="str">
        <f>'Reported EBITDA'!$G$5</f>
        <v>Q2 2025</v>
      </c>
      <c r="I27" s="311" t="str">
        <f>'Reported EBITDA'!$F$5</f>
        <v>Q2 2026</v>
      </c>
      <c r="J27" s="334" t="str">
        <f>'Reported EBITDA'!$G$5</f>
        <v>Q2 2025</v>
      </c>
      <c r="K27" s="311" t="str">
        <f>'Reported EBITDA'!$F$5</f>
        <v>Q2 2026</v>
      </c>
      <c r="L27" s="334" t="str">
        <f>'Reported EBITDA'!$G$5</f>
        <v>Q2 2025</v>
      </c>
      <c r="M27" s="311" t="str">
        <f>'Reported EBITDA'!$F$5</f>
        <v>Q2 2026</v>
      </c>
      <c r="N27" s="334" t="str">
        <f>'Reported EBITDA'!$G$5</f>
        <v>Q2 2025</v>
      </c>
      <c r="O27" s="311" t="str">
        <f>'Reported EBITDA'!$F$5</f>
        <v>Q2 2026</v>
      </c>
      <c r="P27" s="334" t="str">
        <f>'Reported EBITDA'!$G$5</f>
        <v>Q2 2025</v>
      </c>
    </row>
    <row r="28" spans="2:18">
      <c r="B28" s="331"/>
      <c r="C28" s="332"/>
      <c r="D28" s="332"/>
      <c r="E28" s="332"/>
      <c r="F28" s="332"/>
      <c r="G28" s="332"/>
      <c r="H28" s="332"/>
      <c r="I28" s="332"/>
      <c r="J28" s="332"/>
      <c r="K28" s="332"/>
      <c r="L28" s="332"/>
      <c r="M28" s="332"/>
      <c r="N28" s="332"/>
      <c r="O28" s="332"/>
      <c r="P28" s="332"/>
    </row>
    <row r="29" spans="2:18">
      <c r="B29" s="335" t="s">
        <v>48</v>
      </c>
      <c r="C29" s="336">
        <v>0</v>
      </c>
      <c r="D29" s="337">
        <v>12</v>
      </c>
      <c r="E29" s="336">
        <v>392</v>
      </c>
      <c r="F29" s="337">
        <v>308</v>
      </c>
      <c r="G29" s="336">
        <v>596</v>
      </c>
      <c r="H29" s="337">
        <v>372</v>
      </c>
      <c r="I29" s="336">
        <v>85</v>
      </c>
      <c r="J29" s="337">
        <v>83</v>
      </c>
      <c r="K29" s="336">
        <v>1073</v>
      </c>
      <c r="L29" s="337">
        <v>775</v>
      </c>
      <c r="M29" s="336">
        <v>-114</v>
      </c>
      <c r="N29" s="337">
        <v>-43</v>
      </c>
      <c r="O29" s="336">
        <v>959</v>
      </c>
      <c r="P29" s="337">
        <v>732</v>
      </c>
    </row>
    <row r="30" spans="2:18">
      <c r="B30" s="687" t="s">
        <v>49</v>
      </c>
      <c r="C30" s="688">
        <v>0</v>
      </c>
      <c r="D30" s="689">
        <v>0</v>
      </c>
      <c r="E30" s="688">
        <v>144</v>
      </c>
      <c r="F30" s="689">
        <v>69</v>
      </c>
      <c r="G30" s="688">
        <v>282</v>
      </c>
      <c r="H30" s="689">
        <v>178</v>
      </c>
      <c r="I30" s="688">
        <v>45</v>
      </c>
      <c r="J30" s="689">
        <v>46</v>
      </c>
      <c r="K30" s="688">
        <v>471</v>
      </c>
      <c r="L30" s="689">
        <v>293</v>
      </c>
      <c r="M30" s="688">
        <v>-47</v>
      </c>
      <c r="N30" s="689">
        <v>-12</v>
      </c>
      <c r="O30" s="688">
        <v>424</v>
      </c>
      <c r="P30" s="689">
        <v>281</v>
      </c>
    </row>
    <row r="31" spans="2:18">
      <c r="B31" s="138" t="s">
        <v>50</v>
      </c>
      <c r="C31" s="276">
        <v>0</v>
      </c>
      <c r="D31" s="214">
        <v>0</v>
      </c>
      <c r="E31" s="276">
        <v>216</v>
      </c>
      <c r="F31" s="214">
        <v>213</v>
      </c>
      <c r="G31" s="276">
        <v>136</v>
      </c>
      <c r="H31" s="214">
        <v>130</v>
      </c>
      <c r="I31" s="276">
        <v>15</v>
      </c>
      <c r="J31" s="214">
        <v>14</v>
      </c>
      <c r="K31" s="276">
        <v>367</v>
      </c>
      <c r="L31" s="214">
        <v>357</v>
      </c>
      <c r="M31" s="276">
        <v>19</v>
      </c>
      <c r="N31" s="214">
        <v>-4</v>
      </c>
      <c r="O31" s="276">
        <v>386</v>
      </c>
      <c r="P31" s="214">
        <v>353</v>
      </c>
    </row>
    <row r="32" spans="2:18">
      <c r="B32" s="138" t="s">
        <v>51</v>
      </c>
      <c r="C32" s="276">
        <v>0</v>
      </c>
      <c r="D32" s="214">
        <v>12</v>
      </c>
      <c r="E32" s="276">
        <v>32</v>
      </c>
      <c r="F32" s="214">
        <v>26</v>
      </c>
      <c r="G32" s="276">
        <v>178</v>
      </c>
      <c r="H32" s="214">
        <v>64</v>
      </c>
      <c r="I32" s="276">
        <v>25</v>
      </c>
      <c r="J32" s="214">
        <v>23</v>
      </c>
      <c r="K32" s="276">
        <v>235</v>
      </c>
      <c r="L32" s="214">
        <v>125</v>
      </c>
      <c r="M32" s="276">
        <v>-86</v>
      </c>
      <c r="N32" s="214">
        <v>-27</v>
      </c>
      <c r="O32" s="276">
        <v>149</v>
      </c>
      <c r="P32" s="214">
        <v>98</v>
      </c>
    </row>
    <row r="33" spans="2:16">
      <c r="B33" s="690" t="s">
        <v>52</v>
      </c>
      <c r="C33" s="507">
        <v>0</v>
      </c>
      <c r="D33" s="508">
        <v>0</v>
      </c>
      <c r="E33" s="507">
        <v>0</v>
      </c>
      <c r="F33" s="508">
        <v>0</v>
      </c>
      <c r="G33" s="507">
        <v>0</v>
      </c>
      <c r="H33" s="508">
        <v>0</v>
      </c>
      <c r="I33" s="507">
        <v>0</v>
      </c>
      <c r="J33" s="508">
        <v>0</v>
      </c>
      <c r="K33" s="507">
        <v>0</v>
      </c>
      <c r="L33" s="508">
        <v>0</v>
      </c>
      <c r="M33" s="507">
        <v>0</v>
      </c>
      <c r="N33" s="508">
        <v>0</v>
      </c>
      <c r="O33" s="507">
        <v>0</v>
      </c>
      <c r="P33" s="508">
        <v>0</v>
      </c>
    </row>
    <row r="34" spans="2:16">
      <c r="B34"/>
      <c r="C34"/>
      <c r="D34"/>
      <c r="E34"/>
      <c r="F34"/>
      <c r="G34"/>
      <c r="H34"/>
      <c r="I34"/>
      <c r="J34"/>
      <c r="K34"/>
      <c r="L34"/>
      <c r="M34"/>
      <c r="N34"/>
      <c r="O34"/>
      <c r="P34"/>
    </row>
    <row r="35" spans="2:16">
      <c r="B35" s="335" t="s">
        <v>53</v>
      </c>
      <c r="C35" s="336">
        <v>429</v>
      </c>
      <c r="D35" s="337">
        <v>326</v>
      </c>
      <c r="E35" s="336">
        <v>1353</v>
      </c>
      <c r="F35" s="337">
        <v>1204</v>
      </c>
      <c r="G35" s="336">
        <v>323</v>
      </c>
      <c r="H35" s="337">
        <v>260</v>
      </c>
      <c r="I35" s="691">
        <v>0</v>
      </c>
      <c r="J35" s="692">
        <v>0</v>
      </c>
      <c r="K35" s="336">
        <v>2105</v>
      </c>
      <c r="L35" s="337">
        <v>1790</v>
      </c>
      <c r="M35" s="336">
        <v>10</v>
      </c>
      <c r="N35" s="337">
        <v>8</v>
      </c>
      <c r="O35" s="336">
        <v>2115</v>
      </c>
      <c r="P35" s="337">
        <v>1798</v>
      </c>
    </row>
    <row r="36" spans="2:16">
      <c r="B36" s="687" t="s">
        <v>54</v>
      </c>
      <c r="C36" s="688">
        <v>182</v>
      </c>
      <c r="D36" s="689">
        <v>141</v>
      </c>
      <c r="E36" s="688">
        <v>848</v>
      </c>
      <c r="F36" s="689">
        <v>748</v>
      </c>
      <c r="G36" s="688">
        <v>186</v>
      </c>
      <c r="H36" s="689">
        <v>152</v>
      </c>
      <c r="I36" s="688">
        <v>0</v>
      </c>
      <c r="J36" s="689">
        <v>0</v>
      </c>
      <c r="K36" s="688">
        <v>1216</v>
      </c>
      <c r="L36" s="689">
        <v>1041</v>
      </c>
      <c r="M36" s="688">
        <v>0</v>
      </c>
      <c r="N36" s="689">
        <v>0</v>
      </c>
      <c r="O36" s="688">
        <v>1216</v>
      </c>
      <c r="P36" s="689">
        <v>1041</v>
      </c>
    </row>
    <row r="37" spans="2:16">
      <c r="B37" s="138" t="s">
        <v>55</v>
      </c>
      <c r="C37" s="276">
        <v>121</v>
      </c>
      <c r="D37" s="214">
        <v>93</v>
      </c>
      <c r="E37" s="276">
        <v>336</v>
      </c>
      <c r="F37" s="214">
        <v>290</v>
      </c>
      <c r="G37" s="276">
        <v>78</v>
      </c>
      <c r="H37" s="214">
        <v>67</v>
      </c>
      <c r="I37" s="276">
        <v>0</v>
      </c>
      <c r="J37" s="214">
        <v>0</v>
      </c>
      <c r="K37" s="276">
        <v>535</v>
      </c>
      <c r="L37" s="214">
        <v>450</v>
      </c>
      <c r="M37" s="276">
        <v>3</v>
      </c>
      <c r="N37" s="214">
        <v>4</v>
      </c>
      <c r="O37" s="276">
        <v>538</v>
      </c>
      <c r="P37" s="214">
        <v>454</v>
      </c>
    </row>
    <row r="38" spans="2:16">
      <c r="B38" s="138" t="s">
        <v>56</v>
      </c>
      <c r="C38" s="276">
        <v>81</v>
      </c>
      <c r="D38" s="214">
        <v>63</v>
      </c>
      <c r="E38" s="276">
        <v>76</v>
      </c>
      <c r="F38" s="214">
        <v>66</v>
      </c>
      <c r="G38" s="276">
        <v>33</v>
      </c>
      <c r="H38" s="214">
        <v>29</v>
      </c>
      <c r="I38" s="276">
        <v>0</v>
      </c>
      <c r="J38" s="214">
        <v>0</v>
      </c>
      <c r="K38" s="276">
        <v>190</v>
      </c>
      <c r="L38" s="214">
        <v>158</v>
      </c>
      <c r="M38" s="276">
        <v>4</v>
      </c>
      <c r="N38" s="214">
        <v>4</v>
      </c>
      <c r="O38" s="276">
        <v>194</v>
      </c>
      <c r="P38" s="214">
        <v>162</v>
      </c>
    </row>
    <row r="39" spans="2:16">
      <c r="B39" s="690" t="s">
        <v>57</v>
      </c>
      <c r="C39" s="507">
        <v>45</v>
      </c>
      <c r="D39" s="508">
        <v>29</v>
      </c>
      <c r="E39" s="507">
        <v>93</v>
      </c>
      <c r="F39" s="508">
        <v>100</v>
      </c>
      <c r="G39" s="507">
        <v>26</v>
      </c>
      <c r="H39" s="508">
        <v>12</v>
      </c>
      <c r="I39" s="507">
        <v>0</v>
      </c>
      <c r="J39" s="508">
        <v>0</v>
      </c>
      <c r="K39" s="507">
        <v>164</v>
      </c>
      <c r="L39" s="508">
        <v>141</v>
      </c>
      <c r="M39" s="507">
        <v>3</v>
      </c>
      <c r="N39" s="508">
        <v>0</v>
      </c>
      <c r="O39" s="507">
        <v>167</v>
      </c>
      <c r="P39" s="508">
        <v>141</v>
      </c>
    </row>
    <row r="40" spans="2:16">
      <c r="B40"/>
      <c r="C40"/>
      <c r="D40"/>
      <c r="E40"/>
      <c r="F40"/>
      <c r="G40"/>
      <c r="H40"/>
      <c r="I40"/>
      <c r="J40"/>
      <c r="K40"/>
      <c r="L40"/>
      <c r="M40"/>
      <c r="N40"/>
      <c r="O40"/>
      <c r="P40"/>
    </row>
    <row r="41" spans="2:16">
      <c r="B41" s="335" t="s">
        <v>58</v>
      </c>
      <c r="C41" s="336">
        <v>0</v>
      </c>
      <c r="D41" s="337">
        <v>0</v>
      </c>
      <c r="E41" s="336">
        <v>-28</v>
      </c>
      <c r="F41" s="337">
        <v>-10</v>
      </c>
      <c r="G41" s="336">
        <v>-95</v>
      </c>
      <c r="H41" s="337">
        <v>-43</v>
      </c>
      <c r="I41" s="691">
        <v>0</v>
      </c>
      <c r="J41" s="692">
        <v>0</v>
      </c>
      <c r="K41" s="336">
        <v>-123</v>
      </c>
      <c r="L41" s="337">
        <v>-53</v>
      </c>
      <c r="M41" s="336">
        <v>104</v>
      </c>
      <c r="N41" s="337">
        <v>35</v>
      </c>
      <c r="O41" s="336">
        <v>-19</v>
      </c>
      <c r="P41" s="337">
        <v>-18</v>
      </c>
    </row>
    <row r="42" spans="2:16">
      <c r="B42"/>
      <c r="C42"/>
      <c r="D42"/>
      <c r="E42"/>
      <c r="F42"/>
      <c r="G42"/>
      <c r="H42"/>
      <c r="I42"/>
      <c r="J42"/>
      <c r="K42"/>
      <c r="L42"/>
      <c r="M42"/>
      <c r="N42"/>
      <c r="O42"/>
      <c r="P42"/>
    </row>
    <row r="43" spans="2:16">
      <c r="B43" s="335" t="s">
        <v>59</v>
      </c>
      <c r="C43" s="336">
        <v>429</v>
      </c>
      <c r="D43" s="337">
        <v>338</v>
      </c>
      <c r="E43" s="336">
        <v>1717</v>
      </c>
      <c r="F43" s="337">
        <v>1502</v>
      </c>
      <c r="G43" s="336">
        <v>824</v>
      </c>
      <c r="H43" s="337">
        <v>589</v>
      </c>
      <c r="I43" s="336">
        <v>85</v>
      </c>
      <c r="J43" s="337">
        <v>83</v>
      </c>
      <c r="K43" s="336">
        <v>3055</v>
      </c>
      <c r="L43" s="337">
        <v>2512</v>
      </c>
      <c r="M43" s="336">
        <v>0</v>
      </c>
      <c r="N43" s="337">
        <v>0</v>
      </c>
      <c r="O43" s="336">
        <v>3055</v>
      </c>
      <c r="P43" s="337">
        <v>2512</v>
      </c>
    </row>
    <row r="44" spans="2:16">
      <c r="B44"/>
      <c r="C44"/>
      <c r="D44"/>
      <c r="E44"/>
      <c r="F44"/>
      <c r="G44"/>
      <c r="H44"/>
      <c r="I44"/>
      <c r="J44"/>
      <c r="K44"/>
      <c r="L44"/>
      <c r="M44"/>
      <c r="N44"/>
      <c r="O44"/>
      <c r="P44"/>
    </row>
    <row r="45" spans="2:16">
      <c r="B45" s="335" t="s">
        <v>60</v>
      </c>
      <c r="C45" s="336">
        <v>91</v>
      </c>
      <c r="D45" s="285">
        <v>0.26923076923076922</v>
      </c>
      <c r="E45" s="336">
        <v>215</v>
      </c>
      <c r="F45" s="285">
        <v>0.14314247669773636</v>
      </c>
      <c r="G45" s="336">
        <v>235</v>
      </c>
      <c r="H45" s="285">
        <v>0.39898132427843802</v>
      </c>
      <c r="I45" s="336">
        <v>2</v>
      </c>
      <c r="J45" s="285">
        <v>2.4096385542168676E-2</v>
      </c>
      <c r="K45" s="336">
        <v>543</v>
      </c>
      <c r="L45" s="285">
        <v>0.2161624203821656</v>
      </c>
      <c r="M45" s="336">
        <v>0</v>
      </c>
      <c r="N45" s="337" t="s">
        <v>472</v>
      </c>
      <c r="O45" s="336">
        <v>543</v>
      </c>
      <c r="P45" s="285">
        <v>0.2161624203821656</v>
      </c>
    </row>
  </sheetData>
  <mergeCells count="18">
    <mergeCell ref="B2:B4"/>
    <mergeCell ref="K3:L3"/>
    <mergeCell ref="C2:P2"/>
    <mergeCell ref="M3:N3"/>
    <mergeCell ref="O3:P3"/>
    <mergeCell ref="C3:D3"/>
    <mergeCell ref="E3:F3"/>
    <mergeCell ref="G3:H3"/>
    <mergeCell ref="I3:J3"/>
    <mergeCell ref="B25:B27"/>
    <mergeCell ref="C25:P25"/>
    <mergeCell ref="C26:D26"/>
    <mergeCell ref="E26:F26"/>
    <mergeCell ref="G26:H26"/>
    <mergeCell ref="I26:J26"/>
    <mergeCell ref="K26:L26"/>
    <mergeCell ref="M26:N26"/>
    <mergeCell ref="O26:P26"/>
  </mergeCells>
  <pageMargins left="0.7" right="0.7" top="0.75" bottom="0.75" header="0.3" footer="0.3"/>
  <pageSetup paperSize="9" orientation="portrait" r:id="rId1"/>
  <headerFooter>
    <oddHeader>&amp;C&amp;"Arial"&amp;8&amp;K000000INTERNAL&amp;1#</oddHeader>
  </headerFooter>
  <customProperties>
    <customPr name="_pios_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80"/>
  <sheetViews>
    <sheetView showGridLines="0" topLeftCell="A8" workbookViewId="0">
      <selection activeCell="B43" sqref="B43:G43"/>
    </sheetView>
  </sheetViews>
  <sheetFormatPr baseColWidth="10" defaultColWidth="7.28515625" defaultRowHeight="12.75"/>
  <cols>
    <col min="1" max="1" width="4.28515625" style="111" customWidth="1"/>
    <col min="2" max="2" width="64.5703125" style="111" customWidth="1"/>
    <col min="3" max="4" width="15.7109375" style="112" customWidth="1"/>
    <col min="5" max="5" width="13.7109375" style="112" customWidth="1"/>
    <col min="6" max="6" width="10" style="112" bestFit="1" customWidth="1"/>
    <col min="7" max="7" width="1.28515625" style="191" customWidth="1"/>
    <col min="8" max="10" width="13.7109375" style="111" customWidth="1"/>
    <col min="11" max="11" width="9.5703125" style="111" customWidth="1"/>
    <col min="12" max="16384" width="7.28515625" style="111"/>
  </cols>
  <sheetData>
    <row r="1" spans="1:11">
      <c r="A1" s="202"/>
      <c r="B1" s="140"/>
      <c r="H1" s="113"/>
    </row>
    <row r="2" spans="1:11">
      <c r="A2" s="86"/>
      <c r="B2" s="364"/>
      <c r="C2" s="365"/>
      <c r="D2" s="365"/>
      <c r="E2" s="365"/>
      <c r="F2" s="365"/>
      <c r="H2" s="113"/>
    </row>
    <row r="3" spans="1:11">
      <c r="A3" s="86"/>
      <c r="B3" s="836" t="s">
        <v>61</v>
      </c>
      <c r="C3" s="835" t="s">
        <v>11</v>
      </c>
      <c r="D3" s="835"/>
      <c r="E3" s="835"/>
      <c r="F3" s="835"/>
      <c r="G3" s="85"/>
      <c r="H3" s="835" t="s">
        <v>12</v>
      </c>
      <c r="I3" s="835"/>
      <c r="J3" s="835"/>
      <c r="K3" s="835"/>
    </row>
    <row r="4" spans="1:11" s="694" customFormat="1" ht="14.25">
      <c r="A4" s="139"/>
      <c r="B4" s="837"/>
      <c r="C4" s="366" t="s">
        <v>470</v>
      </c>
      <c r="D4" s="367" t="s">
        <v>471</v>
      </c>
      <c r="E4" s="368" t="s">
        <v>62</v>
      </c>
      <c r="F4" s="368" t="s">
        <v>13</v>
      </c>
      <c r="G4" s="121"/>
      <c r="H4" s="366" t="str">
        <f>'Reported EBITDA'!$F$5</f>
        <v>Q2 2026</v>
      </c>
      <c r="I4" s="367" t="str">
        <f>'Reported EBITDA'!$G$5</f>
        <v>Q2 2025</v>
      </c>
      <c r="J4" s="368" t="s">
        <v>62</v>
      </c>
      <c r="K4" s="368" t="s">
        <v>13</v>
      </c>
    </row>
    <row r="5" spans="1:11" s="100" customFormat="1" ht="7.5" customHeight="1">
      <c r="A5" s="85"/>
      <c r="B5" s="340"/>
      <c r="C5" s="362"/>
      <c r="D5" s="363"/>
      <c r="E5" s="363"/>
      <c r="F5" s="363"/>
      <c r="G5" s="188"/>
      <c r="H5" s="362"/>
      <c r="I5" s="363"/>
      <c r="J5" s="363"/>
      <c r="K5" s="363"/>
    </row>
    <row r="6" spans="1:11">
      <c r="A6" s="85"/>
      <c r="B6" s="340" t="s">
        <v>63</v>
      </c>
      <c r="C6" s="350">
        <v>8152.3580000000002</v>
      </c>
      <c r="D6" s="351">
        <v>6788.23</v>
      </c>
      <c r="E6" s="351">
        <v>1364.1280000000006</v>
      </c>
      <c r="F6" s="343">
        <v>0.20095488809306716</v>
      </c>
      <c r="G6" s="186"/>
      <c r="H6" s="350">
        <v>4228.7629999999999</v>
      </c>
      <c r="I6" s="351">
        <v>3490.7970000000005</v>
      </c>
      <c r="J6" s="351">
        <v>737.96599999999944</v>
      </c>
      <c r="K6" s="343">
        <v>0.21140329844445249</v>
      </c>
    </row>
    <row r="7" spans="1:11">
      <c r="A7" s="85"/>
      <c r="B7" s="135" t="s">
        <v>64</v>
      </c>
      <c r="C7" s="338">
        <v>7202.4769999999999</v>
      </c>
      <c r="D7" s="81">
        <v>6019.951</v>
      </c>
      <c r="E7" s="81">
        <v>1182.5259999999998</v>
      </c>
      <c r="F7" s="185">
        <v>0.19643448925082607</v>
      </c>
      <c r="G7" s="185"/>
      <c r="H7" s="338">
        <v>3738.038</v>
      </c>
      <c r="I7" s="81">
        <v>3047.1530000000002</v>
      </c>
      <c r="J7" s="81">
        <v>690.88499999999976</v>
      </c>
      <c r="K7" s="185">
        <v>0.22673131280247483</v>
      </c>
    </row>
    <row r="8" spans="1:11">
      <c r="A8" s="85"/>
      <c r="B8" s="315" t="s">
        <v>65</v>
      </c>
      <c r="C8" s="348">
        <v>949.88099999999997</v>
      </c>
      <c r="D8" s="349">
        <v>768.279</v>
      </c>
      <c r="E8" s="349">
        <v>181.60199999999998</v>
      </c>
      <c r="F8" s="281">
        <v>0.23637506687023846</v>
      </c>
      <c r="G8" s="185"/>
      <c r="H8" s="348">
        <v>490.72499999999997</v>
      </c>
      <c r="I8" s="349">
        <v>443.64400000000001</v>
      </c>
      <c r="J8" s="349">
        <v>47.08099999999996</v>
      </c>
      <c r="K8" s="281">
        <v>0.10612337820414552</v>
      </c>
    </row>
    <row r="9" spans="1:11">
      <c r="A9" s="85"/>
      <c r="B9" s="340" t="s">
        <v>66</v>
      </c>
      <c r="C9" s="350">
        <v>-4770.183</v>
      </c>
      <c r="D9" s="351">
        <v>-3876.761</v>
      </c>
      <c r="E9" s="351">
        <v>-893.42200000000003</v>
      </c>
      <c r="F9" s="343">
        <v>0.23045578512577891</v>
      </c>
      <c r="G9" s="186"/>
      <c r="H9" s="350">
        <v>-2493.279</v>
      </c>
      <c r="I9" s="351">
        <v>-2007.5350000000001</v>
      </c>
      <c r="J9" s="351">
        <v>-485.74399999999991</v>
      </c>
      <c r="K9" s="343">
        <v>0.24196041413972846</v>
      </c>
    </row>
    <row r="10" spans="1:11">
      <c r="A10" s="85"/>
      <c r="B10" s="135" t="s">
        <v>67</v>
      </c>
      <c r="C10" s="338">
        <v>-3221.4690000000001</v>
      </c>
      <c r="D10" s="81">
        <v>-2602.5160000000001</v>
      </c>
      <c r="E10" s="81">
        <v>-618.95299999999997</v>
      </c>
      <c r="F10" s="185">
        <v>0.23782870114919552</v>
      </c>
      <c r="G10" s="185"/>
      <c r="H10" s="338">
        <v>-1672.569</v>
      </c>
      <c r="I10" s="81">
        <v>-1350.6120000000001</v>
      </c>
      <c r="J10" s="81">
        <v>-321.95699999999988</v>
      </c>
      <c r="K10" s="185">
        <v>0.23837860170056224</v>
      </c>
    </row>
    <row r="11" spans="1:11">
      <c r="A11" s="85"/>
      <c r="B11" s="135" t="s">
        <v>68</v>
      </c>
      <c r="C11" s="338">
        <v>-23.928999999999998</v>
      </c>
      <c r="D11" s="81">
        <v>-20.902999999999999</v>
      </c>
      <c r="E11" s="81">
        <v>-3.0259999999999998</v>
      </c>
      <c r="F11" s="185">
        <v>0.14476390948667661</v>
      </c>
      <c r="G11" s="185"/>
      <c r="H11" s="338">
        <v>-17.45</v>
      </c>
      <c r="I11" s="81">
        <v>-8.270999999999999</v>
      </c>
      <c r="J11" s="81">
        <v>-9.1790000000000003</v>
      </c>
      <c r="K11" s="185">
        <v>1.1097811630999881</v>
      </c>
    </row>
    <row r="12" spans="1:11">
      <c r="A12" s="85"/>
      <c r="B12" s="135" t="s">
        <v>69</v>
      </c>
      <c r="C12" s="338">
        <v>-694.88300000000004</v>
      </c>
      <c r="D12" s="81">
        <v>-601.88</v>
      </c>
      <c r="E12" s="81">
        <v>-93.003000000000043</v>
      </c>
      <c r="F12" s="185">
        <v>0.15452083471788414</v>
      </c>
      <c r="G12" s="185"/>
      <c r="H12" s="338">
        <v>-352.08400000000006</v>
      </c>
      <c r="I12" s="81">
        <v>-296.86599999999999</v>
      </c>
      <c r="J12" s="81">
        <v>-55.218000000000075</v>
      </c>
      <c r="K12" s="185">
        <v>0.18600311251541135</v>
      </c>
    </row>
    <row r="13" spans="1:11">
      <c r="A13" s="85"/>
      <c r="B13" s="315" t="s">
        <v>70</v>
      </c>
      <c r="C13" s="348">
        <v>-829.90200000000004</v>
      </c>
      <c r="D13" s="349">
        <v>-651.46199999999999</v>
      </c>
      <c r="E13" s="349">
        <v>-178.44000000000005</v>
      </c>
      <c r="F13" s="281">
        <v>0.27390699687779185</v>
      </c>
      <c r="G13" s="281"/>
      <c r="H13" s="348">
        <v>-451.17600000000004</v>
      </c>
      <c r="I13" s="349">
        <v>-351.786</v>
      </c>
      <c r="J13" s="349">
        <v>-99.390000000000043</v>
      </c>
      <c r="K13" s="281">
        <v>0.28252971977281649</v>
      </c>
    </row>
    <row r="14" spans="1:11">
      <c r="A14" s="85"/>
      <c r="B14" s="340" t="s">
        <v>71</v>
      </c>
      <c r="C14" s="350">
        <v>3382.1750000000002</v>
      </c>
      <c r="D14" s="351">
        <v>2911.4689999999996</v>
      </c>
      <c r="E14" s="351">
        <v>470.70600000000059</v>
      </c>
      <c r="F14" s="343">
        <v>0.16167302485446378</v>
      </c>
      <c r="G14" s="186"/>
      <c r="H14" s="350">
        <v>1735.4839999999999</v>
      </c>
      <c r="I14" s="351">
        <v>1483.2620000000004</v>
      </c>
      <c r="J14" s="351">
        <v>252.22199999999953</v>
      </c>
      <c r="K14" s="343">
        <v>0.1700454808388534</v>
      </c>
    </row>
    <row r="15" spans="1:11">
      <c r="A15" s="85"/>
      <c r="B15" s="135" t="s">
        <v>72</v>
      </c>
      <c r="C15" s="338">
        <v>-308.77800000000002</v>
      </c>
      <c r="D15" s="81">
        <v>-286.17700000000002</v>
      </c>
      <c r="E15" s="81">
        <v>-22.600999999999999</v>
      </c>
      <c r="F15" s="185">
        <v>7.8975599017391263E-2</v>
      </c>
      <c r="G15" s="185"/>
      <c r="H15" s="338">
        <v>-155.39200000000002</v>
      </c>
      <c r="I15" s="81">
        <v>-145.61000000000001</v>
      </c>
      <c r="J15" s="81">
        <v>-9.7820000000000107</v>
      </c>
      <c r="K15" s="185">
        <v>6.7179451960716952E-2</v>
      </c>
    </row>
    <row r="16" spans="1:11">
      <c r="A16" s="85"/>
      <c r="B16" s="315" t="s">
        <v>73</v>
      </c>
      <c r="C16" s="348">
        <v>-645.46799999999996</v>
      </c>
      <c r="D16" s="349">
        <v>-548.67999999999995</v>
      </c>
      <c r="E16" s="349">
        <v>-96.788000000000011</v>
      </c>
      <c r="F16" s="281">
        <v>0.17640154552744769</v>
      </c>
      <c r="G16" s="185"/>
      <c r="H16" s="348">
        <v>-325.84899999999993</v>
      </c>
      <c r="I16" s="349">
        <v>-276.24699999999996</v>
      </c>
      <c r="J16" s="349">
        <v>-49.601999999999975</v>
      </c>
      <c r="K16" s="281">
        <v>0.17955670106824684</v>
      </c>
    </row>
    <row r="17" spans="1:11">
      <c r="A17" s="85"/>
      <c r="B17" s="340" t="s">
        <v>74</v>
      </c>
      <c r="C17" s="350">
        <v>2427.9290000000001</v>
      </c>
      <c r="D17" s="351">
        <v>2076.6119999999996</v>
      </c>
      <c r="E17" s="351">
        <v>351.31700000000046</v>
      </c>
      <c r="F17" s="343">
        <v>0.16917796872983515</v>
      </c>
      <c r="G17" s="186"/>
      <c r="H17" s="350">
        <v>1254.2429999999999</v>
      </c>
      <c r="I17" s="351">
        <v>1061.4050000000007</v>
      </c>
      <c r="J17" s="351">
        <v>192.83799999999928</v>
      </c>
      <c r="K17" s="343">
        <v>0.18168182738916738</v>
      </c>
    </row>
    <row r="18" spans="1:11">
      <c r="A18" s="85"/>
      <c r="B18" s="135" t="s">
        <v>75</v>
      </c>
      <c r="C18" s="338">
        <v>-652.74900000000002</v>
      </c>
      <c r="D18" s="81">
        <v>-600.09900000000005</v>
      </c>
      <c r="E18" s="81">
        <v>-52.649999999999977</v>
      </c>
      <c r="F18" s="185">
        <v>8.7735523638599489E-2</v>
      </c>
      <c r="G18" s="185"/>
      <c r="H18" s="338">
        <v>-335.721</v>
      </c>
      <c r="I18" s="81">
        <v>-311.04800000000006</v>
      </c>
      <c r="J18" s="81">
        <v>-24.672999999999945</v>
      </c>
      <c r="K18" s="185">
        <v>7.932216249582047E-2</v>
      </c>
    </row>
    <row r="19" spans="1:11">
      <c r="A19" s="85"/>
      <c r="B19" s="135" t="s">
        <v>454</v>
      </c>
      <c r="C19" s="338">
        <v>-0.88600000000000001</v>
      </c>
      <c r="D19" s="81">
        <v>6.1230000000000002</v>
      </c>
      <c r="E19" s="81">
        <v>-7.0090000000000003</v>
      </c>
      <c r="F19" s="185">
        <v>-1.1447003103054059</v>
      </c>
      <c r="G19" s="185"/>
      <c r="H19" s="338">
        <v>-0.83899999999999997</v>
      </c>
      <c r="I19" s="81">
        <v>-2.4069999999999991</v>
      </c>
      <c r="J19" s="81">
        <v>1.5679999999999992</v>
      </c>
      <c r="K19" s="185">
        <v>-0.65143331948483585</v>
      </c>
    </row>
    <row r="20" spans="1:11">
      <c r="A20" s="85"/>
      <c r="B20" s="352" t="s">
        <v>76</v>
      </c>
      <c r="C20" s="348">
        <v>-150.35599999999999</v>
      </c>
      <c r="D20" s="349">
        <v>-171.47200000000001</v>
      </c>
      <c r="E20" s="349">
        <v>21.116000000000014</v>
      </c>
      <c r="F20" s="281">
        <v>-0.12314546981431373</v>
      </c>
      <c r="G20" s="185"/>
      <c r="H20" s="348">
        <v>-59.665999999999997</v>
      </c>
      <c r="I20" s="349">
        <v>-91.13900000000001</v>
      </c>
      <c r="J20" s="349">
        <v>31.473000000000013</v>
      </c>
      <c r="K20" s="281">
        <v>-0.34532966128660625</v>
      </c>
    </row>
    <row r="21" spans="1:11">
      <c r="A21" s="85"/>
      <c r="B21" s="340" t="s">
        <v>77</v>
      </c>
      <c r="C21" s="350">
        <v>1623.9380000000001</v>
      </c>
      <c r="D21" s="351">
        <v>1311.1639999999995</v>
      </c>
      <c r="E21" s="351">
        <v>312.77400000000046</v>
      </c>
      <c r="F21" s="343">
        <v>0.23854681794192079</v>
      </c>
      <c r="G21" s="186"/>
      <c r="H21" s="350">
        <v>858.01699999999994</v>
      </c>
      <c r="I21" s="351">
        <v>656.8110000000006</v>
      </c>
      <c r="J21" s="351">
        <v>201.20599999999934</v>
      </c>
      <c r="K21" s="343">
        <v>0.30633774403899916</v>
      </c>
    </row>
    <row r="22" spans="1:11">
      <c r="A22" s="85"/>
      <c r="B22" s="340" t="s">
        <v>78</v>
      </c>
      <c r="C22" s="350">
        <v>-452.93099999999998</v>
      </c>
      <c r="D22" s="351">
        <v>-366.98500000000007</v>
      </c>
      <c r="E22" s="351">
        <v>-85.945999999999913</v>
      </c>
      <c r="F22" s="343">
        <v>0.23419485810046714</v>
      </c>
      <c r="G22" s="186"/>
      <c r="H22" s="350">
        <v>-302.83699999999999</v>
      </c>
      <c r="I22" s="351">
        <v>-203.52500000000003</v>
      </c>
      <c r="J22" s="351">
        <v>-99.311999999999955</v>
      </c>
      <c r="K22" s="343">
        <v>0.48795971010932293</v>
      </c>
    </row>
    <row r="23" spans="1:11">
      <c r="A23" s="85"/>
      <c r="B23" s="135" t="s">
        <v>79</v>
      </c>
      <c r="C23" s="338">
        <v>247.67699999999999</v>
      </c>
      <c r="D23" s="81">
        <v>190.45</v>
      </c>
      <c r="E23" s="81">
        <v>57.227000000000004</v>
      </c>
      <c r="F23" s="185">
        <v>0.30048306642163292</v>
      </c>
      <c r="G23" s="185"/>
      <c r="H23" s="338">
        <v>119.68799999999999</v>
      </c>
      <c r="I23" s="81">
        <v>82.461999999999989</v>
      </c>
      <c r="J23" s="81">
        <v>37.225999999999999</v>
      </c>
      <c r="K23" s="185">
        <v>0.45143217481991704</v>
      </c>
    </row>
    <row r="24" spans="1:11">
      <c r="A24" s="85"/>
      <c r="B24" s="141" t="s">
        <v>80</v>
      </c>
      <c r="C24" s="338">
        <v>-819.101</v>
      </c>
      <c r="D24" s="81">
        <v>-631.74800000000005</v>
      </c>
      <c r="E24" s="81">
        <v>-187.35299999999995</v>
      </c>
      <c r="F24" s="185">
        <v>0.2965628700051286</v>
      </c>
      <c r="G24" s="185"/>
      <c r="H24" s="338">
        <v>-452.32</v>
      </c>
      <c r="I24" s="81">
        <v>-300.73200000000003</v>
      </c>
      <c r="J24" s="81">
        <v>-151.58799999999997</v>
      </c>
      <c r="K24" s="185">
        <v>0.50406341859196879</v>
      </c>
    </row>
    <row r="25" spans="1:11">
      <c r="A25" s="85"/>
      <c r="B25" s="141" t="s">
        <v>81</v>
      </c>
      <c r="C25" s="338">
        <v>136.69900000000001</v>
      </c>
      <c r="D25" s="81">
        <v>98.1</v>
      </c>
      <c r="E25" s="81">
        <v>38.599000000000018</v>
      </c>
      <c r="F25" s="185">
        <v>0.39346585117227351</v>
      </c>
      <c r="G25" s="185"/>
      <c r="H25" s="338">
        <v>65.690000000000012</v>
      </c>
      <c r="I25" s="81">
        <v>48.910999999999994</v>
      </c>
      <c r="J25" s="81">
        <v>16.779000000000018</v>
      </c>
      <c r="K25" s="185">
        <v>0.34305166526957165</v>
      </c>
    </row>
    <row r="26" spans="1:11">
      <c r="A26" s="85"/>
      <c r="B26" s="352" t="s">
        <v>82</v>
      </c>
      <c r="C26" s="348">
        <v>-18.206</v>
      </c>
      <c r="D26" s="349">
        <v>-23.786999999999999</v>
      </c>
      <c r="E26" s="349">
        <v>5.5809999999999995</v>
      </c>
      <c r="F26" s="281">
        <v>-0.23462395426073068</v>
      </c>
      <c r="G26" s="185"/>
      <c r="H26" s="348">
        <v>-35.894999999999996</v>
      </c>
      <c r="I26" s="349">
        <v>-34.165999999999997</v>
      </c>
      <c r="J26" s="349">
        <v>-1.7289999999999992</v>
      </c>
      <c r="K26" s="281">
        <v>5.0605865480302104E-2</v>
      </c>
    </row>
    <row r="27" spans="1:11">
      <c r="A27" s="85"/>
      <c r="B27" s="340" t="s">
        <v>83</v>
      </c>
      <c r="C27" s="350">
        <v>2.4169999999999998</v>
      </c>
      <c r="D27" s="351">
        <v>-1.673</v>
      </c>
      <c r="E27" s="351">
        <v>4.09</v>
      </c>
      <c r="F27" s="343">
        <v>-2.4447101016138673</v>
      </c>
      <c r="G27" s="186"/>
      <c r="H27" s="350">
        <v>2.089</v>
      </c>
      <c r="I27" s="351">
        <v>-0.18999999999999995</v>
      </c>
      <c r="J27" s="351">
        <v>2.2789999999999999</v>
      </c>
      <c r="K27" s="343" t="s">
        <v>473</v>
      </c>
    </row>
    <row r="28" spans="1:11">
      <c r="A28" s="85"/>
      <c r="B28" s="315" t="s">
        <v>84</v>
      </c>
      <c r="C28" s="348">
        <v>0.13300000000000001</v>
      </c>
      <c r="D28" s="349">
        <v>0.55700000000000005</v>
      </c>
      <c r="E28" s="349">
        <v>-0.42400000000000004</v>
      </c>
      <c r="F28" s="281">
        <v>-0.76122082585278283</v>
      </c>
      <c r="G28" s="185"/>
      <c r="H28" s="348">
        <v>4.0000000000000036E-3</v>
      </c>
      <c r="I28" s="349">
        <v>0.53200000000000003</v>
      </c>
      <c r="J28" s="349">
        <v>-0.52800000000000002</v>
      </c>
      <c r="K28" s="281">
        <v>-0.99248120300751874</v>
      </c>
    </row>
    <row r="29" spans="1:11">
      <c r="A29" s="85"/>
      <c r="B29" s="315" t="s">
        <v>452</v>
      </c>
      <c r="C29" s="348">
        <v>2.2839999999999998</v>
      </c>
      <c r="D29" s="370">
        <v>-2.23</v>
      </c>
      <c r="E29" s="349">
        <v>4.5139999999999993</v>
      </c>
      <c r="F29" s="281">
        <v>-2.0242152466367713</v>
      </c>
      <c r="G29" s="185"/>
      <c r="H29" s="348">
        <v>2.085</v>
      </c>
      <c r="I29" s="370">
        <v>-0.72199999999999998</v>
      </c>
      <c r="J29" s="349">
        <v>2.8069999999999999</v>
      </c>
      <c r="K29" s="281">
        <v>-3.8878116343490303</v>
      </c>
    </row>
    <row r="30" spans="1:11">
      <c r="A30" s="85"/>
      <c r="B30" s="340" t="s">
        <v>85</v>
      </c>
      <c r="C30" s="350">
        <v>1173.424</v>
      </c>
      <c r="D30" s="351">
        <v>942.5059999999994</v>
      </c>
      <c r="E30" s="351">
        <v>230.91800000000057</v>
      </c>
      <c r="F30" s="343">
        <v>0.24500427583484963</v>
      </c>
      <c r="G30" s="186"/>
      <c r="H30" s="350">
        <v>557.26900000000001</v>
      </c>
      <c r="I30" s="351">
        <v>453.09600000000057</v>
      </c>
      <c r="J30" s="351">
        <v>104.17299999999943</v>
      </c>
      <c r="K30" s="343">
        <v>0.22991374896269079</v>
      </c>
    </row>
    <row r="31" spans="1:11">
      <c r="A31" s="85"/>
      <c r="B31" s="315" t="s">
        <v>86</v>
      </c>
      <c r="C31" s="348">
        <v>-418.209</v>
      </c>
      <c r="D31" s="349">
        <v>-312.63499999999999</v>
      </c>
      <c r="E31" s="349">
        <v>-105.57400000000001</v>
      </c>
      <c r="F31" s="281">
        <v>0.33769091752362979</v>
      </c>
      <c r="G31" s="185"/>
      <c r="H31" s="348">
        <v>-185.47499999999999</v>
      </c>
      <c r="I31" s="349">
        <v>-172.32399999999998</v>
      </c>
      <c r="J31" s="349">
        <v>-13.15100000000001</v>
      </c>
      <c r="K31" s="281">
        <v>7.631554513590677E-2</v>
      </c>
    </row>
    <row r="32" spans="1:11">
      <c r="A32" s="85"/>
      <c r="B32" s="340" t="s">
        <v>87</v>
      </c>
      <c r="C32" s="344">
        <v>755.21499999999992</v>
      </c>
      <c r="D32" s="345">
        <v>629.87099999999941</v>
      </c>
      <c r="E32" s="345">
        <v>125.34400000000051</v>
      </c>
      <c r="F32" s="347">
        <v>0.19899947767082571</v>
      </c>
      <c r="G32" s="185"/>
      <c r="H32" s="344">
        <v>371.79399999999998</v>
      </c>
      <c r="I32" s="345">
        <v>280.77200000000062</v>
      </c>
      <c r="J32" s="345">
        <v>91.021999999999366</v>
      </c>
      <c r="K32" s="347">
        <v>0.32418474776686845</v>
      </c>
    </row>
    <row r="33" spans="1:11">
      <c r="A33" s="85"/>
      <c r="B33" s="315" t="s">
        <v>88</v>
      </c>
      <c r="C33" s="316">
        <v>0</v>
      </c>
      <c r="D33" s="623">
        <v>0</v>
      </c>
      <c r="E33" s="623">
        <v>0</v>
      </c>
      <c r="F33" s="624" t="e">
        <v>#DIV/0!</v>
      </c>
      <c r="G33" s="185"/>
      <c r="H33" s="316">
        <v>0</v>
      </c>
      <c r="I33" s="623">
        <v>0</v>
      </c>
      <c r="J33" s="623">
        <v>0</v>
      </c>
      <c r="K33" s="624" t="e">
        <v>#DIV/0!</v>
      </c>
    </row>
    <row r="34" spans="1:11">
      <c r="A34" s="85"/>
      <c r="B34" s="340" t="s">
        <v>89</v>
      </c>
      <c r="C34" s="344">
        <v>755.21499999999992</v>
      </c>
      <c r="D34" s="345">
        <v>629.87099999999941</v>
      </c>
      <c r="E34" s="345">
        <v>125.34399999999997</v>
      </c>
      <c r="F34" s="346">
        <v>0.19899947767082571</v>
      </c>
      <c r="G34" s="185"/>
      <c r="H34" s="344">
        <v>371.79399999999998</v>
      </c>
      <c r="I34" s="345">
        <v>280.77199999999999</v>
      </c>
      <c r="J34" s="345">
        <v>91.321999999999989</v>
      </c>
      <c r="K34" s="346">
        <v>0.32418474776687134</v>
      </c>
    </row>
    <row r="35" spans="1:11">
      <c r="A35" s="85"/>
      <c r="B35" s="340" t="s">
        <v>90</v>
      </c>
      <c r="C35" s="341">
        <v>511.99099999999999</v>
      </c>
      <c r="D35" s="342">
        <v>432.161</v>
      </c>
      <c r="E35" s="342">
        <v>79.829999999999984</v>
      </c>
      <c r="F35" s="343">
        <v>0.18472282320709166</v>
      </c>
      <c r="G35" s="186"/>
      <c r="H35" s="341">
        <v>245.22300000000001</v>
      </c>
      <c r="I35" s="342">
        <v>186.928</v>
      </c>
      <c r="J35" s="342">
        <v>58.595000000000013</v>
      </c>
      <c r="K35" s="343">
        <v>0.31185804159890451</v>
      </c>
    </row>
    <row r="36" spans="1:11">
      <c r="A36" s="85"/>
      <c r="B36" s="359" t="s">
        <v>91</v>
      </c>
      <c r="C36" s="621">
        <v>243.22399999999999</v>
      </c>
      <c r="D36" s="622">
        <v>197.71</v>
      </c>
      <c r="E36" s="622">
        <v>45.513999999999982</v>
      </c>
      <c r="F36" s="390">
        <v>0.2302058570633756</v>
      </c>
      <c r="G36" s="185"/>
      <c r="H36" s="621">
        <v>126.57099999999998</v>
      </c>
      <c r="I36" s="622">
        <v>93.844000000000008</v>
      </c>
      <c r="J36" s="622">
        <v>32.726999999999975</v>
      </c>
      <c r="K36" s="390">
        <v>0.3487383316994157</v>
      </c>
    </row>
    <row r="37" spans="1:11" ht="14.25" customHeight="1">
      <c r="A37" s="86"/>
      <c r="B37" s="353"/>
      <c r="C37" s="349"/>
      <c r="D37" s="349"/>
      <c r="E37" s="349"/>
      <c r="F37" s="281"/>
      <c r="G37" s="185"/>
      <c r="H37" s="349"/>
      <c r="I37" s="349"/>
      <c r="J37" s="349"/>
      <c r="K37" s="281"/>
    </row>
    <row r="38" spans="1:11">
      <c r="A38" s="86"/>
      <c r="B38" s="354" t="s">
        <v>92</v>
      </c>
      <c r="C38" s="355">
        <v>4.971332098390702E-3</v>
      </c>
      <c r="D38" s="356">
        <v>4.028350531430679E-3</v>
      </c>
      <c r="E38" s="356">
        <v>9.4298156696002305E-4</v>
      </c>
      <c r="F38" s="357">
        <v>0.23408627417165717</v>
      </c>
      <c r="G38" s="339"/>
      <c r="H38" s="355">
        <v>2.3810671890007115E-3</v>
      </c>
      <c r="I38" s="356">
        <v>1.7424328258849333E-3</v>
      </c>
      <c r="J38" s="356">
        <v>6.3863436311577823E-4</v>
      </c>
      <c r="K38" s="357">
        <v>0.36651878547537908</v>
      </c>
    </row>
    <row r="39" spans="1:11">
      <c r="A39" s="86"/>
      <c r="B39" s="354" t="s">
        <v>93</v>
      </c>
      <c r="C39" s="355">
        <v>0</v>
      </c>
      <c r="D39" s="356">
        <v>0</v>
      </c>
      <c r="E39" s="356">
        <v>0</v>
      </c>
      <c r="F39" s="358" t="s">
        <v>473</v>
      </c>
      <c r="G39" s="189"/>
      <c r="H39" s="355">
        <v>0</v>
      </c>
      <c r="I39" s="356">
        <v>0</v>
      </c>
      <c r="J39" s="356">
        <v>0</v>
      </c>
      <c r="K39" s="358" t="s">
        <v>473</v>
      </c>
    </row>
    <row r="40" spans="1:11">
      <c r="A40" s="86"/>
      <c r="B40" s="354" t="s">
        <v>94</v>
      </c>
      <c r="C40" s="355">
        <v>4.971332098390702E-3</v>
      </c>
      <c r="D40" s="356">
        <v>4.028350531430679E-3</v>
      </c>
      <c r="E40" s="356">
        <v>9.4298156696002305E-4</v>
      </c>
      <c r="F40" s="358">
        <v>0.23408627417165717</v>
      </c>
      <c r="G40" s="189"/>
      <c r="H40" s="355">
        <v>2.3810671890007115E-3</v>
      </c>
      <c r="I40" s="356">
        <v>1.7424328258849333E-3</v>
      </c>
      <c r="J40" s="356">
        <v>6.3863436311577823E-4</v>
      </c>
      <c r="K40" s="358">
        <v>0.36651878547537908</v>
      </c>
    </row>
    <row r="41" spans="1:11">
      <c r="A41" s="86"/>
      <c r="C41" s="111"/>
      <c r="D41" s="111"/>
      <c r="E41" s="111"/>
      <c r="F41" s="111"/>
      <c r="G41" s="111"/>
      <c r="J41" s="140"/>
    </row>
    <row r="42" spans="1:11" ht="43.5" customHeight="1">
      <c r="A42" s="86"/>
      <c r="B42" s="834" t="s">
        <v>465</v>
      </c>
      <c r="C42" s="834"/>
      <c r="D42" s="834"/>
      <c r="E42" s="834"/>
      <c r="F42" s="834"/>
      <c r="G42" s="834"/>
      <c r="H42" s="834"/>
      <c r="I42" s="834"/>
      <c r="J42" s="834"/>
      <c r="K42" s="834"/>
    </row>
    <row r="43" spans="1:11" ht="23.25" customHeight="1">
      <c r="A43" s="86"/>
      <c r="B43" s="834"/>
      <c r="C43" s="834"/>
      <c r="D43" s="834"/>
      <c r="E43" s="834"/>
      <c r="F43" s="834"/>
      <c r="G43" s="834"/>
    </row>
    <row r="44" spans="1:11">
      <c r="C44" s="111"/>
      <c r="D44" s="111"/>
      <c r="E44" s="111"/>
      <c r="F44" s="111"/>
      <c r="G44" s="111"/>
    </row>
    <row r="45" spans="1:11" ht="14.25">
      <c r="B45" s="114"/>
      <c r="C45" s="77"/>
      <c r="D45" s="78"/>
      <c r="E45" s="78"/>
      <c r="F45" s="78"/>
      <c r="G45" s="78"/>
    </row>
    <row r="46" spans="1:11" ht="14.25">
      <c r="B46" s="114"/>
      <c r="C46" s="77"/>
      <c r="D46" s="78"/>
      <c r="E46" s="78"/>
      <c r="F46" s="78"/>
      <c r="G46" s="190"/>
    </row>
    <row r="47" spans="1:11" ht="14.25">
      <c r="B47" s="114"/>
      <c r="C47" s="77"/>
      <c r="D47" s="78"/>
      <c r="E47" s="78"/>
      <c r="F47" s="78"/>
      <c r="G47" s="190"/>
    </row>
    <row r="48" spans="1:11" ht="14.25">
      <c r="B48" s="114"/>
      <c r="C48" s="77"/>
      <c r="D48" s="78"/>
      <c r="E48" s="78"/>
      <c r="F48" s="78"/>
      <c r="G48" s="190"/>
      <c r="H48" s="77"/>
    </row>
    <row r="49" spans="2:7" s="100" customFormat="1" ht="6" customHeight="1">
      <c r="C49" s="77"/>
      <c r="D49" s="78"/>
      <c r="E49" s="78"/>
      <c r="F49" s="78"/>
      <c r="G49" s="190"/>
    </row>
    <row r="50" spans="2:7" s="100" customFormat="1" ht="18" hidden="1" customHeight="1">
      <c r="B50" s="115" t="s">
        <v>95</v>
      </c>
      <c r="C50" s="77"/>
      <c r="D50" s="78"/>
      <c r="E50" s="78"/>
      <c r="F50" s="78"/>
      <c r="G50" s="190"/>
    </row>
    <row r="51" spans="2:7" ht="6" customHeight="1">
      <c r="C51" s="77"/>
      <c r="D51" s="78"/>
      <c r="E51" s="78"/>
      <c r="F51" s="78"/>
      <c r="G51" s="190"/>
    </row>
    <row r="52" spans="2:7" ht="14.25">
      <c r="C52" s="77"/>
      <c r="D52" s="78"/>
      <c r="E52" s="78"/>
      <c r="F52" s="78"/>
      <c r="G52" s="190"/>
    </row>
    <row r="53" spans="2:7" ht="14.25">
      <c r="C53" s="77"/>
      <c r="D53" s="78"/>
      <c r="E53" s="78"/>
      <c r="F53" s="78"/>
      <c r="G53" s="190"/>
    </row>
    <row r="54" spans="2:7" ht="14.25">
      <c r="C54" s="77"/>
      <c r="D54" s="78"/>
      <c r="E54" s="78"/>
      <c r="F54" s="78"/>
      <c r="G54" s="190"/>
    </row>
    <row r="55" spans="2:7" ht="14.25">
      <c r="C55" s="77"/>
      <c r="D55" s="78"/>
      <c r="E55" s="78"/>
      <c r="F55" s="78"/>
      <c r="G55" s="190"/>
    </row>
    <row r="56" spans="2:7" ht="14.25">
      <c r="C56" s="77"/>
      <c r="D56" s="78"/>
      <c r="E56" s="78"/>
      <c r="F56" s="78"/>
      <c r="G56" s="190"/>
    </row>
    <row r="57" spans="2:7" ht="14.25">
      <c r="C57" s="77"/>
      <c r="D57" s="78"/>
      <c r="E57" s="78"/>
      <c r="F57" s="78"/>
      <c r="G57" s="190"/>
    </row>
    <row r="58" spans="2:7" ht="14.25">
      <c r="C58" s="77"/>
      <c r="D58" s="78"/>
      <c r="E58" s="78"/>
      <c r="F58" s="78"/>
      <c r="G58" s="190"/>
    </row>
    <row r="59" spans="2:7" ht="14.25">
      <c r="C59" s="77"/>
      <c r="D59" s="78"/>
      <c r="E59" s="78"/>
      <c r="F59" s="78"/>
      <c r="G59" s="190"/>
    </row>
    <row r="60" spans="2:7" ht="14.25">
      <c r="C60" s="77"/>
      <c r="D60" s="78"/>
      <c r="E60" s="78"/>
      <c r="F60" s="78"/>
      <c r="G60" s="190"/>
    </row>
    <row r="61" spans="2:7" ht="14.25">
      <c r="C61" s="77"/>
      <c r="D61" s="78"/>
      <c r="E61" s="78"/>
      <c r="F61" s="78"/>
      <c r="G61" s="190"/>
    </row>
    <row r="62" spans="2:7">
      <c r="C62" s="111"/>
      <c r="D62" s="111"/>
      <c r="E62" s="111"/>
      <c r="F62" s="111"/>
      <c r="G62" s="140"/>
    </row>
    <row r="63" spans="2:7">
      <c r="C63" s="111"/>
      <c r="D63" s="111"/>
      <c r="E63" s="111"/>
      <c r="F63" s="111"/>
      <c r="G63" s="140"/>
    </row>
    <row r="64" spans="2:7">
      <c r="C64" s="111"/>
      <c r="D64" s="111"/>
      <c r="E64" s="111"/>
      <c r="F64" s="111"/>
      <c r="G64" s="140"/>
    </row>
    <row r="65" spans="3:7">
      <c r="C65" s="111"/>
      <c r="D65" s="111"/>
      <c r="E65" s="111"/>
      <c r="F65" s="111"/>
      <c r="G65" s="140"/>
    </row>
    <row r="66" spans="3:7">
      <c r="C66" s="111"/>
      <c r="D66" s="111"/>
      <c r="E66" s="111"/>
      <c r="F66" s="111"/>
      <c r="G66" s="140"/>
    </row>
    <row r="67" spans="3:7">
      <c r="C67" s="111"/>
      <c r="D67" s="111"/>
      <c r="E67" s="111"/>
      <c r="F67" s="111"/>
      <c r="G67" s="140"/>
    </row>
    <row r="68" spans="3:7">
      <c r="C68" s="111"/>
      <c r="D68" s="111"/>
      <c r="E68" s="111"/>
      <c r="F68" s="111"/>
      <c r="G68" s="140"/>
    </row>
    <row r="69" spans="3:7">
      <c r="C69" s="111"/>
      <c r="D69" s="111"/>
      <c r="E69" s="111"/>
      <c r="F69" s="111"/>
      <c r="G69" s="140"/>
    </row>
    <row r="70" spans="3:7">
      <c r="C70" s="111"/>
      <c r="D70" s="111"/>
      <c r="E70" s="111"/>
      <c r="F70" s="111"/>
      <c r="G70" s="140"/>
    </row>
    <row r="71" spans="3:7">
      <c r="C71" s="111"/>
      <c r="D71" s="111"/>
      <c r="E71" s="111"/>
      <c r="F71" s="111"/>
      <c r="G71" s="140"/>
    </row>
    <row r="72" spans="3:7">
      <c r="C72" s="111"/>
      <c r="D72" s="111"/>
      <c r="E72" s="111"/>
      <c r="F72" s="111"/>
      <c r="G72" s="140"/>
    </row>
    <row r="73" spans="3:7">
      <c r="C73" s="111"/>
      <c r="D73" s="111"/>
      <c r="E73" s="111"/>
      <c r="F73" s="111"/>
      <c r="G73" s="140"/>
    </row>
    <row r="74" spans="3:7">
      <c r="C74" s="111"/>
      <c r="D74" s="111"/>
      <c r="E74" s="111"/>
      <c r="F74" s="111"/>
      <c r="G74" s="140"/>
    </row>
    <row r="75" spans="3:7">
      <c r="C75" s="111"/>
      <c r="D75" s="111"/>
      <c r="E75" s="111"/>
      <c r="F75" s="111"/>
      <c r="G75" s="140"/>
    </row>
    <row r="76" spans="3:7">
      <c r="C76" s="111"/>
      <c r="D76" s="111"/>
      <c r="E76" s="111"/>
      <c r="F76" s="111"/>
      <c r="G76" s="140"/>
    </row>
    <row r="77" spans="3:7">
      <c r="C77" s="111"/>
      <c r="D77" s="111"/>
      <c r="E77" s="111"/>
      <c r="F77" s="111"/>
      <c r="G77" s="140"/>
    </row>
    <row r="78" spans="3:7">
      <c r="C78" s="111"/>
      <c r="D78" s="111"/>
      <c r="E78" s="111"/>
      <c r="F78" s="111"/>
      <c r="G78" s="140"/>
    </row>
    <row r="79" spans="3:7">
      <c r="C79" s="111"/>
      <c r="D79" s="111"/>
      <c r="E79" s="111"/>
      <c r="F79" s="111"/>
      <c r="G79" s="140"/>
    </row>
    <row r="80" spans="3:7">
      <c r="C80" s="111"/>
      <c r="D80" s="111"/>
      <c r="E80" s="111"/>
      <c r="F80" s="111"/>
      <c r="G80" s="140"/>
    </row>
  </sheetData>
  <mergeCells count="5">
    <mergeCell ref="B43:G43"/>
    <mergeCell ref="C3:F3"/>
    <mergeCell ref="B3:B4"/>
    <mergeCell ref="H3:K3"/>
    <mergeCell ref="B42:K42"/>
  </mergeCells>
  <phoneticPr fontId="12" type="noConversion"/>
  <printOptions horizontalCentered="1" verticalCentered="1"/>
  <pageMargins left="0.31496062992125984" right="0.39370078740157483" top="0.4" bottom="0.32" header="0.3" footer="0.28000000000000003"/>
  <pageSetup paperSize="9" scale="90" orientation="landscape" r:id="rId1"/>
  <headerFooter alignWithMargins="0">
    <oddHeader>&amp;C&amp;"Arial"&amp;8&amp;K000000INTERNAL&amp;1#</oddHeader>
  </headerFooter>
  <customProperties>
    <customPr name="_pios_id" r:id="rId2"/>
  </customPropertie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115"/>
  <sheetViews>
    <sheetView showGridLines="0" workbookViewId="0">
      <selection activeCell="E9" sqref="E9"/>
    </sheetView>
  </sheetViews>
  <sheetFormatPr baseColWidth="10" defaultColWidth="11.42578125" defaultRowHeight="12.75"/>
  <cols>
    <col min="1" max="1" width="9.28515625" style="100" customWidth="1"/>
    <col min="2" max="2" width="65.85546875" style="100" customWidth="1"/>
    <col min="3" max="4" width="17.140625" style="100" customWidth="1"/>
    <col min="5" max="5" width="13.7109375" style="100" customWidth="1"/>
    <col min="6" max="6" width="11.42578125" style="100"/>
    <col min="7" max="7" width="2" style="100" customWidth="1"/>
    <col min="8" max="10" width="13.7109375" style="100" customWidth="1"/>
    <col min="11" max="16384" width="11.42578125" style="100"/>
  </cols>
  <sheetData>
    <row r="1" spans="1:11">
      <c r="A1" s="86"/>
      <c r="B1" s="86"/>
      <c r="C1" s="86"/>
      <c r="D1" s="86"/>
      <c r="E1" s="86"/>
      <c r="F1" s="86"/>
      <c r="G1" s="86"/>
    </row>
    <row r="2" spans="1:11">
      <c r="A2" s="86"/>
      <c r="B2" s="841"/>
      <c r="C2" s="841"/>
      <c r="D2" s="841"/>
      <c r="E2" s="841"/>
      <c r="F2" s="841"/>
      <c r="G2" s="86"/>
    </row>
    <row r="3" spans="1:11" ht="20.25" customHeight="1">
      <c r="A3" s="86"/>
      <c r="B3" s="839" t="s">
        <v>96</v>
      </c>
      <c r="C3" s="838" t="s">
        <v>11</v>
      </c>
      <c r="D3" s="838"/>
      <c r="E3" s="838"/>
      <c r="F3" s="838"/>
      <c r="G3" s="86"/>
      <c r="H3" s="838" t="s">
        <v>12</v>
      </c>
      <c r="I3" s="838"/>
      <c r="J3" s="838"/>
      <c r="K3" s="838"/>
    </row>
    <row r="4" spans="1:11" ht="20.25" customHeight="1">
      <c r="A4" s="86"/>
      <c r="B4" s="840"/>
      <c r="C4" s="372" t="s">
        <v>470</v>
      </c>
      <c r="D4" s="373" t="s">
        <v>471</v>
      </c>
      <c r="E4" s="374" t="s">
        <v>62</v>
      </c>
      <c r="F4" s="374" t="s">
        <v>2</v>
      </c>
      <c r="G4" s="86"/>
      <c r="H4" s="372" t="str">
        <f>'Reported EBITDA'!$F$5</f>
        <v>Q2 2026</v>
      </c>
      <c r="I4" s="373" t="str">
        <f>'Reported EBITDA'!$G$5</f>
        <v>Q2 2025</v>
      </c>
      <c r="J4" s="374" t="s">
        <v>62</v>
      </c>
      <c r="K4" s="374" t="s">
        <v>2</v>
      </c>
    </row>
    <row r="5" spans="1:11">
      <c r="A5" s="86"/>
      <c r="B5" s="375"/>
      <c r="C5" s="376"/>
      <c r="D5" s="377"/>
      <c r="E5" s="377"/>
      <c r="F5" s="377"/>
      <c r="G5" s="86"/>
      <c r="H5" s="376"/>
      <c r="I5" s="377"/>
      <c r="J5" s="377"/>
      <c r="K5" s="377"/>
    </row>
    <row r="6" spans="1:11">
      <c r="A6" s="86"/>
      <c r="B6" s="378" t="s">
        <v>97</v>
      </c>
      <c r="C6" s="379"/>
      <c r="D6" s="379"/>
      <c r="E6" s="379"/>
      <c r="F6" s="380"/>
      <c r="G6" s="86"/>
      <c r="H6" s="379"/>
      <c r="I6" s="379"/>
      <c r="J6" s="379"/>
      <c r="K6" s="380"/>
    </row>
    <row r="7" spans="1:11">
      <c r="A7" s="86"/>
      <c r="B7" s="94" t="s">
        <v>5</v>
      </c>
      <c r="C7" s="371">
        <v>2.5819999999999999</v>
      </c>
      <c r="D7" s="205">
        <v>27.390999999999998</v>
      </c>
      <c r="E7" s="205">
        <v>-24.808999999999997</v>
      </c>
      <c r="F7" s="185">
        <v>-0.90573546055273635</v>
      </c>
      <c r="G7" s="205"/>
      <c r="H7" s="371">
        <v>0.84999999999999987</v>
      </c>
      <c r="I7" s="205">
        <v>14.434999999999999</v>
      </c>
      <c r="J7" s="205">
        <v>-13.584999999999999</v>
      </c>
      <c r="K7" s="185">
        <v>-0.94111534464842395</v>
      </c>
    </row>
    <row r="8" spans="1:11">
      <c r="A8" s="86"/>
      <c r="B8" s="94" t="s">
        <v>6</v>
      </c>
      <c r="C8" s="371">
        <v>842.428</v>
      </c>
      <c r="D8" s="205">
        <v>607.62</v>
      </c>
      <c r="E8" s="205">
        <v>234.80799999999999</v>
      </c>
      <c r="F8" s="185">
        <v>0.38643889272900833</v>
      </c>
      <c r="G8" s="205"/>
      <c r="H8" s="371">
        <v>396.09300000000002</v>
      </c>
      <c r="I8" s="205">
        <v>312.36099999999999</v>
      </c>
      <c r="J8" s="205">
        <v>83.732000000000028</v>
      </c>
      <c r="K8" s="185">
        <v>0.26806163381472081</v>
      </c>
    </row>
    <row r="9" spans="1:11">
      <c r="A9" s="86"/>
      <c r="B9" s="94" t="s">
        <v>7</v>
      </c>
      <c r="C9" s="371">
        <v>978.25599999999997</v>
      </c>
      <c r="D9" s="205">
        <v>793.97500000000002</v>
      </c>
      <c r="E9" s="205">
        <v>184.28099999999995</v>
      </c>
      <c r="F9" s="185">
        <v>0.2320992474574135</v>
      </c>
      <c r="G9" s="205"/>
      <c r="H9" s="371">
        <v>595.23599999999999</v>
      </c>
      <c r="I9" s="205">
        <v>383.06900000000002</v>
      </c>
      <c r="J9" s="205">
        <v>212.16699999999997</v>
      </c>
      <c r="K9" s="185">
        <v>0.55386105375271799</v>
      </c>
    </row>
    <row r="10" spans="1:11">
      <c r="A10" s="86"/>
      <c r="B10" s="384" t="s">
        <v>44</v>
      </c>
      <c r="C10" s="385">
        <v>159.083</v>
      </c>
      <c r="D10" s="386">
        <v>164.59399999999999</v>
      </c>
      <c r="E10" s="386">
        <v>-5.5109999999999957</v>
      </c>
      <c r="F10" s="281">
        <v>-3.3482386964287847E-2</v>
      </c>
      <c r="G10" s="205"/>
      <c r="H10" s="385">
        <v>83.048000000000002</v>
      </c>
      <c r="I10" s="386">
        <v>81.378</v>
      </c>
      <c r="J10" s="386">
        <v>1.6700000000000017</v>
      </c>
      <c r="K10" s="281">
        <v>2.0521516871881751E-2</v>
      </c>
    </row>
    <row r="11" spans="1:11" s="168" customFormat="1">
      <c r="A11" s="144"/>
      <c r="B11" s="381" t="s">
        <v>98</v>
      </c>
      <c r="C11" s="382">
        <v>1982.3490000000002</v>
      </c>
      <c r="D11" s="383">
        <v>1593.58</v>
      </c>
      <c r="E11" s="383">
        <v>388.76900000000001</v>
      </c>
      <c r="F11" s="343">
        <v>0.24395951254408321</v>
      </c>
      <c r="G11" s="215"/>
      <c r="H11" s="382">
        <v>1075.2270000000001</v>
      </c>
      <c r="I11" s="383">
        <v>791.24300000000005</v>
      </c>
      <c r="J11" s="383">
        <v>283.98400000000004</v>
      </c>
      <c r="K11" s="343">
        <v>0.35890870440559985</v>
      </c>
    </row>
    <row r="12" spans="1:11">
      <c r="A12" s="85"/>
      <c r="B12" s="377"/>
      <c r="C12" s="389"/>
      <c r="D12" s="398"/>
      <c r="E12" s="398"/>
      <c r="F12" s="399"/>
      <c r="G12" s="205"/>
      <c r="H12" s="389"/>
      <c r="I12" s="398"/>
      <c r="J12" s="398"/>
      <c r="K12" s="399"/>
    </row>
    <row r="13" spans="1:11">
      <c r="A13" s="86"/>
      <c r="B13" s="394" t="s">
        <v>99</v>
      </c>
      <c r="C13" s="395"/>
      <c r="D13" s="395"/>
      <c r="E13" s="395"/>
      <c r="F13" s="396"/>
      <c r="G13" s="215"/>
      <c r="H13" s="395"/>
      <c r="I13" s="395"/>
      <c r="J13" s="395"/>
      <c r="K13" s="396"/>
    </row>
    <row r="14" spans="1:11">
      <c r="A14" s="86"/>
      <c r="B14" s="94" t="s">
        <v>5</v>
      </c>
      <c r="C14" s="371">
        <v>868.95</v>
      </c>
      <c r="D14" s="205">
        <v>858.59</v>
      </c>
      <c r="E14" s="205">
        <v>10.360000000000014</v>
      </c>
      <c r="F14" s="185">
        <v>1.2066294739048855E-2</v>
      </c>
      <c r="G14" s="205"/>
      <c r="H14" s="371">
        <v>449.89500000000004</v>
      </c>
      <c r="I14" s="205">
        <v>448.69300000000004</v>
      </c>
      <c r="J14" s="205">
        <v>1.2019999999999982</v>
      </c>
      <c r="K14" s="185">
        <v>2.6788918035272058E-3</v>
      </c>
    </row>
    <row r="15" spans="1:11">
      <c r="A15" s="86"/>
      <c r="B15" s="94" t="s">
        <v>6</v>
      </c>
      <c r="C15" s="371">
        <v>4169.5219999999999</v>
      </c>
      <c r="D15" s="205">
        <v>3336.4879999999998</v>
      </c>
      <c r="E15" s="205">
        <v>833.03400000000011</v>
      </c>
      <c r="F15" s="185">
        <v>0.24967390861288874</v>
      </c>
      <c r="G15" s="205"/>
      <c r="H15" s="371">
        <v>2151.1279999999997</v>
      </c>
      <c r="I15" s="205">
        <v>1759.0809999999999</v>
      </c>
      <c r="J15" s="205">
        <v>392.0469999999998</v>
      </c>
      <c r="K15" s="185">
        <v>0.22287035105262332</v>
      </c>
    </row>
    <row r="16" spans="1:11">
      <c r="A16" s="86"/>
      <c r="B16" s="384" t="s">
        <v>7</v>
      </c>
      <c r="C16" s="385">
        <v>1259.258</v>
      </c>
      <c r="D16" s="386">
        <v>1070.568</v>
      </c>
      <c r="E16" s="386">
        <v>188.69000000000005</v>
      </c>
      <c r="F16" s="281">
        <v>0.17625223245977839</v>
      </c>
      <c r="G16" s="205"/>
      <c r="H16" s="385">
        <v>629.96699999999998</v>
      </c>
      <c r="I16" s="386">
        <v>530.14499999999998</v>
      </c>
      <c r="J16" s="386">
        <v>99.822000000000003</v>
      </c>
      <c r="K16" s="281">
        <v>0.18829188240952943</v>
      </c>
    </row>
    <row r="17" spans="1:11">
      <c r="A17" s="85"/>
      <c r="B17" s="381" t="s">
        <v>100</v>
      </c>
      <c r="C17" s="382">
        <v>6297.73</v>
      </c>
      <c r="D17" s="383">
        <v>5265.6459999999997</v>
      </c>
      <c r="E17" s="383">
        <v>1032.0840000000003</v>
      </c>
      <c r="F17" s="343">
        <v>0.19600330139929656</v>
      </c>
      <c r="G17" s="208"/>
      <c r="H17" s="382">
        <v>3230.99</v>
      </c>
      <c r="I17" s="383">
        <v>2737.9189999999999</v>
      </c>
      <c r="J17" s="383">
        <v>493.0709999999998</v>
      </c>
      <c r="K17" s="343">
        <v>0.18008969586025003</v>
      </c>
    </row>
    <row r="18" spans="1:11">
      <c r="A18" s="85"/>
      <c r="B18" s="377"/>
      <c r="C18" s="387"/>
      <c r="D18" s="387"/>
      <c r="E18" s="387"/>
      <c r="F18" s="285"/>
      <c r="G18" s="208"/>
      <c r="H18" s="387"/>
      <c r="I18" s="387"/>
      <c r="J18" s="387"/>
      <c r="K18" s="285"/>
    </row>
    <row r="19" spans="1:11">
      <c r="A19" s="86"/>
      <c r="B19" s="388" t="s">
        <v>101</v>
      </c>
      <c r="C19" s="400">
        <v>-127.721</v>
      </c>
      <c r="D19" s="389">
        <v>-70.995999999999995</v>
      </c>
      <c r="E19" s="389">
        <v>-56.725000000000009</v>
      </c>
      <c r="F19" s="390">
        <v>-0.79898867541833352</v>
      </c>
      <c r="G19" s="208"/>
      <c r="H19" s="400">
        <v>-77.454000000000008</v>
      </c>
      <c r="I19" s="389">
        <v>-38.364999999999995</v>
      </c>
      <c r="J19" s="389">
        <v>-39.089000000000013</v>
      </c>
      <c r="K19" s="390">
        <v>1.0188713671315006</v>
      </c>
    </row>
    <row r="20" spans="1:11">
      <c r="A20" s="86"/>
      <c r="B20" s="388"/>
      <c r="C20" s="389"/>
      <c r="D20" s="389"/>
      <c r="E20" s="389"/>
      <c r="F20" s="389"/>
      <c r="G20" s="208"/>
      <c r="H20" s="389"/>
      <c r="I20" s="389"/>
      <c r="J20" s="389"/>
      <c r="K20" s="389"/>
    </row>
    <row r="21" spans="1:11" s="118" customFormat="1">
      <c r="A21" s="117"/>
      <c r="B21" s="397" t="s">
        <v>102</v>
      </c>
      <c r="C21" s="344">
        <v>8152.3580000000002</v>
      </c>
      <c r="D21" s="345">
        <v>6788.23</v>
      </c>
      <c r="E21" s="345">
        <v>1364.1280000000004</v>
      </c>
      <c r="F21" s="285">
        <v>0.20095488809306716</v>
      </c>
      <c r="G21" s="205"/>
      <c r="H21" s="344">
        <v>4228.7629999999999</v>
      </c>
      <c r="I21" s="345">
        <v>3490.797</v>
      </c>
      <c r="J21" s="345">
        <v>737.96599999999978</v>
      </c>
      <c r="K21" s="285">
        <v>0.21140329844445271</v>
      </c>
    </row>
    <row r="22" spans="1:11">
      <c r="A22" s="86"/>
      <c r="B22" s="391"/>
      <c r="C22" s="392"/>
      <c r="D22" s="392"/>
      <c r="E22" s="392"/>
      <c r="F22" s="393"/>
      <c r="G22" s="205"/>
      <c r="H22" s="392"/>
      <c r="I22" s="392"/>
      <c r="J22" s="392"/>
      <c r="K22" s="393"/>
    </row>
    <row r="23" spans="1:11">
      <c r="A23" s="86"/>
      <c r="B23" s="378" t="s">
        <v>97</v>
      </c>
      <c r="C23" s="379"/>
      <c r="D23" s="379"/>
      <c r="E23" s="379"/>
      <c r="F23" s="380"/>
      <c r="G23" s="215"/>
      <c r="H23" s="379"/>
      <c r="I23" s="379"/>
      <c r="J23" s="379"/>
      <c r="K23" s="380"/>
    </row>
    <row r="24" spans="1:11">
      <c r="A24" s="86"/>
      <c r="B24" s="94" t="s">
        <v>5</v>
      </c>
      <c r="C24" s="371">
        <v>-0.246</v>
      </c>
      <c r="D24" s="205">
        <v>-2.5990000000000002</v>
      </c>
      <c r="E24" s="205">
        <v>2.3530000000000002</v>
      </c>
      <c r="F24" s="185">
        <v>0.90534821085032702</v>
      </c>
      <c r="G24" s="205"/>
      <c r="H24" s="371">
        <v>-8.199999999999999E-2</v>
      </c>
      <c r="I24" s="205">
        <v>-1.3520000000000001</v>
      </c>
      <c r="J24" s="205">
        <v>1.27</v>
      </c>
      <c r="K24" s="185">
        <v>-0.93934911242603547</v>
      </c>
    </row>
    <row r="25" spans="1:11">
      <c r="A25" s="86"/>
      <c r="B25" s="94" t="s">
        <v>6</v>
      </c>
      <c r="C25" s="371">
        <v>-487.94799999999998</v>
      </c>
      <c r="D25" s="205">
        <v>-282.22800000000001</v>
      </c>
      <c r="E25" s="205">
        <v>-205.71999999999997</v>
      </c>
      <c r="F25" s="185">
        <v>-0.72891421120512478</v>
      </c>
      <c r="G25" s="205"/>
      <c r="H25" s="371">
        <v>-186.572</v>
      </c>
      <c r="I25" s="205">
        <v>-145.95500000000001</v>
      </c>
      <c r="J25" s="205">
        <v>-40.61699999999999</v>
      </c>
      <c r="K25" s="185">
        <v>0.27828440272686783</v>
      </c>
    </row>
    <row r="26" spans="1:11">
      <c r="A26" s="86"/>
      <c r="B26" s="94" t="s">
        <v>7</v>
      </c>
      <c r="C26" s="371">
        <v>-359.685</v>
      </c>
      <c r="D26" s="205">
        <v>-333.923</v>
      </c>
      <c r="E26" s="205">
        <v>-25.762</v>
      </c>
      <c r="F26" s="185">
        <v>-7.7149522494706968E-2</v>
      </c>
      <c r="G26" s="205"/>
      <c r="H26" s="371">
        <v>-229.91800000000001</v>
      </c>
      <c r="I26" s="205">
        <v>-158.12100000000001</v>
      </c>
      <c r="J26" s="205">
        <v>-71.796999999999997</v>
      </c>
      <c r="K26" s="185">
        <v>0.45406366010839805</v>
      </c>
    </row>
    <row r="27" spans="1:11">
      <c r="A27" s="86"/>
      <c r="B27" s="384" t="s">
        <v>44</v>
      </c>
      <c r="C27" s="385">
        <v>-36.545000000000002</v>
      </c>
      <c r="D27" s="386">
        <v>-49.006999999999998</v>
      </c>
      <c r="E27" s="386">
        <v>12.461999999999996</v>
      </c>
      <c r="F27" s="281">
        <v>0.25429020344032482</v>
      </c>
      <c r="G27" s="205"/>
      <c r="H27" s="385">
        <v>-23.398000000000003</v>
      </c>
      <c r="I27" s="386">
        <v>-29.072999999999997</v>
      </c>
      <c r="J27" s="386">
        <v>5.6749999999999936</v>
      </c>
      <c r="K27" s="281">
        <v>-0.19519829394971255</v>
      </c>
    </row>
    <row r="28" spans="1:11">
      <c r="A28" s="85"/>
      <c r="B28" s="377" t="s">
        <v>103</v>
      </c>
      <c r="C28" s="401">
        <v>-884.42399999999986</v>
      </c>
      <c r="D28" s="387">
        <v>-667.75699999999995</v>
      </c>
      <c r="E28" s="387">
        <v>-216.66699999999997</v>
      </c>
      <c r="F28" s="285">
        <v>-0.32446982959369941</v>
      </c>
      <c r="G28" s="208"/>
      <c r="H28" s="401">
        <v>-439.97</v>
      </c>
      <c r="I28" s="387">
        <v>-334.50099999999998</v>
      </c>
      <c r="J28" s="387">
        <v>-105.46899999999998</v>
      </c>
      <c r="K28" s="285">
        <v>0.31530249535875843</v>
      </c>
    </row>
    <row r="29" spans="1:11">
      <c r="A29" s="85"/>
      <c r="B29" s="377"/>
      <c r="C29" s="389"/>
      <c r="D29" s="398"/>
      <c r="E29" s="398"/>
      <c r="F29" s="399"/>
      <c r="G29" s="215"/>
      <c r="H29" s="389"/>
      <c r="I29" s="398"/>
      <c r="J29" s="398"/>
      <c r="K29" s="399"/>
    </row>
    <row r="30" spans="1:11">
      <c r="A30" s="86"/>
      <c r="B30" s="394" t="s">
        <v>99</v>
      </c>
      <c r="C30" s="395"/>
      <c r="D30" s="395"/>
      <c r="E30" s="395"/>
      <c r="F30" s="396"/>
      <c r="G30" s="215"/>
      <c r="H30" s="395"/>
      <c r="I30" s="395"/>
      <c r="J30" s="395"/>
      <c r="K30" s="396"/>
    </row>
    <row r="31" spans="1:11">
      <c r="A31" s="86"/>
      <c r="B31" s="94" t="s">
        <v>5</v>
      </c>
      <c r="C31" s="371">
        <v>-574.52300000000002</v>
      </c>
      <c r="D31" s="205">
        <v>-509.64600000000002</v>
      </c>
      <c r="E31" s="205">
        <v>-64.87700000000001</v>
      </c>
      <c r="F31" s="185">
        <v>-0.12729816382351666</v>
      </c>
      <c r="G31" s="205"/>
      <c r="H31" s="371">
        <v>-309.56100000000004</v>
      </c>
      <c r="I31" s="205">
        <v>-233.92599999999999</v>
      </c>
      <c r="J31" s="205">
        <v>-75.635000000000048</v>
      </c>
      <c r="K31" s="185">
        <v>0.32332874498773134</v>
      </c>
    </row>
    <row r="32" spans="1:11">
      <c r="A32" s="86"/>
      <c r="B32" s="94" t="s">
        <v>6</v>
      </c>
      <c r="C32" s="371">
        <v>-2760.4780000000001</v>
      </c>
      <c r="D32" s="205">
        <v>-2215.433</v>
      </c>
      <c r="E32" s="205">
        <v>-545.04500000000007</v>
      </c>
      <c r="F32" s="185">
        <v>-0.24602188375816381</v>
      </c>
      <c r="G32" s="205"/>
      <c r="H32" s="371">
        <v>-1461.0170000000001</v>
      </c>
      <c r="I32" s="205">
        <v>-1203.4650000000001</v>
      </c>
      <c r="J32" s="205">
        <v>-257.55199999999991</v>
      </c>
      <c r="K32" s="185">
        <v>0.21400871649777931</v>
      </c>
    </row>
    <row r="33" spans="1:11">
      <c r="A33" s="86"/>
      <c r="B33" s="384" t="s">
        <v>7</v>
      </c>
      <c r="C33" s="385">
        <v>-696.28</v>
      </c>
      <c r="D33" s="386">
        <v>-591.93799999999999</v>
      </c>
      <c r="E33" s="386">
        <v>-104.34199999999998</v>
      </c>
      <c r="F33" s="281">
        <v>-0.17627183928046519</v>
      </c>
      <c r="G33" s="205"/>
      <c r="H33" s="385">
        <v>-362.35399999999998</v>
      </c>
      <c r="I33" s="386">
        <v>-290.82900000000001</v>
      </c>
      <c r="J33" s="386">
        <v>-71.524999999999977</v>
      </c>
      <c r="K33" s="281">
        <v>0.24593489645117916</v>
      </c>
    </row>
    <row r="34" spans="1:11">
      <c r="A34" s="85"/>
      <c r="B34" s="377" t="s">
        <v>104</v>
      </c>
      <c r="C34" s="401">
        <v>-4031.2809999999999</v>
      </c>
      <c r="D34" s="387">
        <v>-3317.0170000000003</v>
      </c>
      <c r="E34" s="387">
        <v>-714.26400000000001</v>
      </c>
      <c r="F34" s="285">
        <v>-0.21533323465028964</v>
      </c>
      <c r="G34" s="205"/>
      <c r="H34" s="401">
        <v>-2132.9319999999998</v>
      </c>
      <c r="I34" s="387">
        <v>-1728.22</v>
      </c>
      <c r="J34" s="387">
        <v>-404.71199999999993</v>
      </c>
      <c r="K34" s="285">
        <v>0.23417851893856101</v>
      </c>
    </row>
    <row r="35" spans="1:11">
      <c r="A35" s="85"/>
      <c r="B35" s="377"/>
      <c r="C35" s="387"/>
      <c r="D35" s="387"/>
      <c r="E35" s="387"/>
      <c r="F35" s="285"/>
      <c r="G35" s="205"/>
      <c r="H35" s="387"/>
      <c r="I35" s="387"/>
      <c r="J35" s="387"/>
      <c r="K35" s="285"/>
    </row>
    <row r="36" spans="1:11">
      <c r="A36" s="86"/>
      <c r="B36" s="388" t="s">
        <v>101</v>
      </c>
      <c r="C36" s="400">
        <v>145.52199999999999</v>
      </c>
      <c r="D36" s="389">
        <v>108.01300000000001</v>
      </c>
      <c r="E36" s="389">
        <v>37.508999999999986</v>
      </c>
      <c r="F36" s="390">
        <v>0.347263755288715</v>
      </c>
      <c r="G36" s="208"/>
      <c r="H36" s="400">
        <v>79.62299999999999</v>
      </c>
      <c r="I36" s="389">
        <v>55.186000000000007</v>
      </c>
      <c r="J36" s="389">
        <v>24.436999999999983</v>
      </c>
      <c r="K36" s="390">
        <v>0.44281158264777254</v>
      </c>
    </row>
    <row r="37" spans="1:11">
      <c r="A37" s="86"/>
      <c r="B37" s="388"/>
      <c r="C37" s="389"/>
      <c r="D37" s="389"/>
      <c r="E37" s="389"/>
      <c r="F37" s="389"/>
      <c r="G37" s="205"/>
      <c r="H37" s="389"/>
      <c r="I37" s="389"/>
      <c r="J37" s="389"/>
      <c r="K37" s="389"/>
    </row>
    <row r="38" spans="1:11" s="118" customFormat="1">
      <c r="A38" s="117"/>
      <c r="B38" s="397" t="s">
        <v>105</v>
      </c>
      <c r="C38" s="344">
        <v>-4770.183</v>
      </c>
      <c r="D38" s="345">
        <v>-3876.7610000000004</v>
      </c>
      <c r="E38" s="345">
        <v>-893.42200000000003</v>
      </c>
      <c r="F38" s="285">
        <v>-0.23045578512577891</v>
      </c>
      <c r="G38" s="205"/>
      <c r="H38" s="344">
        <v>-2493.279</v>
      </c>
      <c r="I38" s="345">
        <v>-2007.5350000000001</v>
      </c>
      <c r="J38" s="345">
        <v>-485.74399999999991</v>
      </c>
      <c r="K38" s="285">
        <v>0.24196041413972846</v>
      </c>
    </row>
    <row r="39" spans="1:11" s="137" customFormat="1">
      <c r="B39" s="145"/>
      <c r="C39" s="216"/>
      <c r="D39" s="216"/>
      <c r="E39" s="216"/>
      <c r="F39" s="217"/>
      <c r="G39" s="218"/>
    </row>
    <row r="40" spans="1:11" s="137" customFormat="1">
      <c r="B40" s="841"/>
      <c r="C40" s="841"/>
      <c r="D40" s="841"/>
      <c r="E40" s="841"/>
      <c r="F40" s="841"/>
      <c r="G40" s="86"/>
    </row>
    <row r="41" spans="1:11" s="137" customFormat="1" ht="23.25" customHeight="1">
      <c r="B41" s="839" t="s">
        <v>96</v>
      </c>
      <c r="C41" s="838" t="s">
        <v>11</v>
      </c>
      <c r="D41" s="838"/>
      <c r="E41" s="838"/>
      <c r="F41" s="838"/>
      <c r="G41" s="86"/>
      <c r="H41" s="838" t="s">
        <v>12</v>
      </c>
      <c r="I41" s="838"/>
      <c r="J41" s="838"/>
      <c r="K41" s="838"/>
    </row>
    <row r="42" spans="1:11" s="137" customFormat="1" ht="17.25" customHeight="1">
      <c r="B42" s="840"/>
      <c r="C42" s="372" t="s">
        <v>470</v>
      </c>
      <c r="D42" s="403" t="s">
        <v>471</v>
      </c>
      <c r="E42" s="374" t="s">
        <v>62</v>
      </c>
      <c r="F42" s="374" t="s">
        <v>13</v>
      </c>
      <c r="G42" s="86"/>
      <c r="H42" s="372" t="str">
        <f>'Reported EBITDA'!$F$5</f>
        <v>Q2 2026</v>
      </c>
      <c r="I42" s="373" t="str">
        <f>'Reported EBITDA'!$G$5</f>
        <v>Q2 2025</v>
      </c>
      <c r="J42" s="374" t="s">
        <v>62</v>
      </c>
      <c r="K42" s="374" t="s">
        <v>2</v>
      </c>
    </row>
    <row r="43" spans="1:11" s="137" customFormat="1">
      <c r="B43" s="94"/>
      <c r="C43" s="142"/>
      <c r="D43" s="98"/>
      <c r="E43" s="98"/>
      <c r="F43" s="98"/>
      <c r="G43" s="86"/>
    </row>
    <row r="44" spans="1:11">
      <c r="A44" s="86"/>
      <c r="B44" s="404" t="s">
        <v>97</v>
      </c>
      <c r="C44" s="405"/>
      <c r="D44" s="405"/>
      <c r="E44" s="405"/>
      <c r="F44" s="406"/>
      <c r="G44" s="205"/>
      <c r="H44" s="405"/>
      <c r="I44" s="405"/>
      <c r="J44" s="405"/>
      <c r="K44" s="406"/>
    </row>
    <row r="45" spans="1:11">
      <c r="A45" s="86"/>
      <c r="B45" s="94" t="s">
        <v>5</v>
      </c>
      <c r="C45" s="371">
        <v>-1.6619999999999999</v>
      </c>
      <c r="D45" s="205">
        <v>-2.59</v>
      </c>
      <c r="E45" s="205">
        <v>0.92799999999999994</v>
      </c>
      <c r="F45" s="185">
        <v>-0.35830115830115827</v>
      </c>
      <c r="G45" s="205"/>
      <c r="H45" s="371">
        <v>-0.39599999999999991</v>
      </c>
      <c r="I45" s="205">
        <v>-1.4709999999999999</v>
      </c>
      <c r="J45" s="205">
        <v>1.075</v>
      </c>
      <c r="K45" s="185">
        <v>-0.73079537729435762</v>
      </c>
    </row>
    <row r="46" spans="1:11">
      <c r="A46" s="86"/>
      <c r="B46" s="94" t="s">
        <v>6</v>
      </c>
      <c r="C46" s="371">
        <v>-9.0330000000000013</v>
      </c>
      <c r="D46" s="205">
        <v>-8.9859999999999989</v>
      </c>
      <c r="E46" s="205">
        <v>-4.7000000000002373E-2</v>
      </c>
      <c r="F46" s="185">
        <v>5.2303583351882565E-3</v>
      </c>
      <c r="G46" s="205"/>
      <c r="H46" s="371">
        <v>-3.9740000000000011</v>
      </c>
      <c r="I46" s="205">
        <v>-4.605999999999999</v>
      </c>
      <c r="J46" s="205">
        <v>0.6319999999999979</v>
      </c>
      <c r="K46" s="185">
        <v>-0.13721233174120673</v>
      </c>
    </row>
    <row r="47" spans="1:11">
      <c r="A47" s="86"/>
      <c r="B47" s="94" t="s">
        <v>7</v>
      </c>
      <c r="C47" s="371">
        <v>-32.115000000000002</v>
      </c>
      <c r="D47" s="205">
        <v>-24.111999999999998</v>
      </c>
      <c r="E47" s="205">
        <v>-8.0030000000000037</v>
      </c>
      <c r="F47" s="185">
        <v>0.3319094226940944</v>
      </c>
      <c r="G47" s="205"/>
      <c r="H47" s="371">
        <v>-17.177000000000003</v>
      </c>
      <c r="I47" s="205">
        <v>-12.235999999999999</v>
      </c>
      <c r="J47" s="205">
        <v>-4.9410000000000043</v>
      </c>
      <c r="K47" s="185">
        <v>0.40380843412880063</v>
      </c>
    </row>
    <row r="48" spans="1:11">
      <c r="A48" s="86"/>
      <c r="B48" s="384" t="s">
        <v>44</v>
      </c>
      <c r="C48" s="385">
        <v>-6.1829999999999998</v>
      </c>
      <c r="D48" s="386">
        <v>-6.2279999999999998</v>
      </c>
      <c r="E48" s="386">
        <v>4.4999999999999929E-2</v>
      </c>
      <c r="F48" s="281">
        <v>-7.225433526011571E-3</v>
      </c>
      <c r="G48" s="205"/>
      <c r="H48" s="385">
        <v>-3.2339999999999995</v>
      </c>
      <c r="I48" s="386">
        <v>-3.1119999999999997</v>
      </c>
      <c r="J48" s="386">
        <v>-0.12199999999999989</v>
      </c>
      <c r="K48" s="281">
        <v>3.92030848329048E-2</v>
      </c>
    </row>
    <row r="49" spans="1:11">
      <c r="A49" s="85"/>
      <c r="B49" s="377" t="s">
        <v>106</v>
      </c>
      <c r="C49" s="401">
        <v>-48.993000000000002</v>
      </c>
      <c r="D49" s="387">
        <v>-41.915999999999997</v>
      </c>
      <c r="E49" s="387">
        <v>-7.0770000000000062</v>
      </c>
      <c r="F49" s="285">
        <v>0.16883767535070149</v>
      </c>
      <c r="G49" s="208"/>
      <c r="H49" s="401">
        <v>-24.781000000000002</v>
      </c>
      <c r="I49" s="387">
        <v>-21.424999999999997</v>
      </c>
      <c r="J49" s="387">
        <v>-3.3560000000000061</v>
      </c>
      <c r="K49" s="285">
        <v>0.1566394399066513</v>
      </c>
    </row>
    <row r="50" spans="1:11">
      <c r="A50" s="85"/>
      <c r="B50" s="377"/>
      <c r="C50" s="389"/>
      <c r="D50" s="398"/>
      <c r="E50" s="398"/>
      <c r="F50" s="399"/>
      <c r="G50" s="215"/>
      <c r="H50" s="389"/>
      <c r="I50" s="398"/>
      <c r="J50" s="398"/>
      <c r="K50" s="399"/>
    </row>
    <row r="51" spans="1:11">
      <c r="A51" s="86"/>
      <c r="B51" s="404" t="s">
        <v>99</v>
      </c>
      <c r="C51" s="405"/>
      <c r="D51" s="405"/>
      <c r="E51" s="405"/>
      <c r="F51" s="406"/>
      <c r="G51" s="215"/>
      <c r="H51" s="405"/>
      <c r="I51" s="405"/>
      <c r="J51" s="405"/>
      <c r="K51" s="406"/>
    </row>
    <row r="52" spans="1:11">
      <c r="A52" s="86"/>
      <c r="B52" s="94" t="s">
        <v>5</v>
      </c>
      <c r="C52" s="371">
        <v>-84.92</v>
      </c>
      <c r="D52" s="205">
        <v>-88.324999999999989</v>
      </c>
      <c r="E52" s="205">
        <v>3.4049999999999869</v>
      </c>
      <c r="F52" s="185">
        <v>-3.8550806679875316E-2</v>
      </c>
      <c r="G52" s="205"/>
      <c r="H52" s="371">
        <v>-44.696000000000005</v>
      </c>
      <c r="I52" s="205">
        <v>-42.079999999999991</v>
      </c>
      <c r="J52" s="205">
        <v>-2.6160000000000139</v>
      </c>
      <c r="K52" s="185">
        <v>6.2167300380228552E-2</v>
      </c>
    </row>
    <row r="53" spans="1:11">
      <c r="A53" s="86"/>
      <c r="B53" s="94" t="s">
        <v>6</v>
      </c>
      <c r="C53" s="371">
        <v>-132.52100000000002</v>
      </c>
      <c r="D53" s="205">
        <v>-111.72800000000001</v>
      </c>
      <c r="E53" s="205">
        <v>-20.793000000000006</v>
      </c>
      <c r="F53" s="185">
        <v>0.18610375196906781</v>
      </c>
      <c r="G53" s="205"/>
      <c r="H53" s="371">
        <v>-64.199000000000012</v>
      </c>
      <c r="I53" s="205">
        <v>-59.279000000000011</v>
      </c>
      <c r="J53" s="205">
        <v>-4.9200000000000017</v>
      </c>
      <c r="K53" s="185">
        <v>8.2997351507279049E-2</v>
      </c>
    </row>
    <row r="54" spans="1:11">
      <c r="A54" s="86"/>
      <c r="B54" s="384" t="s">
        <v>7</v>
      </c>
      <c r="C54" s="385">
        <v>-20.477</v>
      </c>
      <c r="D54" s="386">
        <v>-20.142000000000003</v>
      </c>
      <c r="E54" s="386">
        <v>-0.3349999999999973</v>
      </c>
      <c r="F54" s="281">
        <v>1.6631913414755006E-2</v>
      </c>
      <c r="G54" s="205"/>
      <c r="H54" s="385">
        <v>-10.574999999999999</v>
      </c>
      <c r="I54" s="386">
        <v>-10.637000000000002</v>
      </c>
      <c r="J54" s="386">
        <v>6.2000000000002942E-2</v>
      </c>
      <c r="K54" s="281">
        <v>-5.8287111027548466E-3</v>
      </c>
    </row>
    <row r="55" spans="1:11" s="168" customFormat="1">
      <c r="A55" s="144"/>
      <c r="B55" s="98" t="s">
        <v>107</v>
      </c>
      <c r="C55" s="402">
        <v>-237.91800000000003</v>
      </c>
      <c r="D55" s="208">
        <v>-220.19499999999999</v>
      </c>
      <c r="E55" s="208">
        <v>-17.723000000000017</v>
      </c>
      <c r="F55" s="186">
        <v>8.0487749494766225E-2</v>
      </c>
      <c r="G55" s="208"/>
      <c r="H55" s="402">
        <v>-119.47000000000001</v>
      </c>
      <c r="I55" s="208">
        <v>-111.99600000000001</v>
      </c>
      <c r="J55" s="208">
        <v>-7.4740000000000126</v>
      </c>
      <c r="K55" s="186">
        <v>6.6734526233079849E-2</v>
      </c>
    </row>
    <row r="56" spans="1:11">
      <c r="A56" s="85"/>
      <c r="B56" s="377"/>
      <c r="C56" s="387"/>
      <c r="D56" s="387"/>
      <c r="E56" s="387"/>
      <c r="F56" s="285"/>
      <c r="G56" s="205"/>
      <c r="H56" s="387"/>
      <c r="I56" s="387"/>
      <c r="J56" s="387"/>
      <c r="K56" s="285"/>
    </row>
    <row r="57" spans="1:11">
      <c r="A57" s="86"/>
      <c r="B57" s="388" t="s">
        <v>101</v>
      </c>
      <c r="C57" s="400">
        <v>-21.867000000000001</v>
      </c>
      <c r="D57" s="389">
        <v>-24.065999999999999</v>
      </c>
      <c r="E57" s="389">
        <v>2.1989999999999981</v>
      </c>
      <c r="F57" s="390">
        <v>-9.1373722263774493E-2</v>
      </c>
      <c r="G57" s="215"/>
      <c r="H57" s="400">
        <v>-11.141</v>
      </c>
      <c r="I57" s="389">
        <v>-12.188999999999998</v>
      </c>
      <c r="J57" s="389">
        <v>1.0479999999999983</v>
      </c>
      <c r="K57" s="390">
        <v>-8.5979161539092464E-2</v>
      </c>
    </row>
    <row r="58" spans="1:11">
      <c r="A58" s="86"/>
      <c r="B58" s="388"/>
      <c r="C58" s="389"/>
      <c r="D58" s="389"/>
      <c r="E58" s="389"/>
      <c r="F58" s="389"/>
      <c r="G58" s="205"/>
      <c r="H58" s="389"/>
      <c r="I58" s="389"/>
      <c r="J58" s="389"/>
      <c r="K58" s="389"/>
    </row>
    <row r="59" spans="1:11" s="118" customFormat="1">
      <c r="A59" s="117"/>
      <c r="B59" s="397" t="s">
        <v>108</v>
      </c>
      <c r="C59" s="344">
        <v>-308.77800000000008</v>
      </c>
      <c r="D59" s="345">
        <v>-286.17699999999996</v>
      </c>
      <c r="E59" s="345">
        <v>-22.601000000000024</v>
      </c>
      <c r="F59" s="285">
        <v>7.8975599017391707E-2</v>
      </c>
      <c r="G59" s="205"/>
      <c r="H59" s="344">
        <v>-155.392</v>
      </c>
      <c r="I59" s="345">
        <v>-145.60999999999999</v>
      </c>
      <c r="J59" s="345">
        <v>-9.7820000000000213</v>
      </c>
      <c r="K59" s="285">
        <v>6.7179451960717174E-2</v>
      </c>
    </row>
    <row r="60" spans="1:11">
      <c r="A60" s="85"/>
      <c r="B60" s="377"/>
      <c r="C60" s="389"/>
      <c r="D60" s="398"/>
      <c r="E60" s="398"/>
      <c r="F60" s="399"/>
      <c r="G60" s="215"/>
      <c r="H60" s="389"/>
      <c r="I60" s="398"/>
      <c r="J60" s="398"/>
      <c r="K60" s="399"/>
    </row>
    <row r="61" spans="1:11">
      <c r="A61" s="86"/>
      <c r="B61" s="404" t="s">
        <v>97</v>
      </c>
      <c r="C61" s="405"/>
      <c r="D61" s="405"/>
      <c r="E61" s="405"/>
      <c r="F61" s="406"/>
      <c r="G61" s="205"/>
      <c r="H61" s="405"/>
      <c r="I61" s="405"/>
      <c r="J61" s="405"/>
      <c r="K61" s="406"/>
    </row>
    <row r="62" spans="1:11">
      <c r="A62" s="86"/>
      <c r="B62" s="94" t="s">
        <v>5</v>
      </c>
      <c r="C62" s="371">
        <v>-1.1200000000000001</v>
      </c>
      <c r="D62" s="205">
        <v>-4.2270000000000003</v>
      </c>
      <c r="E62" s="205">
        <v>3.1070000000000002</v>
      </c>
      <c r="F62" s="185">
        <v>-0.73503666903241061</v>
      </c>
      <c r="G62" s="205"/>
      <c r="H62" s="371">
        <v>-0.39500000000000013</v>
      </c>
      <c r="I62" s="205">
        <v>-2.3920000000000003</v>
      </c>
      <c r="J62" s="205">
        <v>1.9970000000000003</v>
      </c>
      <c r="K62" s="185">
        <v>-0.83486622073578598</v>
      </c>
    </row>
    <row r="63" spans="1:11">
      <c r="A63" s="86"/>
      <c r="B63" s="94" t="s">
        <v>6</v>
      </c>
      <c r="C63" s="371">
        <v>-68.605999999999995</v>
      </c>
      <c r="D63" s="205">
        <v>-52.552</v>
      </c>
      <c r="E63" s="205">
        <v>-16.053999999999995</v>
      </c>
      <c r="F63" s="185">
        <v>0.30548789770132423</v>
      </c>
      <c r="G63" s="205"/>
      <c r="H63" s="371">
        <v>-38.48899999999999</v>
      </c>
      <c r="I63" s="205">
        <v>-27.946999999999999</v>
      </c>
      <c r="J63" s="205">
        <v>-10.541999999999991</v>
      </c>
      <c r="K63" s="185">
        <v>0.37721401223744921</v>
      </c>
    </row>
    <row r="64" spans="1:11">
      <c r="A64" s="86"/>
      <c r="B64" s="94" t="s">
        <v>7</v>
      </c>
      <c r="C64" s="371">
        <v>-34.737000000000002</v>
      </c>
      <c r="D64" s="205">
        <v>-23.803000000000001</v>
      </c>
      <c r="E64" s="205">
        <v>-10.934000000000001</v>
      </c>
      <c r="F64" s="185">
        <v>0.4593538629584506</v>
      </c>
      <c r="G64" s="205"/>
      <c r="H64" s="371">
        <v>-14.280000000000001</v>
      </c>
      <c r="I64" s="205">
        <v>-13.394</v>
      </c>
      <c r="J64" s="205">
        <v>-0.88600000000000101</v>
      </c>
      <c r="K64" s="185">
        <v>6.6149021950127063E-2</v>
      </c>
    </row>
    <row r="65" spans="1:11">
      <c r="A65" s="86"/>
      <c r="B65" s="384" t="s">
        <v>44</v>
      </c>
      <c r="C65" s="385">
        <v>-11.323</v>
      </c>
      <c r="D65" s="386">
        <v>-9.3919999999999995</v>
      </c>
      <c r="E65" s="386">
        <v>-1.9310000000000009</v>
      </c>
      <c r="F65" s="281">
        <v>0.20560051107325394</v>
      </c>
      <c r="G65" s="205"/>
      <c r="H65" s="385">
        <v>-6.3690000000000007</v>
      </c>
      <c r="I65" s="386">
        <v>-5.1319999999999997</v>
      </c>
      <c r="J65" s="386">
        <v>-1.237000000000001</v>
      </c>
      <c r="K65" s="281">
        <v>0.24103663289166044</v>
      </c>
    </row>
    <row r="66" spans="1:11">
      <c r="A66" s="85"/>
      <c r="B66" s="377" t="s">
        <v>109</v>
      </c>
      <c r="C66" s="401">
        <v>-115.786</v>
      </c>
      <c r="D66" s="387">
        <v>-89.97399999999999</v>
      </c>
      <c r="E66" s="387">
        <v>-25.811999999999998</v>
      </c>
      <c r="F66" s="285">
        <v>0.28688287727565753</v>
      </c>
      <c r="G66" s="208"/>
      <c r="H66" s="401">
        <v>-59.532999999999994</v>
      </c>
      <c r="I66" s="387">
        <v>-48.864999999999995</v>
      </c>
      <c r="J66" s="387">
        <v>-10.667999999999992</v>
      </c>
      <c r="K66" s="285">
        <v>0.21831576793205776</v>
      </c>
    </row>
    <row r="67" spans="1:11">
      <c r="A67" s="85"/>
      <c r="B67" s="377"/>
      <c r="C67" s="389"/>
      <c r="D67" s="398"/>
      <c r="E67" s="398"/>
      <c r="F67" s="399"/>
      <c r="G67" s="215"/>
      <c r="H67" s="389"/>
      <c r="I67" s="398"/>
      <c r="J67" s="398"/>
      <c r="K67" s="399"/>
    </row>
    <row r="68" spans="1:11">
      <c r="A68" s="86"/>
      <c r="B68" s="404" t="s">
        <v>99</v>
      </c>
      <c r="C68" s="405"/>
      <c r="D68" s="405"/>
      <c r="E68" s="405"/>
      <c r="F68" s="406"/>
      <c r="G68" s="205"/>
      <c r="H68" s="405"/>
      <c r="I68" s="405"/>
      <c r="J68" s="405"/>
      <c r="K68" s="406"/>
    </row>
    <row r="69" spans="1:11">
      <c r="A69" s="86"/>
      <c r="B69" s="94" t="s">
        <v>5</v>
      </c>
      <c r="C69" s="371">
        <v>-96.619</v>
      </c>
      <c r="D69" s="205">
        <v>-109.06</v>
      </c>
      <c r="E69" s="205">
        <v>12.441000000000003</v>
      </c>
      <c r="F69" s="185">
        <v>-0.11407482119933987</v>
      </c>
      <c r="G69" s="205"/>
      <c r="H69" s="371">
        <v>-47.308</v>
      </c>
      <c r="I69" s="205">
        <v>-43.594000000000008</v>
      </c>
      <c r="J69" s="205">
        <v>-3.7139999999999915</v>
      </c>
      <c r="K69" s="185">
        <v>8.5195210350047956E-2</v>
      </c>
    </row>
    <row r="70" spans="1:11">
      <c r="A70" s="86"/>
      <c r="B70" s="94" t="s">
        <v>6</v>
      </c>
      <c r="C70" s="371">
        <v>-315.33600000000001</v>
      </c>
      <c r="D70" s="205">
        <v>-228.32</v>
      </c>
      <c r="E70" s="205">
        <v>-87.01600000000002</v>
      </c>
      <c r="F70" s="185">
        <v>0.38111422564821318</v>
      </c>
      <c r="G70" s="205"/>
      <c r="H70" s="371">
        <v>-153.71100000000001</v>
      </c>
      <c r="I70" s="205">
        <v>-105.193</v>
      </c>
      <c r="J70" s="205">
        <v>-48.518000000000015</v>
      </c>
      <c r="K70" s="185">
        <v>0.46122840873442161</v>
      </c>
    </row>
    <row r="71" spans="1:11">
      <c r="A71" s="86"/>
      <c r="B71" s="384" t="s">
        <v>7</v>
      </c>
      <c r="C71" s="385">
        <v>-80.747</v>
      </c>
      <c r="D71" s="386">
        <v>-84.381</v>
      </c>
      <c r="E71" s="386">
        <v>3.6340000000000003</v>
      </c>
      <c r="F71" s="281">
        <v>-4.3066567118190124E-2</v>
      </c>
      <c r="G71" s="205"/>
      <c r="H71" s="385">
        <v>-40.206000000000003</v>
      </c>
      <c r="I71" s="386">
        <v>-55.045999999999999</v>
      </c>
      <c r="J71" s="386">
        <v>14.839999999999996</v>
      </c>
      <c r="K71" s="281">
        <v>-0.26959270428368998</v>
      </c>
    </row>
    <row r="72" spans="1:11">
      <c r="A72" s="85"/>
      <c r="B72" s="377" t="s">
        <v>110</v>
      </c>
      <c r="C72" s="401">
        <v>-492.70200000000006</v>
      </c>
      <c r="D72" s="387">
        <v>-421.76099999999997</v>
      </c>
      <c r="E72" s="387">
        <v>-70.941000000000017</v>
      </c>
      <c r="F72" s="285">
        <v>0.1682018963346541</v>
      </c>
      <c r="G72" s="208"/>
      <c r="H72" s="401">
        <v>-241.22500000000002</v>
      </c>
      <c r="I72" s="387">
        <v>-203.833</v>
      </c>
      <c r="J72" s="387">
        <v>-37.39200000000001</v>
      </c>
      <c r="K72" s="285">
        <v>0.18344429017872477</v>
      </c>
    </row>
    <row r="73" spans="1:11">
      <c r="A73" s="85"/>
      <c r="B73" s="377"/>
      <c r="C73" s="387"/>
      <c r="D73" s="387"/>
      <c r="E73" s="387"/>
      <c r="F73" s="285"/>
      <c r="G73" s="205"/>
      <c r="H73" s="387"/>
      <c r="I73" s="387"/>
      <c r="J73" s="387"/>
      <c r="K73" s="285"/>
    </row>
    <row r="74" spans="1:11" ht="14.25" customHeight="1">
      <c r="A74" s="86"/>
      <c r="B74" s="388" t="s">
        <v>101</v>
      </c>
      <c r="C74" s="400">
        <v>-36.979999999999997</v>
      </c>
      <c r="D74" s="389">
        <v>-36.945</v>
      </c>
      <c r="E74" s="389">
        <v>-3.4999999999996589E-2</v>
      </c>
      <c r="F74" s="390">
        <v>9.4735417512503695E-4</v>
      </c>
      <c r="G74" s="215"/>
      <c r="H74" s="400">
        <v>-25.090999999999998</v>
      </c>
      <c r="I74" s="389">
        <v>-23.548999999999999</v>
      </c>
      <c r="J74" s="389">
        <v>-1.541999999999998</v>
      </c>
      <c r="K74" s="390">
        <v>6.5480487494161022E-2</v>
      </c>
    </row>
    <row r="75" spans="1:11">
      <c r="A75" s="86"/>
      <c r="B75" s="388"/>
      <c r="C75" s="389"/>
      <c r="D75" s="389"/>
      <c r="E75" s="389"/>
      <c r="F75" s="389"/>
      <c r="G75" s="205"/>
      <c r="H75" s="389"/>
      <c r="I75" s="389"/>
      <c r="J75" s="389"/>
      <c r="K75" s="389"/>
    </row>
    <row r="76" spans="1:11" s="118" customFormat="1">
      <c r="A76" s="117"/>
      <c r="B76" s="397" t="s">
        <v>111</v>
      </c>
      <c r="C76" s="344">
        <v>-645.46800000000007</v>
      </c>
      <c r="D76" s="345">
        <v>-548.67999999999995</v>
      </c>
      <c r="E76" s="345">
        <v>-96.788000000000011</v>
      </c>
      <c r="F76" s="285">
        <v>0.17640154552744791</v>
      </c>
      <c r="G76" s="205"/>
      <c r="H76" s="344">
        <v>-325.84900000000005</v>
      </c>
      <c r="I76" s="345">
        <v>-276.24699999999996</v>
      </c>
      <c r="J76" s="345">
        <v>-49.602000000000004</v>
      </c>
      <c r="K76" s="285">
        <v>0.17955670106824728</v>
      </c>
    </row>
    <row r="77" spans="1:11">
      <c r="A77" s="86"/>
      <c r="B77" s="94"/>
      <c r="C77" s="219"/>
      <c r="D77" s="220"/>
      <c r="E77" s="220"/>
      <c r="F77" s="220"/>
      <c r="G77" s="205"/>
      <c r="H77" s="219"/>
      <c r="I77" s="220"/>
      <c r="J77" s="220"/>
      <c r="K77" s="220"/>
    </row>
    <row r="78" spans="1:11">
      <c r="A78" s="86"/>
      <c r="B78" s="404" t="s">
        <v>112</v>
      </c>
      <c r="C78" s="405"/>
      <c r="D78" s="405"/>
      <c r="E78" s="405"/>
      <c r="F78" s="406"/>
      <c r="G78" s="205"/>
      <c r="H78" s="405"/>
      <c r="I78" s="405"/>
      <c r="J78" s="405"/>
      <c r="K78" s="406"/>
    </row>
    <row r="79" spans="1:11">
      <c r="A79" s="86"/>
      <c r="B79" s="145"/>
      <c r="C79" s="221"/>
      <c r="D79" s="216"/>
      <c r="E79" s="216"/>
      <c r="F79" s="216"/>
      <c r="G79" s="205"/>
      <c r="H79" s="221"/>
      <c r="I79" s="216"/>
      <c r="J79" s="216"/>
      <c r="K79" s="216"/>
    </row>
    <row r="80" spans="1:11">
      <c r="A80" s="86"/>
      <c r="B80" s="404" t="s">
        <v>113</v>
      </c>
      <c r="C80" s="405"/>
      <c r="D80" s="405"/>
      <c r="E80" s="405"/>
      <c r="F80" s="406"/>
      <c r="G80" s="205"/>
      <c r="H80" s="405"/>
      <c r="I80" s="405"/>
      <c r="J80" s="405"/>
      <c r="K80" s="406"/>
    </row>
    <row r="81" spans="1:11">
      <c r="A81" s="86"/>
      <c r="B81" s="94" t="s">
        <v>5</v>
      </c>
      <c r="C81" s="371">
        <v>-0.44600000000000017</v>
      </c>
      <c r="D81" s="205">
        <v>17.974999999999998</v>
      </c>
      <c r="E81" s="205">
        <v>-18.420999999999999</v>
      </c>
      <c r="F81" s="185">
        <v>-1.0248122392211405</v>
      </c>
      <c r="G81" s="205"/>
      <c r="H81" s="371">
        <v>-2.3000000000000131E-2</v>
      </c>
      <c r="I81" s="205">
        <v>9.2199999999999989</v>
      </c>
      <c r="J81" s="205">
        <v>-9.2429999999999986</v>
      </c>
      <c r="K81" s="185">
        <v>-1.0024945770065077</v>
      </c>
    </row>
    <row r="82" spans="1:11">
      <c r="A82" s="86"/>
      <c r="B82" s="94" t="s">
        <v>6</v>
      </c>
      <c r="C82" s="371">
        <v>276.84100000000001</v>
      </c>
      <c r="D82" s="205">
        <v>263.85399999999998</v>
      </c>
      <c r="E82" s="205">
        <v>12.987000000000023</v>
      </c>
      <c r="F82" s="185">
        <v>4.9220402192121426E-2</v>
      </c>
      <c r="G82" s="205"/>
      <c r="H82" s="371">
        <v>167.05800000000005</v>
      </c>
      <c r="I82" s="205">
        <v>133.85299999999998</v>
      </c>
      <c r="J82" s="205">
        <v>33.205000000000069</v>
      </c>
      <c r="K82" s="185">
        <v>0.24807064466242879</v>
      </c>
    </row>
    <row r="83" spans="1:11">
      <c r="A83" s="86"/>
      <c r="B83" s="94" t="s">
        <v>7</v>
      </c>
      <c r="C83" s="371">
        <v>551.71899999999994</v>
      </c>
      <c r="D83" s="205">
        <v>412.137</v>
      </c>
      <c r="E83" s="205">
        <v>139.58199999999994</v>
      </c>
      <c r="F83" s="185">
        <v>0.33867864326668062</v>
      </c>
      <c r="G83" s="205"/>
      <c r="H83" s="371">
        <v>333.86099999999999</v>
      </c>
      <c r="I83" s="205">
        <v>199.31800000000001</v>
      </c>
      <c r="J83" s="205">
        <v>134.54299999999998</v>
      </c>
      <c r="K83" s="185">
        <v>0.67501680731293701</v>
      </c>
    </row>
    <row r="84" spans="1:11">
      <c r="A84" s="86"/>
      <c r="B84" s="94" t="s">
        <v>44</v>
      </c>
      <c r="C84" s="371">
        <v>105.03199999999998</v>
      </c>
      <c r="D84" s="205">
        <v>99.966999999999999</v>
      </c>
      <c r="E84" s="205">
        <v>5.0649999999999835</v>
      </c>
      <c r="F84" s="185">
        <v>5.0666720017605638E-2</v>
      </c>
      <c r="G84" s="205"/>
      <c r="H84" s="371">
        <v>50.046999999999997</v>
      </c>
      <c r="I84" s="205">
        <v>44.061000000000007</v>
      </c>
      <c r="J84" s="205">
        <v>5.98599999999999</v>
      </c>
      <c r="K84" s="185">
        <v>0.13585710719230137</v>
      </c>
    </row>
    <row r="85" spans="1:11">
      <c r="A85" s="85"/>
      <c r="B85" s="377" t="s">
        <v>114</v>
      </c>
      <c r="C85" s="401">
        <v>933.14599999999996</v>
      </c>
      <c r="D85" s="387">
        <v>793.93299999999999</v>
      </c>
      <c r="E85" s="387">
        <v>139.21299999999997</v>
      </c>
      <c r="F85" s="285">
        <v>0.17534603045848951</v>
      </c>
      <c r="G85" s="208"/>
      <c r="H85" s="401">
        <v>550.9430000000001</v>
      </c>
      <c r="I85" s="387">
        <v>386.452</v>
      </c>
      <c r="J85" s="387">
        <v>164.49100000000004</v>
      </c>
      <c r="K85" s="285">
        <v>0.42564406446337477</v>
      </c>
    </row>
    <row r="86" spans="1:11">
      <c r="A86" s="85"/>
      <c r="B86" s="96"/>
      <c r="C86" s="205"/>
      <c r="D86" s="192"/>
      <c r="E86" s="192"/>
      <c r="F86" s="192"/>
      <c r="G86" s="205"/>
      <c r="H86" s="205"/>
      <c r="I86" s="192"/>
      <c r="J86" s="192"/>
      <c r="K86" s="192"/>
    </row>
    <row r="87" spans="1:11">
      <c r="A87" s="86"/>
      <c r="B87" s="404" t="s">
        <v>115</v>
      </c>
      <c r="C87" s="405"/>
      <c r="D87" s="405"/>
      <c r="E87" s="405"/>
      <c r="F87" s="406"/>
      <c r="G87" s="205"/>
      <c r="H87" s="405"/>
      <c r="I87" s="405"/>
      <c r="J87" s="405"/>
      <c r="K87" s="406"/>
    </row>
    <row r="88" spans="1:11">
      <c r="A88" s="86"/>
      <c r="B88" s="94" t="s">
        <v>5</v>
      </c>
      <c r="C88" s="371">
        <v>112.88800000000001</v>
      </c>
      <c r="D88" s="205">
        <v>151.55900000000003</v>
      </c>
      <c r="E88" s="205">
        <v>-38.671000000000021</v>
      </c>
      <c r="F88" s="185">
        <v>-0.25515475821297329</v>
      </c>
      <c r="G88" s="205"/>
      <c r="H88" s="371">
        <v>48.330000000000005</v>
      </c>
      <c r="I88" s="205">
        <v>129.09300000000007</v>
      </c>
      <c r="J88" s="205">
        <v>-80.763000000000062</v>
      </c>
      <c r="K88" s="185">
        <v>-0.62561873997815542</v>
      </c>
    </row>
    <row r="89" spans="1:11">
      <c r="A89" s="86"/>
      <c r="B89" s="94" t="s">
        <v>6</v>
      </c>
      <c r="C89" s="371">
        <v>961.1869999999999</v>
      </c>
      <c r="D89" s="205">
        <v>781.00699999999983</v>
      </c>
      <c r="E89" s="205">
        <v>180.18000000000006</v>
      </c>
      <c r="F89" s="185">
        <v>0.23070215759909973</v>
      </c>
      <c r="G89" s="205"/>
      <c r="H89" s="371">
        <v>472.20099999999957</v>
      </c>
      <c r="I89" s="205">
        <v>391.14399999999978</v>
      </c>
      <c r="J89" s="205">
        <v>81.056999999999789</v>
      </c>
      <c r="K89" s="185">
        <v>0.20723058515533888</v>
      </c>
    </row>
    <row r="90" spans="1:11">
      <c r="A90" s="86"/>
      <c r="B90" s="94" t="s">
        <v>7</v>
      </c>
      <c r="C90" s="371">
        <v>461.75400000000008</v>
      </c>
      <c r="D90" s="205">
        <v>374.10699999999997</v>
      </c>
      <c r="E90" s="205">
        <v>87.647000000000105</v>
      </c>
      <c r="F90" s="185">
        <v>0.23428323982176247</v>
      </c>
      <c r="G90" s="205"/>
      <c r="H90" s="371">
        <v>216.83199999999999</v>
      </c>
      <c r="I90" s="205">
        <v>173.63299999999998</v>
      </c>
      <c r="J90" s="205">
        <v>43.199000000000012</v>
      </c>
      <c r="K90" s="185">
        <v>0.24879487194254568</v>
      </c>
    </row>
    <row r="91" spans="1:11">
      <c r="A91" s="85"/>
      <c r="B91" s="377" t="s">
        <v>116</v>
      </c>
      <c r="C91" s="401">
        <v>1535.829</v>
      </c>
      <c r="D91" s="387">
        <v>1306.6729999999998</v>
      </c>
      <c r="E91" s="387">
        <v>229.15600000000015</v>
      </c>
      <c r="F91" s="285">
        <v>0.17537363977062381</v>
      </c>
      <c r="G91" s="208"/>
      <c r="H91" s="401">
        <v>737.3629999999996</v>
      </c>
      <c r="I91" s="387">
        <v>693.86999999999989</v>
      </c>
      <c r="J91" s="387">
        <v>43.492999999999739</v>
      </c>
      <c r="K91" s="285">
        <v>6.2681770360441647E-2</v>
      </c>
    </row>
    <row r="92" spans="1:11">
      <c r="A92" s="85"/>
      <c r="B92" s="377"/>
      <c r="C92" s="387"/>
      <c r="D92" s="387"/>
      <c r="E92" s="387"/>
      <c r="F92" s="285"/>
      <c r="G92" s="205"/>
      <c r="H92" s="387"/>
      <c r="I92" s="387"/>
      <c r="J92" s="387"/>
      <c r="K92" s="285"/>
    </row>
    <row r="93" spans="1:11">
      <c r="A93" s="86"/>
      <c r="B93" s="388" t="s">
        <v>101</v>
      </c>
      <c r="C93" s="400">
        <v>-41.046000000000006</v>
      </c>
      <c r="D93" s="389">
        <v>-23.993999999999989</v>
      </c>
      <c r="E93" s="389">
        <v>-17.052000000000017</v>
      </c>
      <c r="F93" s="390">
        <v>0.71067766941735533</v>
      </c>
      <c r="G93" s="215"/>
      <c r="H93" s="400">
        <v>-34.063000000000017</v>
      </c>
      <c r="I93" s="389">
        <v>-18.916999999999987</v>
      </c>
      <c r="J93" s="389">
        <v>-15.146000000000029</v>
      </c>
      <c r="K93" s="390">
        <v>0.80065549505735789</v>
      </c>
    </row>
    <row r="94" spans="1:11">
      <c r="A94" s="86"/>
      <c r="B94" s="388"/>
      <c r="C94" s="389"/>
      <c r="D94" s="389"/>
      <c r="E94" s="389"/>
      <c r="F94" s="389"/>
      <c r="G94" s="205"/>
      <c r="H94" s="389"/>
      <c r="I94" s="389"/>
      <c r="J94" s="389"/>
      <c r="K94" s="389"/>
    </row>
    <row r="95" spans="1:11" s="118" customFormat="1">
      <c r="A95" s="117"/>
      <c r="B95" s="397" t="s">
        <v>117</v>
      </c>
      <c r="C95" s="344">
        <v>2427.9290000000001</v>
      </c>
      <c r="D95" s="345">
        <v>2076.6119999999996</v>
      </c>
      <c r="E95" s="345">
        <v>351.31700000000012</v>
      </c>
      <c r="F95" s="285">
        <v>0.16917796872983515</v>
      </c>
      <c r="G95" s="205"/>
      <c r="H95" s="344">
        <v>1254.2429999999995</v>
      </c>
      <c r="I95" s="345">
        <v>1061.405</v>
      </c>
      <c r="J95" s="345">
        <v>192.83799999999974</v>
      </c>
      <c r="K95" s="285">
        <v>0.1816818273891676</v>
      </c>
    </row>
    <row r="96" spans="1:11">
      <c r="A96" s="86"/>
      <c r="B96" s="86"/>
      <c r="C96" s="86"/>
      <c r="D96" s="86"/>
      <c r="E96" s="86"/>
      <c r="F96" s="86"/>
      <c r="G96" s="81"/>
    </row>
    <row r="97" spans="1:7">
      <c r="A97" s="86"/>
      <c r="B97" s="86"/>
      <c r="C97" s="86"/>
      <c r="D97" s="86"/>
      <c r="E97" s="81"/>
      <c r="F97" s="86"/>
      <c r="G97" s="81"/>
    </row>
    <row r="98" spans="1:7">
      <c r="A98" s="86"/>
      <c r="B98" s="86"/>
      <c r="C98" s="86"/>
      <c r="D98" s="86"/>
      <c r="E98" s="86"/>
      <c r="F98" s="86"/>
      <c r="G98" s="81"/>
    </row>
    <row r="99" spans="1:7">
      <c r="A99" s="86"/>
      <c r="B99" s="86"/>
      <c r="C99" s="86"/>
      <c r="D99" s="86"/>
      <c r="E99" s="86"/>
      <c r="F99" s="86"/>
      <c r="G99" s="86"/>
    </row>
    <row r="100" spans="1:7">
      <c r="A100" s="86"/>
      <c r="B100" s="86"/>
      <c r="C100" s="86"/>
      <c r="D100" s="86"/>
      <c r="E100" s="86"/>
      <c r="F100" s="86"/>
      <c r="G100" s="86"/>
    </row>
    <row r="101" spans="1:7">
      <c r="A101" s="86"/>
      <c r="B101" s="86"/>
      <c r="C101" s="86"/>
      <c r="D101" s="86"/>
      <c r="E101" s="86"/>
      <c r="F101" s="86"/>
      <c r="G101" s="86"/>
    </row>
    <row r="102" spans="1:7">
      <c r="A102" s="86"/>
      <c r="B102" s="86"/>
      <c r="C102" s="86"/>
      <c r="D102" s="86"/>
      <c r="E102" s="86"/>
      <c r="F102" s="86"/>
      <c r="G102" s="86"/>
    </row>
    <row r="103" spans="1:7">
      <c r="A103" s="86"/>
      <c r="B103" s="86"/>
      <c r="C103" s="86"/>
      <c r="D103" s="86"/>
      <c r="E103" s="86"/>
      <c r="F103" s="86"/>
      <c r="G103" s="86"/>
    </row>
    <row r="104" spans="1:7">
      <c r="A104" s="86"/>
      <c r="B104" s="86"/>
      <c r="C104" s="86"/>
      <c r="D104" s="86"/>
      <c r="E104" s="86"/>
      <c r="F104" s="86"/>
      <c r="G104" s="86"/>
    </row>
    <row r="105" spans="1:7">
      <c r="A105" s="86"/>
      <c r="B105" s="86"/>
      <c r="C105" s="86"/>
      <c r="D105" s="86"/>
      <c r="E105" s="86"/>
      <c r="F105" s="86"/>
      <c r="G105" s="86"/>
    </row>
    <row r="106" spans="1:7">
      <c r="A106" s="86"/>
      <c r="B106" s="86"/>
      <c r="C106" s="86"/>
      <c r="D106" s="86"/>
      <c r="E106" s="86"/>
      <c r="F106" s="86"/>
      <c r="G106" s="86"/>
    </row>
    <row r="107" spans="1:7">
      <c r="A107" s="86"/>
      <c r="B107" s="86"/>
      <c r="C107" s="86"/>
      <c r="D107" s="86"/>
      <c r="E107" s="86"/>
      <c r="F107" s="86"/>
      <c r="G107" s="86"/>
    </row>
    <row r="108" spans="1:7">
      <c r="A108" s="86"/>
      <c r="B108" s="86"/>
      <c r="C108" s="86"/>
      <c r="D108" s="86"/>
      <c r="E108" s="86"/>
      <c r="F108" s="86"/>
      <c r="G108" s="86"/>
    </row>
    <row r="109" spans="1:7">
      <c r="A109" s="86"/>
      <c r="B109" s="86"/>
      <c r="C109" s="86"/>
      <c r="D109" s="86"/>
      <c r="E109" s="86"/>
      <c r="F109" s="86"/>
      <c r="G109" s="86"/>
    </row>
    <row r="110" spans="1:7">
      <c r="A110" s="86"/>
      <c r="B110" s="86"/>
      <c r="C110" s="86"/>
      <c r="D110" s="86"/>
      <c r="E110" s="86"/>
      <c r="F110" s="86"/>
      <c r="G110" s="86"/>
    </row>
    <row r="111" spans="1:7">
      <c r="A111" s="86"/>
      <c r="B111" s="86"/>
      <c r="C111" s="86"/>
      <c r="D111" s="86"/>
      <c r="E111" s="86"/>
      <c r="F111" s="86"/>
      <c r="G111" s="86"/>
    </row>
    <row r="112" spans="1:7">
      <c r="A112" s="86"/>
      <c r="B112" s="86"/>
      <c r="C112" s="86"/>
      <c r="D112" s="86"/>
      <c r="E112" s="86"/>
      <c r="F112" s="86"/>
      <c r="G112" s="86"/>
    </row>
    <row r="113" spans="1:7">
      <c r="A113" s="86"/>
      <c r="B113" s="86"/>
      <c r="C113" s="86"/>
      <c r="D113" s="86"/>
      <c r="E113" s="86"/>
      <c r="F113" s="86"/>
      <c r="G113" s="86"/>
    </row>
    <row r="114" spans="1:7">
      <c r="A114" s="86"/>
      <c r="B114" s="86"/>
      <c r="C114" s="86"/>
      <c r="D114" s="86"/>
      <c r="E114" s="86"/>
      <c r="F114" s="86"/>
      <c r="G114" s="86"/>
    </row>
    <row r="115" spans="1:7">
      <c r="A115" s="86"/>
      <c r="B115" s="86"/>
      <c r="C115" s="86"/>
      <c r="D115" s="86"/>
      <c r="E115" s="86"/>
      <c r="F115" s="86"/>
      <c r="G115" s="86"/>
    </row>
  </sheetData>
  <mergeCells count="8">
    <mergeCell ref="H3:K3"/>
    <mergeCell ref="H41:K41"/>
    <mergeCell ref="B3:B4"/>
    <mergeCell ref="B2:F2"/>
    <mergeCell ref="C3:F3"/>
    <mergeCell ref="B41:B42"/>
    <mergeCell ref="C41:F41"/>
    <mergeCell ref="B40:F40"/>
  </mergeCells>
  <pageMargins left="0.7" right="0.7" top="0.75" bottom="0.75" header="0.3" footer="0.3"/>
  <pageSetup paperSize="9" orientation="portrait" r:id="rId1"/>
  <headerFooter>
    <oddHeader>&amp;C&amp;"Arial"&amp;8&amp;K000000INTERNAL&amp;1#</oddHeader>
  </headerFooter>
  <customProperties>
    <customPr name="_pios_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48"/>
  <sheetViews>
    <sheetView workbookViewId="0">
      <selection activeCell="G20" sqref="G20"/>
    </sheetView>
  </sheetViews>
  <sheetFormatPr baseColWidth="10" defaultColWidth="11.42578125" defaultRowHeight="12.75"/>
  <cols>
    <col min="1" max="1" width="3.7109375" style="101" customWidth="1"/>
    <col min="2" max="2" width="37.28515625" style="101" customWidth="1"/>
    <col min="3" max="4" width="16.28515625" style="101" bestFit="1" customWidth="1"/>
    <col min="5" max="5" width="13.7109375" style="726" customWidth="1"/>
    <col min="6" max="8" width="13.7109375" style="101" customWidth="1"/>
    <col min="9" max="9" width="13.7109375" style="726" customWidth="1"/>
    <col min="10" max="10" width="13.7109375" style="101" customWidth="1"/>
    <col min="11" max="16384" width="11.42578125" style="101"/>
  </cols>
  <sheetData>
    <row r="1" spans="1:10">
      <c r="B1" s="410"/>
      <c r="C1" s="410"/>
      <c r="D1" s="410"/>
      <c r="E1" s="723"/>
      <c r="F1" s="410"/>
      <c r="G1" s="410"/>
      <c r="H1" s="410"/>
      <c r="I1" s="723"/>
      <c r="J1" s="410"/>
    </row>
    <row r="2" spans="1:10">
      <c r="A2" s="413"/>
      <c r="B2" s="286" t="s">
        <v>118</v>
      </c>
      <c r="C2" s="810" t="s">
        <v>119</v>
      </c>
      <c r="D2" s="810"/>
      <c r="E2" s="810"/>
      <c r="F2" s="810"/>
      <c r="G2" s="810"/>
      <c r="H2" s="810"/>
      <c r="I2" s="810"/>
      <c r="J2" s="808"/>
    </row>
    <row r="3" spans="1:10">
      <c r="B3" s="844"/>
      <c r="C3" s="842" t="s">
        <v>11</v>
      </c>
      <c r="D3" s="842"/>
      <c r="E3" s="842"/>
      <c r="F3" s="842"/>
      <c r="G3" s="842" t="s">
        <v>12</v>
      </c>
      <c r="H3" s="842"/>
      <c r="I3" s="842"/>
      <c r="J3" s="842"/>
    </row>
    <row r="4" spans="1:10" s="147" customFormat="1">
      <c r="B4" s="845"/>
      <c r="C4" s="366" t="s">
        <v>470</v>
      </c>
      <c r="D4" s="408" t="s">
        <v>471</v>
      </c>
      <c r="E4" s="724" t="s">
        <v>62</v>
      </c>
      <c r="F4" s="407" t="s">
        <v>2</v>
      </c>
      <c r="G4" s="366" t="str">
        <f>'Reported EBITDA'!$F$5</f>
        <v>Q2 2026</v>
      </c>
      <c r="H4" s="408" t="str">
        <f>'Reported EBITDA'!$G$5</f>
        <v>Q2 2025</v>
      </c>
      <c r="I4" s="724" t="s">
        <v>62</v>
      </c>
      <c r="J4" s="407" t="s">
        <v>2</v>
      </c>
    </row>
    <row r="5" spans="1:10" ht="6.75" customHeight="1">
      <c r="B5" s="144"/>
      <c r="C5" s="144"/>
      <c r="D5" s="144"/>
      <c r="E5" s="725"/>
      <c r="F5" s="144"/>
      <c r="G5" s="144"/>
      <c r="H5" s="144"/>
      <c r="I5" s="725"/>
      <c r="J5" s="144"/>
    </row>
    <row r="6" spans="1:10">
      <c r="B6" s="101" t="s">
        <v>120</v>
      </c>
      <c r="C6" s="338">
        <v>2.5819999999999999</v>
      </c>
      <c r="D6" s="84">
        <v>27.390999999999998</v>
      </c>
      <c r="E6" s="192">
        <v>-24.808999999999997</v>
      </c>
      <c r="F6" s="185">
        <v>-0.90573546055273635</v>
      </c>
      <c r="G6" s="338">
        <v>0.84999999999999987</v>
      </c>
      <c r="H6" s="84">
        <v>14.434999999999999</v>
      </c>
      <c r="I6" s="192">
        <v>-13.584999999999999</v>
      </c>
      <c r="J6" s="185">
        <v>-0.94111534464842395</v>
      </c>
    </row>
    <row r="7" spans="1:10">
      <c r="B7" s="85" t="s">
        <v>121</v>
      </c>
      <c r="C7" s="338">
        <v>-0.246</v>
      </c>
      <c r="D7" s="84">
        <v>-2.5990000000000002</v>
      </c>
      <c r="E7" s="192">
        <v>2.3530000000000002</v>
      </c>
      <c r="F7" s="185">
        <v>-0.90534821085032702</v>
      </c>
      <c r="G7" s="338">
        <v>-8.199999999999999E-2</v>
      </c>
      <c r="H7" s="84">
        <v>-1.3520000000000001</v>
      </c>
      <c r="I7" s="192">
        <v>1.27</v>
      </c>
      <c r="J7" s="185">
        <v>-0.93934911242603547</v>
      </c>
    </row>
    <row r="8" spans="1:10">
      <c r="B8" s="101" t="s">
        <v>122</v>
      </c>
      <c r="C8" s="338">
        <v>-1.6619999999999999</v>
      </c>
      <c r="D8" s="84">
        <v>-2.59</v>
      </c>
      <c r="E8" s="192">
        <v>0.92799999999999994</v>
      </c>
      <c r="F8" s="185">
        <v>-0.35830115830115827</v>
      </c>
      <c r="G8" s="338">
        <v>-0.39599999999999991</v>
      </c>
      <c r="H8" s="84">
        <v>-1.4709999999999999</v>
      </c>
      <c r="I8" s="192">
        <v>1.075</v>
      </c>
      <c r="J8" s="185">
        <v>-0.73079537729435762</v>
      </c>
    </row>
    <row r="9" spans="1:10">
      <c r="B9" s="85" t="s">
        <v>73</v>
      </c>
      <c r="C9" s="338">
        <v>-1.1200000000000001</v>
      </c>
      <c r="D9" s="84">
        <v>-4.2270000000000003</v>
      </c>
      <c r="E9" s="192">
        <v>3.1070000000000002</v>
      </c>
      <c r="F9" s="185">
        <v>-0.73503666903241061</v>
      </c>
      <c r="G9" s="338">
        <v>-0.39500000000000013</v>
      </c>
      <c r="H9" s="84">
        <v>-2.3920000000000003</v>
      </c>
      <c r="I9" s="192">
        <v>1.9970000000000003</v>
      </c>
      <c r="J9" s="185">
        <v>-0.83486622073578598</v>
      </c>
    </row>
    <row r="10" spans="1:10">
      <c r="B10" s="85" t="s">
        <v>123</v>
      </c>
      <c r="C10" s="338"/>
      <c r="D10" s="84"/>
      <c r="E10" s="192"/>
      <c r="F10" s="185"/>
      <c r="G10" s="338"/>
      <c r="H10" s="84"/>
      <c r="I10" s="192"/>
      <c r="J10" s="185"/>
    </row>
    <row r="11" spans="1:10" ht="6" customHeight="1">
      <c r="B11" s="410"/>
      <c r="C11" s="410"/>
      <c r="D11" s="410"/>
      <c r="E11" s="723"/>
      <c r="F11" s="410"/>
      <c r="G11" s="410"/>
      <c r="H11" s="410"/>
      <c r="I11" s="723"/>
      <c r="J11" s="410"/>
    </row>
    <row r="12" spans="1:10">
      <c r="B12" s="411" t="s">
        <v>124</v>
      </c>
      <c r="C12" s="360">
        <v>-0.44600000000000017</v>
      </c>
      <c r="D12" s="412">
        <v>17.974999999999998</v>
      </c>
      <c r="E12" s="443">
        <v>-18.420999999999999</v>
      </c>
      <c r="F12" s="285">
        <v>-1.0248122392211405</v>
      </c>
      <c r="G12" s="360">
        <v>-2.3000000000000131E-2</v>
      </c>
      <c r="H12" s="412">
        <v>9.2199999999999989</v>
      </c>
      <c r="I12" s="443">
        <v>-9.2429999999999986</v>
      </c>
      <c r="J12" s="285">
        <v>-1.0024945770065077</v>
      </c>
    </row>
    <row r="13" spans="1:10">
      <c r="B13" s="843"/>
      <c r="C13" s="843"/>
      <c r="D13" s="843"/>
      <c r="E13" s="843"/>
      <c r="F13" s="843"/>
      <c r="G13" s="843"/>
      <c r="H13" s="843"/>
      <c r="I13" s="843"/>
      <c r="J13" s="843"/>
    </row>
    <row r="14" spans="1:10">
      <c r="B14" s="410"/>
      <c r="C14" s="410"/>
      <c r="D14" s="410"/>
      <c r="E14" s="723"/>
      <c r="F14" s="410"/>
      <c r="G14" s="410"/>
      <c r="H14" s="410"/>
      <c r="I14" s="723"/>
      <c r="J14" s="410"/>
    </row>
    <row r="15" spans="1:10">
      <c r="A15" s="413"/>
      <c r="B15" s="286" t="s">
        <v>125</v>
      </c>
      <c r="C15" s="812" t="s">
        <v>119</v>
      </c>
      <c r="D15" s="812"/>
      <c r="E15" s="812"/>
      <c r="F15" s="812"/>
      <c r="G15" s="812"/>
      <c r="H15" s="812"/>
      <c r="I15" s="812"/>
      <c r="J15" s="813"/>
    </row>
    <row r="16" spans="1:10">
      <c r="B16" s="844"/>
      <c r="C16" s="842" t="s">
        <v>11</v>
      </c>
      <c r="D16" s="842"/>
      <c r="E16" s="842"/>
      <c r="F16" s="842"/>
      <c r="G16" s="842" t="s">
        <v>12</v>
      </c>
      <c r="H16" s="842"/>
      <c r="I16" s="842"/>
      <c r="J16" s="842"/>
    </row>
    <row r="17" spans="1:10">
      <c r="B17" s="845"/>
      <c r="C17" s="366" t="s">
        <v>470</v>
      </c>
      <c r="D17" s="408" t="s">
        <v>471</v>
      </c>
      <c r="E17" s="724" t="s">
        <v>62</v>
      </c>
      <c r="F17" s="407" t="s">
        <v>2</v>
      </c>
      <c r="G17" s="366" t="str">
        <f>'Reported EBITDA'!$F$5</f>
        <v>Q2 2026</v>
      </c>
      <c r="H17" s="408" t="str">
        <f>'Reported EBITDA'!$G$5</f>
        <v>Q2 2025</v>
      </c>
      <c r="I17" s="724" t="s">
        <v>62</v>
      </c>
      <c r="J17" s="407" t="s">
        <v>2</v>
      </c>
    </row>
    <row r="18" spans="1:10" ht="8.25" customHeight="1">
      <c r="B18" s="144"/>
      <c r="C18" s="144"/>
      <c r="D18" s="144"/>
      <c r="E18" s="725"/>
      <c r="F18" s="144"/>
      <c r="G18" s="144"/>
      <c r="H18" s="144"/>
      <c r="I18" s="725"/>
      <c r="J18" s="144"/>
    </row>
    <row r="19" spans="1:10">
      <c r="B19" s="101" t="s">
        <v>120</v>
      </c>
      <c r="C19" s="338">
        <v>842.428</v>
      </c>
      <c r="D19" s="84">
        <v>607.62</v>
      </c>
      <c r="E19" s="192">
        <v>234.80799999999999</v>
      </c>
      <c r="F19" s="185">
        <v>0.38643889272900833</v>
      </c>
      <c r="G19" s="338">
        <v>396.09300000000002</v>
      </c>
      <c r="H19" s="84">
        <v>312.36099999999999</v>
      </c>
      <c r="I19" s="192">
        <v>83.732000000000028</v>
      </c>
      <c r="J19" s="185">
        <v>0.26806163381472081</v>
      </c>
    </row>
    <row r="20" spans="1:10">
      <c r="B20" s="85" t="s">
        <v>121</v>
      </c>
      <c r="C20" s="338">
        <v>-487.94799999999998</v>
      </c>
      <c r="D20" s="84">
        <v>-282.22800000000001</v>
      </c>
      <c r="E20" s="192">
        <v>-205.71999999999997</v>
      </c>
      <c r="F20" s="185">
        <v>-0.72891421120512478</v>
      </c>
      <c r="G20" s="338">
        <v>-186.572</v>
      </c>
      <c r="H20" s="84">
        <v>-145.95500000000001</v>
      </c>
      <c r="I20" s="192">
        <v>-40.61699999999999</v>
      </c>
      <c r="J20" s="185">
        <v>-0.27828440272686783</v>
      </c>
    </row>
    <row r="21" spans="1:10">
      <c r="B21" s="101" t="s">
        <v>122</v>
      </c>
      <c r="C21" s="338">
        <v>-9.0330000000000013</v>
      </c>
      <c r="D21" s="84">
        <v>-8.9859999999999989</v>
      </c>
      <c r="E21" s="192">
        <v>-4.7000000000002373E-2</v>
      </c>
      <c r="F21" s="185">
        <v>-5.2303583351882565E-3</v>
      </c>
      <c r="G21" s="338">
        <v>-3.9740000000000011</v>
      </c>
      <c r="H21" s="84">
        <v>-4.605999999999999</v>
      </c>
      <c r="I21" s="192">
        <v>0.6319999999999979</v>
      </c>
      <c r="J21" s="185">
        <v>0.13721233174120673</v>
      </c>
    </row>
    <row r="22" spans="1:10">
      <c r="B22" s="85" t="s">
        <v>73</v>
      </c>
      <c r="C22" s="338">
        <v>-68.605999999999995</v>
      </c>
      <c r="D22" s="84">
        <v>-52.552</v>
      </c>
      <c r="E22" s="192">
        <v>-16.053999999999995</v>
      </c>
      <c r="F22" s="185">
        <v>-0.30548789770132423</v>
      </c>
      <c r="G22" s="338">
        <v>-38.48899999999999</v>
      </c>
      <c r="H22" s="84">
        <v>-27.946999999999999</v>
      </c>
      <c r="I22" s="192">
        <v>-10.541999999999991</v>
      </c>
      <c r="J22" s="185">
        <v>-0.37721401223744921</v>
      </c>
    </row>
    <row r="23" spans="1:10" ht="6" customHeight="1">
      <c r="B23" s="410"/>
      <c r="C23" s="410"/>
      <c r="D23" s="410"/>
      <c r="E23" s="723"/>
      <c r="F23" s="410"/>
      <c r="G23" s="410"/>
      <c r="H23" s="410"/>
      <c r="I23" s="723"/>
      <c r="J23" s="410"/>
    </row>
    <row r="24" spans="1:10">
      <c r="B24" s="411" t="s">
        <v>124</v>
      </c>
      <c r="C24" s="360">
        <v>276.84100000000001</v>
      </c>
      <c r="D24" s="412">
        <v>263.85399999999998</v>
      </c>
      <c r="E24" s="443">
        <v>12.987000000000023</v>
      </c>
      <c r="F24" s="285">
        <v>4.9220402192121426E-2</v>
      </c>
      <c r="G24" s="360">
        <v>167.05800000000005</v>
      </c>
      <c r="H24" s="412">
        <v>133.85299999999998</v>
      </c>
      <c r="I24" s="443">
        <v>33.205000000000069</v>
      </c>
      <c r="J24" s="285">
        <v>0.24807064466242879</v>
      </c>
    </row>
    <row r="26" spans="1:10">
      <c r="B26" s="410"/>
      <c r="C26" s="410"/>
      <c r="D26" s="410"/>
      <c r="E26" s="723"/>
      <c r="F26" s="410"/>
      <c r="G26" s="410"/>
      <c r="H26" s="410"/>
      <c r="I26" s="723"/>
      <c r="J26" s="410"/>
    </row>
    <row r="27" spans="1:10">
      <c r="A27" s="413"/>
      <c r="B27" s="286" t="s">
        <v>126</v>
      </c>
      <c r="C27" s="810" t="s">
        <v>119</v>
      </c>
      <c r="D27" s="810"/>
      <c r="E27" s="810"/>
      <c r="F27" s="810"/>
      <c r="G27" s="810"/>
      <c r="H27" s="810"/>
      <c r="I27" s="810"/>
      <c r="J27" s="808"/>
    </row>
    <row r="28" spans="1:10">
      <c r="B28" s="844"/>
      <c r="C28" s="842" t="s">
        <v>11</v>
      </c>
      <c r="D28" s="842"/>
      <c r="E28" s="842"/>
      <c r="F28" s="842"/>
      <c r="G28" s="842" t="s">
        <v>12</v>
      </c>
      <c r="H28" s="842"/>
      <c r="I28" s="842"/>
      <c r="J28" s="842"/>
    </row>
    <row r="29" spans="1:10">
      <c r="B29" s="845"/>
      <c r="C29" s="366" t="s">
        <v>470</v>
      </c>
      <c r="D29" s="408" t="s">
        <v>471</v>
      </c>
      <c r="E29" s="724" t="s">
        <v>62</v>
      </c>
      <c r="F29" s="407" t="s">
        <v>2</v>
      </c>
      <c r="G29" s="366" t="str">
        <f>'Reported EBITDA'!$F$5</f>
        <v>Q2 2026</v>
      </c>
      <c r="H29" s="408" t="str">
        <f>'Reported EBITDA'!$G$5</f>
        <v>Q2 2025</v>
      </c>
      <c r="I29" s="724" t="s">
        <v>62</v>
      </c>
      <c r="J29" s="407" t="s">
        <v>2</v>
      </c>
    </row>
    <row r="30" spans="1:10" ht="7.5" customHeight="1">
      <c r="B30" s="144"/>
      <c r="C30" s="144"/>
      <c r="D30" s="144"/>
      <c r="E30" s="725"/>
      <c r="F30" s="144"/>
      <c r="G30" s="144"/>
      <c r="H30" s="144"/>
      <c r="I30" s="725"/>
      <c r="J30" s="144"/>
    </row>
    <row r="31" spans="1:10">
      <c r="B31" s="85" t="s">
        <v>120</v>
      </c>
      <c r="C31" s="338">
        <v>978.25599999999997</v>
      </c>
      <c r="D31" s="84">
        <v>793.97500000000002</v>
      </c>
      <c r="E31" s="192">
        <v>184.28099999999995</v>
      </c>
      <c r="F31" s="185">
        <v>0.2320992474574135</v>
      </c>
      <c r="G31" s="338">
        <v>595.23599999999999</v>
      </c>
      <c r="H31" s="84">
        <v>383.06900000000002</v>
      </c>
      <c r="I31" s="192">
        <v>212.16699999999997</v>
      </c>
      <c r="J31" s="185">
        <v>0.55386105375271799</v>
      </c>
    </row>
    <row r="32" spans="1:10">
      <c r="B32" s="101" t="s">
        <v>121</v>
      </c>
      <c r="C32" s="338">
        <v>-359.685</v>
      </c>
      <c r="D32" s="84">
        <v>-333.923</v>
      </c>
      <c r="E32" s="192">
        <v>-25.762</v>
      </c>
      <c r="F32" s="185">
        <v>-7.7149522494706968E-2</v>
      </c>
      <c r="G32" s="338">
        <v>-229.91800000000001</v>
      </c>
      <c r="H32" s="84">
        <v>-158.12100000000001</v>
      </c>
      <c r="I32" s="192">
        <v>-71.796999999999997</v>
      </c>
      <c r="J32" s="185">
        <v>-0.45406366010839805</v>
      </c>
    </row>
    <row r="33" spans="1:10">
      <c r="B33" s="85" t="s">
        <v>122</v>
      </c>
      <c r="C33" s="338">
        <v>-32.115000000000002</v>
      </c>
      <c r="D33" s="84">
        <v>-24.111999999999998</v>
      </c>
      <c r="E33" s="192">
        <v>-8.0030000000000037</v>
      </c>
      <c r="F33" s="185">
        <v>-0.3319094226940944</v>
      </c>
      <c r="G33" s="338">
        <v>-17.177000000000003</v>
      </c>
      <c r="H33" s="84">
        <v>-12.235999999999999</v>
      </c>
      <c r="I33" s="192">
        <v>-4.9410000000000043</v>
      </c>
      <c r="J33" s="185">
        <v>-0.40380843412880063</v>
      </c>
    </row>
    <row r="34" spans="1:10">
      <c r="B34" s="410" t="s">
        <v>73</v>
      </c>
      <c r="C34" s="338">
        <v>-34.737000000000002</v>
      </c>
      <c r="D34" s="84">
        <v>-23.803000000000001</v>
      </c>
      <c r="E34" s="192">
        <v>-10.934000000000001</v>
      </c>
      <c r="F34" s="185">
        <v>-0.4593538629584506</v>
      </c>
      <c r="G34" s="338">
        <v>-14.280000000000001</v>
      </c>
      <c r="H34" s="84">
        <v>-13.394</v>
      </c>
      <c r="I34" s="192">
        <v>-0.88600000000000101</v>
      </c>
      <c r="J34" s="185">
        <v>-6.6149021950127063E-2</v>
      </c>
    </row>
    <row r="35" spans="1:10" ht="8.25" customHeight="1">
      <c r="B35" s="411"/>
      <c r="C35" s="412"/>
      <c r="D35" s="412"/>
      <c r="E35" s="443"/>
      <c r="F35" s="285"/>
      <c r="G35" s="412"/>
      <c r="H35" s="412"/>
      <c r="I35" s="443"/>
      <c r="J35" s="285"/>
    </row>
    <row r="36" spans="1:10">
      <c r="B36" s="411" t="s">
        <v>124</v>
      </c>
      <c r="C36" s="360">
        <v>551.71899999999994</v>
      </c>
      <c r="D36" s="412">
        <v>412.137</v>
      </c>
      <c r="E36" s="443">
        <v>139.58199999999994</v>
      </c>
      <c r="F36" s="285">
        <v>0.33867864326668062</v>
      </c>
      <c r="G36" s="360">
        <v>333.86099999999999</v>
      </c>
      <c r="H36" s="412">
        <v>199.31800000000001</v>
      </c>
      <c r="I36" s="443">
        <v>134.54299999999998</v>
      </c>
      <c r="J36" s="285">
        <v>0.67501680731293701</v>
      </c>
    </row>
    <row r="38" spans="1:10">
      <c r="B38" s="410"/>
      <c r="C38" s="410"/>
      <c r="D38" s="410"/>
      <c r="E38" s="723"/>
      <c r="F38" s="410"/>
      <c r="G38" s="410"/>
      <c r="H38" s="410"/>
      <c r="I38" s="723"/>
      <c r="J38" s="410"/>
    </row>
    <row r="39" spans="1:10">
      <c r="A39" s="413"/>
      <c r="B39" s="286" t="s">
        <v>127</v>
      </c>
      <c r="C39" s="810" t="s">
        <v>119</v>
      </c>
      <c r="D39" s="810"/>
      <c r="E39" s="810"/>
      <c r="F39" s="810"/>
      <c r="G39" s="810"/>
      <c r="H39" s="810"/>
      <c r="I39" s="810"/>
      <c r="J39" s="808"/>
    </row>
    <row r="40" spans="1:10">
      <c r="B40" s="844"/>
      <c r="C40" s="842" t="s">
        <v>11</v>
      </c>
      <c r="D40" s="842"/>
      <c r="E40" s="842"/>
      <c r="F40" s="842"/>
      <c r="G40" s="842" t="s">
        <v>12</v>
      </c>
      <c r="H40" s="842"/>
      <c r="I40" s="842"/>
      <c r="J40" s="842"/>
    </row>
    <row r="41" spans="1:10">
      <c r="B41" s="845"/>
      <c r="C41" s="366" t="s">
        <v>470</v>
      </c>
      <c r="D41" s="408" t="s">
        <v>471</v>
      </c>
      <c r="E41" s="724" t="s">
        <v>62</v>
      </c>
      <c r="F41" s="407" t="s">
        <v>2</v>
      </c>
      <c r="G41" s="366" t="str">
        <f>'Reported EBITDA'!$F$5</f>
        <v>Q2 2026</v>
      </c>
      <c r="H41" s="408" t="str">
        <f>'Reported EBITDA'!$G$5</f>
        <v>Q2 2025</v>
      </c>
      <c r="I41" s="724" t="s">
        <v>62</v>
      </c>
      <c r="J41" s="407" t="s">
        <v>2</v>
      </c>
    </row>
    <row r="42" spans="1:10">
      <c r="B42" s="144"/>
      <c r="C42" s="144"/>
      <c r="D42" s="144"/>
      <c r="E42" s="725"/>
      <c r="F42" s="144"/>
      <c r="G42" s="144"/>
      <c r="H42" s="144"/>
      <c r="I42" s="725"/>
      <c r="J42" s="144"/>
    </row>
    <row r="43" spans="1:10">
      <c r="B43" s="85" t="s">
        <v>120</v>
      </c>
      <c r="C43" s="338">
        <v>159.083</v>
      </c>
      <c r="D43" s="84">
        <v>164.59399999999999</v>
      </c>
      <c r="E43" s="192">
        <v>-5.5109999999999957</v>
      </c>
      <c r="F43" s="185">
        <v>-3.3482386964287847E-2</v>
      </c>
      <c r="G43" s="338">
        <v>83.048000000000002</v>
      </c>
      <c r="H43" s="84">
        <v>81.378</v>
      </c>
      <c r="I43" s="192">
        <v>1.6700000000000017</v>
      </c>
      <c r="J43" s="185">
        <v>2.0521516871881751E-2</v>
      </c>
    </row>
    <row r="44" spans="1:10">
      <c r="B44" s="101" t="s">
        <v>121</v>
      </c>
      <c r="C44" s="338">
        <v>-36.545000000000002</v>
      </c>
      <c r="D44" s="84">
        <v>-49.006999999999998</v>
      </c>
      <c r="E44" s="192">
        <v>12.461999999999996</v>
      </c>
      <c r="F44" s="185">
        <v>0.25429020344032482</v>
      </c>
      <c r="G44" s="338">
        <v>-23.398000000000003</v>
      </c>
      <c r="H44" s="84">
        <v>-29.072999999999997</v>
      </c>
      <c r="I44" s="192">
        <v>5.6749999999999936</v>
      </c>
      <c r="J44" s="185">
        <v>0.19519829394971255</v>
      </c>
    </row>
    <row r="45" spans="1:10">
      <c r="B45" s="85" t="s">
        <v>122</v>
      </c>
      <c r="C45" s="338">
        <v>-6.1829999999999998</v>
      </c>
      <c r="D45" s="84">
        <v>-6.2279999999999998</v>
      </c>
      <c r="E45" s="192">
        <v>4.4999999999999929E-2</v>
      </c>
      <c r="F45" s="185">
        <v>7.225433526011571E-3</v>
      </c>
      <c r="G45" s="338">
        <v>-3.2339999999999995</v>
      </c>
      <c r="H45" s="84">
        <v>-3.1119999999999997</v>
      </c>
      <c r="I45" s="192">
        <v>-0.12199999999999989</v>
      </c>
      <c r="J45" s="185">
        <v>-3.92030848329048E-2</v>
      </c>
    </row>
    <row r="46" spans="1:10">
      <c r="B46" s="410" t="s">
        <v>73</v>
      </c>
      <c r="C46" s="338">
        <v>-11.323</v>
      </c>
      <c r="D46" s="84">
        <v>-9.3919999999999995</v>
      </c>
      <c r="E46" s="192">
        <v>-1.9310000000000009</v>
      </c>
      <c r="F46" s="185">
        <v>-0.20560051107325394</v>
      </c>
      <c r="G46" s="338">
        <v>-6.3690000000000007</v>
      </c>
      <c r="H46" s="84">
        <v>-5.1319999999999997</v>
      </c>
      <c r="I46" s="192">
        <v>-1.237000000000001</v>
      </c>
      <c r="J46" s="185">
        <v>-0.24103663289166044</v>
      </c>
    </row>
    <row r="47" spans="1:10">
      <c r="B47" s="411"/>
      <c r="C47" s="412"/>
      <c r="D47" s="412"/>
      <c r="E47" s="443"/>
      <c r="F47" s="285"/>
      <c r="G47" s="412"/>
      <c r="H47" s="412"/>
      <c r="I47" s="443"/>
      <c r="J47" s="285"/>
    </row>
    <row r="48" spans="1:10">
      <c r="B48" s="411" t="s">
        <v>124</v>
      </c>
      <c r="C48" s="360">
        <v>105.03199999999998</v>
      </c>
      <c r="D48" s="412">
        <v>99.966999999999999</v>
      </c>
      <c r="E48" s="443">
        <v>5.0649999999999835</v>
      </c>
      <c r="F48" s="285">
        <v>5.0666720017605638E-2</v>
      </c>
      <c r="G48" s="360">
        <v>50.046999999999997</v>
      </c>
      <c r="H48" s="412">
        <v>44.061000000000007</v>
      </c>
      <c r="I48" s="443">
        <v>5.98599999999999</v>
      </c>
      <c r="J48" s="285">
        <v>0.13585710719230137</v>
      </c>
    </row>
  </sheetData>
  <mergeCells count="17">
    <mergeCell ref="B40:B41"/>
    <mergeCell ref="C40:F40"/>
    <mergeCell ref="B28:B29"/>
    <mergeCell ref="G28:J28"/>
    <mergeCell ref="C39:J39"/>
    <mergeCell ref="G40:J40"/>
    <mergeCell ref="G3:J3"/>
    <mergeCell ref="C28:F28"/>
    <mergeCell ref="C2:J2"/>
    <mergeCell ref="C15:J15"/>
    <mergeCell ref="G16:J16"/>
    <mergeCell ref="C27:J27"/>
    <mergeCell ref="C3:F3"/>
    <mergeCell ref="B13:J13"/>
    <mergeCell ref="B3:B4"/>
    <mergeCell ref="C16:F16"/>
    <mergeCell ref="B16:B17"/>
  </mergeCells>
  <pageMargins left="0.7" right="0.7" top="0.75" bottom="0.75" header="0.3" footer="0.3"/>
  <pageSetup paperSize="9" orientation="portrait" r:id="rId1"/>
  <headerFooter>
    <oddHeader>&amp;C&amp;"Arial"&amp;8&amp;K000000INTERNAL&amp;1#</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AC37"/>
  <sheetViews>
    <sheetView workbookViewId="0"/>
  </sheetViews>
  <sheetFormatPr baseColWidth="10" defaultColWidth="11.42578125" defaultRowHeight="12.75"/>
  <cols>
    <col min="1" max="1" width="3.28515625" style="101" customWidth="1"/>
    <col min="2" max="2" width="35.28515625" style="101" customWidth="1"/>
    <col min="3" max="4" width="16.28515625" style="101" bestFit="1" customWidth="1"/>
    <col min="5" max="10" width="13.7109375" style="101" customWidth="1"/>
    <col min="11" max="11" width="3.5703125" style="101" customWidth="1"/>
    <col min="12" max="12" width="29.7109375" style="101" customWidth="1"/>
    <col min="13" max="13" width="17.42578125" style="101" customWidth="1"/>
    <col min="14" max="14" width="16.28515625" style="101" customWidth="1"/>
    <col min="15" max="15" width="13.42578125" style="101" customWidth="1"/>
    <col min="16" max="16" width="2" style="101" customWidth="1"/>
    <col min="17" max="17" width="15.5703125" style="101" bestFit="1" customWidth="1"/>
    <col min="18" max="18" width="15.85546875" style="101" customWidth="1"/>
    <col min="19" max="16384" width="11.42578125" style="101"/>
  </cols>
  <sheetData>
    <row r="1" spans="2:29">
      <c r="B1" s="410"/>
      <c r="C1" s="410"/>
      <c r="D1" s="410"/>
      <c r="E1" s="410"/>
      <c r="F1" s="410"/>
      <c r="G1" s="410"/>
      <c r="H1" s="410"/>
      <c r="I1" s="410"/>
      <c r="J1" s="410"/>
      <c r="L1" s="410"/>
      <c r="M1" s="410"/>
      <c r="N1" s="410"/>
      <c r="O1" s="410"/>
      <c r="P1" s="410"/>
      <c r="Q1" s="410"/>
      <c r="R1" s="410"/>
      <c r="S1" s="410"/>
    </row>
    <row r="2" spans="2:29">
      <c r="B2" s="304" t="s">
        <v>118</v>
      </c>
      <c r="C2" s="810" t="s">
        <v>119</v>
      </c>
      <c r="D2" s="810"/>
      <c r="E2" s="810"/>
      <c r="F2" s="808"/>
      <c r="G2" s="611"/>
      <c r="H2" s="611"/>
      <c r="I2" s="611"/>
      <c r="J2" s="611"/>
      <c r="K2" s="416"/>
      <c r="L2" s="812" t="s">
        <v>118</v>
      </c>
      <c r="M2" s="812"/>
      <c r="N2" s="812"/>
      <c r="O2" s="812"/>
      <c r="P2" s="812"/>
      <c r="Q2" s="812"/>
      <c r="R2" s="812"/>
      <c r="S2" s="813"/>
    </row>
    <row r="3" spans="2:29">
      <c r="B3" s="844"/>
      <c r="C3" s="845" t="s">
        <v>11</v>
      </c>
      <c r="D3" s="845"/>
      <c r="E3" s="845"/>
      <c r="F3" s="845"/>
      <c r="G3" s="845" t="s">
        <v>12</v>
      </c>
      <c r="H3" s="845"/>
      <c r="I3" s="845"/>
      <c r="J3" s="845"/>
      <c r="L3" s="844" t="s">
        <v>128</v>
      </c>
      <c r="M3" s="842" t="s">
        <v>129</v>
      </c>
      <c r="N3" s="842"/>
      <c r="O3" s="842"/>
      <c r="P3" s="842"/>
      <c r="Q3" s="842" t="s">
        <v>130</v>
      </c>
      <c r="R3" s="842"/>
      <c r="S3" s="842"/>
    </row>
    <row r="4" spans="2:29" s="147" customFormat="1" ht="25.5" customHeight="1">
      <c r="B4" s="845"/>
      <c r="C4" s="366" t="s">
        <v>470</v>
      </c>
      <c r="D4" s="408" t="s">
        <v>471</v>
      </c>
      <c r="E4" s="407" t="s">
        <v>62</v>
      </c>
      <c r="F4" s="407" t="s">
        <v>13</v>
      </c>
      <c r="G4" s="366" t="str">
        <f>'Reported EBITDA'!$F$5</f>
        <v>Q2 2026</v>
      </c>
      <c r="H4" s="408" t="str">
        <f>'Reported EBITDA'!$G$5</f>
        <v>Q2 2025</v>
      </c>
      <c r="I4" s="407" t="s">
        <v>62</v>
      </c>
      <c r="J4" s="407" t="s">
        <v>2</v>
      </c>
      <c r="L4" s="844"/>
      <c r="M4" s="418" t="s">
        <v>470</v>
      </c>
      <c r="N4" s="409" t="s">
        <v>471</v>
      </c>
      <c r="O4" s="417" t="s">
        <v>131</v>
      </c>
      <c r="P4" s="148"/>
      <c r="Q4" s="418" t="str">
        <f>'Reported EBITDA'!$F$5</f>
        <v>Q2 2026</v>
      </c>
      <c r="R4" s="409" t="str">
        <f>'Reported EBITDA'!$G$5</f>
        <v>Q2 2025</v>
      </c>
      <c r="S4" s="409" t="s">
        <v>2</v>
      </c>
    </row>
    <row r="5" spans="2:29" ht="6.75" customHeight="1">
      <c r="B5" s="144"/>
      <c r="C5" s="144"/>
      <c r="D5" s="144"/>
      <c r="E5" s="144"/>
      <c r="F5" s="144"/>
      <c r="G5" s="144"/>
      <c r="H5" s="144"/>
      <c r="I5" s="144"/>
      <c r="J5" s="144"/>
      <c r="L5" s="419"/>
      <c r="M5" s="419"/>
      <c r="P5" s="148"/>
      <c r="Q5" s="727"/>
      <c r="R5" s="727"/>
    </row>
    <row r="6" spans="2:29">
      <c r="B6" s="101" t="s">
        <v>120</v>
      </c>
      <c r="C6" s="338">
        <v>868.95</v>
      </c>
      <c r="D6" s="84">
        <v>858.59</v>
      </c>
      <c r="E6" s="84">
        <v>10.360000000000014</v>
      </c>
      <c r="F6" s="185">
        <v>1.2066294739048855E-2</v>
      </c>
      <c r="G6" s="338">
        <v>449.89500000000004</v>
      </c>
      <c r="H6" s="84">
        <v>448.69300000000004</v>
      </c>
      <c r="I6" s="84">
        <v>1.2019999999999982</v>
      </c>
      <c r="J6" s="185">
        <v>2.6788918035272058E-3</v>
      </c>
      <c r="L6" s="101" t="s">
        <v>132</v>
      </c>
      <c r="M6" s="415">
        <v>0.182453</v>
      </c>
      <c r="N6" s="195">
        <v>0.17929999999999999</v>
      </c>
      <c r="O6" s="424">
        <v>0.31530000000000169</v>
      </c>
      <c r="P6" s="148"/>
      <c r="Q6" s="728">
        <v>2.7413649999999996</v>
      </c>
      <c r="R6" s="729">
        <v>2.746626</v>
      </c>
      <c r="S6" s="735">
        <v>-1.9154409810437922E-3</v>
      </c>
    </row>
    <row r="7" spans="2:29">
      <c r="B7" s="85" t="s">
        <v>121</v>
      </c>
      <c r="C7" s="338">
        <v>-574.52300000000002</v>
      </c>
      <c r="D7" s="84">
        <v>-509.64600000000002</v>
      </c>
      <c r="E7" s="84">
        <v>-64.87700000000001</v>
      </c>
      <c r="F7" s="185">
        <v>0.12729816382351666</v>
      </c>
      <c r="G7" s="338">
        <v>-309.56100000000004</v>
      </c>
      <c r="H7" s="84">
        <v>-233.92599999999999</v>
      </c>
      <c r="I7" s="84">
        <v>-75.635000000000048</v>
      </c>
      <c r="J7" s="185">
        <v>0.32332874498773134</v>
      </c>
      <c r="K7" s="144"/>
      <c r="L7" s="410"/>
      <c r="M7" s="420"/>
      <c r="N7" s="420"/>
      <c r="O7" s="420"/>
      <c r="P7" s="148"/>
      <c r="Q7" s="730"/>
      <c r="R7" s="730"/>
      <c r="S7" s="736"/>
      <c r="T7" s="144"/>
      <c r="X7" s="192"/>
      <c r="Y7" s="192"/>
      <c r="Z7" s="193"/>
      <c r="AA7" s="194"/>
      <c r="AB7" s="194"/>
      <c r="AC7" s="192"/>
    </row>
    <row r="8" spans="2:29">
      <c r="B8" s="101" t="s">
        <v>122</v>
      </c>
      <c r="C8" s="338">
        <v>-84.92</v>
      </c>
      <c r="D8" s="84">
        <v>-88.324999999999989</v>
      </c>
      <c r="E8" s="84">
        <v>3.4049999999999869</v>
      </c>
      <c r="F8" s="185">
        <v>-3.8550806679875316E-2</v>
      </c>
      <c r="G8" s="338">
        <v>-44.696000000000005</v>
      </c>
      <c r="H8" s="84">
        <v>-42.079999999999991</v>
      </c>
      <c r="I8" s="84">
        <v>-2.6160000000000139</v>
      </c>
      <c r="J8" s="185">
        <v>6.2167300380228552E-2</v>
      </c>
      <c r="L8" s="411" t="s">
        <v>133</v>
      </c>
      <c r="M8" s="421">
        <v>0.182453</v>
      </c>
      <c r="N8" s="422">
        <v>0.17929999999999999</v>
      </c>
      <c r="O8" s="615">
        <v>0.31530000000000169</v>
      </c>
      <c r="P8" s="148"/>
      <c r="Q8" s="731">
        <v>2.7413649999999996</v>
      </c>
      <c r="R8" s="732">
        <v>2.746626</v>
      </c>
      <c r="S8" s="737">
        <v>-1.9154409810437922E-3</v>
      </c>
    </row>
    <row r="9" spans="2:29">
      <c r="B9" s="85" t="s">
        <v>73</v>
      </c>
      <c r="C9" s="338">
        <v>-96.619</v>
      </c>
      <c r="D9" s="84">
        <v>-109.06</v>
      </c>
      <c r="E9" s="84">
        <v>12.441000000000003</v>
      </c>
      <c r="F9" s="185">
        <v>-0.11407482119933987</v>
      </c>
      <c r="G9" s="338">
        <v>-47.308</v>
      </c>
      <c r="H9" s="84">
        <v>-43.594000000000008</v>
      </c>
      <c r="I9" s="84">
        <v>-3.7139999999999915</v>
      </c>
      <c r="J9" s="185">
        <v>8.5195210350047956E-2</v>
      </c>
      <c r="P9" s="148"/>
      <c r="Q9" s="727"/>
      <c r="R9" s="727"/>
    </row>
    <row r="10" spans="2:29">
      <c r="B10" s="85" t="s">
        <v>123</v>
      </c>
      <c r="C10" s="338"/>
      <c r="D10" s="84"/>
      <c r="E10" s="84"/>
      <c r="F10" s="185"/>
      <c r="G10" s="338"/>
      <c r="H10" s="84"/>
      <c r="I10" s="84"/>
      <c r="J10" s="185"/>
      <c r="P10" s="148"/>
    </row>
    <row r="11" spans="2:29">
      <c r="B11" s="410"/>
      <c r="C11" s="410"/>
      <c r="D11" s="410"/>
      <c r="E11" s="410"/>
      <c r="F11" s="410"/>
      <c r="G11" s="410"/>
      <c r="H11" s="410"/>
      <c r="I11" s="410"/>
      <c r="J11" s="410"/>
      <c r="Q11" s="248"/>
      <c r="S11" s="248"/>
    </row>
    <row r="12" spans="2:29">
      <c r="B12" s="411" t="s">
        <v>116</v>
      </c>
      <c r="C12" s="360">
        <v>112.88800000000001</v>
      </c>
      <c r="D12" s="412">
        <v>151.55900000000003</v>
      </c>
      <c r="E12" s="412">
        <v>-38.671000000000021</v>
      </c>
      <c r="F12" s="285">
        <v>-0.25515475821297329</v>
      </c>
      <c r="G12" s="360">
        <v>48.330000000000005</v>
      </c>
      <c r="H12" s="412">
        <v>129.09300000000007</v>
      </c>
      <c r="I12" s="412">
        <v>-80.763000000000062</v>
      </c>
      <c r="J12" s="285">
        <v>-0.62561873997815542</v>
      </c>
      <c r="N12" s="625"/>
      <c r="O12" s="625"/>
    </row>
    <row r="13" spans="2:29">
      <c r="B13" s="846"/>
      <c r="C13" s="846"/>
      <c r="D13" s="846"/>
      <c r="E13" s="846"/>
      <c r="F13" s="846"/>
      <c r="G13" s="846"/>
      <c r="H13" s="846"/>
      <c r="I13" s="846"/>
      <c r="J13" s="846"/>
      <c r="N13" s="625"/>
      <c r="O13" s="625"/>
    </row>
    <row r="16" spans="2:29">
      <c r="B16" s="304" t="s">
        <v>125</v>
      </c>
      <c r="C16" s="810" t="s">
        <v>119</v>
      </c>
      <c r="D16" s="810"/>
      <c r="E16" s="810"/>
      <c r="F16" s="808"/>
      <c r="G16" s="611"/>
      <c r="H16" s="611"/>
      <c r="I16" s="611"/>
      <c r="J16" s="611"/>
      <c r="K16" s="416"/>
      <c r="L16" s="807" t="s">
        <v>125</v>
      </c>
      <c r="M16" s="810"/>
      <c r="N16" s="810"/>
      <c r="O16" s="810"/>
      <c r="P16" s="810"/>
      <c r="Q16" s="810"/>
      <c r="R16" s="810"/>
      <c r="S16" s="808"/>
    </row>
    <row r="17" spans="2:19" ht="13.5" customHeight="1">
      <c r="B17" s="844"/>
      <c r="C17" s="845" t="s">
        <v>11</v>
      </c>
      <c r="D17" s="845"/>
      <c r="E17" s="845"/>
      <c r="F17" s="845"/>
      <c r="G17" s="845" t="s">
        <v>12</v>
      </c>
      <c r="H17" s="845"/>
      <c r="I17" s="845"/>
      <c r="J17" s="845"/>
      <c r="L17" s="844" t="s">
        <v>128</v>
      </c>
      <c r="M17" s="842" t="s">
        <v>129</v>
      </c>
      <c r="N17" s="842"/>
      <c r="O17" s="842"/>
      <c r="P17" s="842"/>
      <c r="Q17" s="842" t="s">
        <v>130</v>
      </c>
      <c r="R17" s="842"/>
      <c r="S17" s="842"/>
    </row>
    <row r="18" spans="2:19" ht="27" customHeight="1">
      <c r="B18" s="845"/>
      <c r="C18" s="366" t="s">
        <v>470</v>
      </c>
      <c r="D18" s="408" t="s">
        <v>471</v>
      </c>
      <c r="E18" s="407" t="s">
        <v>62</v>
      </c>
      <c r="F18" s="407" t="s">
        <v>13</v>
      </c>
      <c r="G18" s="366" t="str">
        <f>'Reported EBITDA'!$F$5</f>
        <v>Q2 2026</v>
      </c>
      <c r="H18" s="408" t="str">
        <f>'Reported EBITDA'!$G$5</f>
        <v>Q2 2025</v>
      </c>
      <c r="I18" s="407" t="s">
        <v>62</v>
      </c>
      <c r="J18" s="407" t="s">
        <v>2</v>
      </c>
      <c r="L18" s="844"/>
      <c r="M18" s="418" t="s">
        <v>470</v>
      </c>
      <c r="N18" s="409" t="s">
        <v>471</v>
      </c>
      <c r="O18" s="417" t="s">
        <v>131</v>
      </c>
      <c r="P18" s="148"/>
      <c r="Q18" s="418" t="str">
        <f>'Reported EBITDA'!$F$5</f>
        <v>Q2 2026</v>
      </c>
      <c r="R18" s="409" t="str">
        <f>'Reported EBITDA'!$G$5</f>
        <v>Q2 2025</v>
      </c>
      <c r="S18" s="409" t="s">
        <v>13</v>
      </c>
    </row>
    <row r="19" spans="2:19">
      <c r="B19" s="144"/>
      <c r="C19" s="144"/>
      <c r="D19" s="144"/>
      <c r="E19" s="144"/>
      <c r="F19" s="144"/>
      <c r="G19" s="144"/>
      <c r="H19" s="144"/>
      <c r="I19" s="144"/>
      <c r="J19" s="144"/>
      <c r="L19" s="419"/>
      <c r="M19" s="419"/>
      <c r="P19" s="148"/>
    </row>
    <row r="20" spans="2:19">
      <c r="B20" s="101" t="s">
        <v>120</v>
      </c>
      <c r="C20" s="338">
        <v>4169.5219999999999</v>
      </c>
      <c r="D20" s="84">
        <v>3336.4879999999998</v>
      </c>
      <c r="E20" s="84">
        <v>833.03400000000011</v>
      </c>
      <c r="F20" s="185">
        <v>0.24967390861288874</v>
      </c>
      <c r="G20" s="338">
        <v>2151.1279999999997</v>
      </c>
      <c r="H20" s="84">
        <v>1759.0809999999999</v>
      </c>
      <c r="I20" s="84">
        <v>392.0469999999998</v>
      </c>
      <c r="J20" s="185">
        <v>0.22287035105262332</v>
      </c>
      <c r="L20" s="101" t="s">
        <v>134</v>
      </c>
      <c r="M20" s="415">
        <v>0.244741866850021</v>
      </c>
      <c r="N20" s="195">
        <v>0.23339472014482601</v>
      </c>
      <c r="O20" s="424">
        <v>1.1347146705194988</v>
      </c>
      <c r="P20" s="193"/>
      <c r="Q20" s="728">
        <v>3.1297779999999999</v>
      </c>
      <c r="R20" s="729">
        <v>3.1425839999999998</v>
      </c>
      <c r="S20" s="735">
        <v>-4.0749905173576018E-3</v>
      </c>
    </row>
    <row r="21" spans="2:19">
      <c r="B21" s="85" t="s">
        <v>121</v>
      </c>
      <c r="C21" s="338">
        <v>-2760.4780000000001</v>
      </c>
      <c r="D21" s="84">
        <v>-2215.433</v>
      </c>
      <c r="E21" s="84">
        <v>-545.04500000000007</v>
      </c>
      <c r="F21" s="185">
        <v>0.24602188375816381</v>
      </c>
      <c r="G21" s="338">
        <v>-1461.0170000000001</v>
      </c>
      <c r="H21" s="84">
        <v>-1203.4650000000001</v>
      </c>
      <c r="I21" s="84">
        <v>-257.55199999999991</v>
      </c>
      <c r="J21" s="185">
        <v>0.21400871649777931</v>
      </c>
      <c r="L21" s="101" t="s">
        <v>135</v>
      </c>
      <c r="M21" s="415">
        <v>0.179708959393208</v>
      </c>
      <c r="N21" s="195">
        <v>0.17175878211972101</v>
      </c>
      <c r="O21" s="424">
        <v>0.79501772734869858</v>
      </c>
      <c r="P21" s="193"/>
      <c r="Q21" s="728">
        <v>4.375254</v>
      </c>
      <c r="R21" s="729">
        <v>4.2951999999999995</v>
      </c>
      <c r="S21" s="735">
        <v>1.8638014527845082E-2</v>
      </c>
    </row>
    <row r="22" spans="2:19">
      <c r="B22" s="101" t="s">
        <v>122</v>
      </c>
      <c r="C22" s="338">
        <v>-132.52100000000002</v>
      </c>
      <c r="D22" s="84">
        <v>-111.72800000000001</v>
      </c>
      <c r="E22" s="84">
        <v>-20.793000000000006</v>
      </c>
      <c r="F22" s="185">
        <v>0.18610375196906781</v>
      </c>
      <c r="G22" s="338">
        <v>-64.199000000000012</v>
      </c>
      <c r="H22" s="84">
        <v>-59.279000000000011</v>
      </c>
      <c r="I22" s="84">
        <v>-4.9200000000000017</v>
      </c>
      <c r="J22" s="185">
        <v>8.2997351507279049E-2</v>
      </c>
      <c r="L22" s="101" t="s">
        <v>136</v>
      </c>
      <c r="M22" s="415">
        <v>0.115665778184551</v>
      </c>
      <c r="N22" s="195">
        <v>0.10376873155590401</v>
      </c>
      <c r="O22" s="424">
        <v>1.189704662864699</v>
      </c>
      <c r="P22" s="193"/>
      <c r="Q22" s="728">
        <v>8.827026</v>
      </c>
      <c r="R22" s="729">
        <v>8.6384940000000014</v>
      </c>
      <c r="S22" s="735">
        <v>2.1824637488895515E-2</v>
      </c>
    </row>
    <row r="23" spans="2:19">
      <c r="B23" s="85" t="s">
        <v>73</v>
      </c>
      <c r="C23" s="338">
        <v>-315.33600000000001</v>
      </c>
      <c r="D23" s="84">
        <v>-228.32</v>
      </c>
      <c r="E23" s="84">
        <v>-87.01600000000002</v>
      </c>
      <c r="F23" s="185">
        <v>0.38111422564821318</v>
      </c>
      <c r="G23" s="338">
        <v>-153.71100000000001</v>
      </c>
      <c r="H23" s="84">
        <v>-105.193</v>
      </c>
      <c r="I23" s="84">
        <v>-48.518000000000015</v>
      </c>
      <c r="J23" s="185">
        <v>0.46122840873442161</v>
      </c>
      <c r="L23" s="680"/>
      <c r="M23" s="680"/>
      <c r="N23" s="680"/>
      <c r="O23" s="680"/>
      <c r="P23" s="680"/>
      <c r="Q23" s="733"/>
      <c r="R23" s="733"/>
      <c r="S23" s="738"/>
    </row>
    <row r="24" spans="2:19">
      <c r="B24" s="410"/>
      <c r="C24" s="410"/>
      <c r="D24" s="410"/>
      <c r="E24" s="410"/>
      <c r="F24" s="410"/>
      <c r="G24" s="410"/>
      <c r="H24" s="410"/>
      <c r="I24" s="410"/>
      <c r="J24" s="410"/>
      <c r="L24" s="410"/>
      <c r="M24" s="420"/>
      <c r="N24" s="420"/>
      <c r="O24" s="420"/>
      <c r="P24" s="148"/>
      <c r="Q24" s="730"/>
      <c r="R24" s="730"/>
      <c r="S24" s="736"/>
    </row>
    <row r="25" spans="2:19">
      <c r="B25" s="411" t="s">
        <v>116</v>
      </c>
      <c r="C25" s="360">
        <v>961.1869999999999</v>
      </c>
      <c r="D25" s="412">
        <v>781.00699999999983</v>
      </c>
      <c r="E25" s="412">
        <v>180.18000000000006</v>
      </c>
      <c r="F25" s="285">
        <v>0.23070215759909973</v>
      </c>
      <c r="G25" s="360">
        <v>472.20099999999957</v>
      </c>
      <c r="H25" s="412">
        <v>391.14399999999978</v>
      </c>
      <c r="I25" s="412">
        <v>81.056999999999789</v>
      </c>
      <c r="J25" s="285">
        <v>0.20723058515533888</v>
      </c>
      <c r="L25" s="411" t="s">
        <v>133</v>
      </c>
      <c r="M25" s="421">
        <v>0.15021698726398841</v>
      </c>
      <c r="N25" s="422">
        <v>0.13925700203809238</v>
      </c>
      <c r="O25" s="615">
        <v>1.095998522589603</v>
      </c>
      <c r="P25" s="148"/>
      <c r="Q25" s="731">
        <v>16.332058</v>
      </c>
      <c r="R25" s="732">
        <v>16.076278000000002</v>
      </c>
      <c r="S25" s="737">
        <v>1.5910399160800726E-2</v>
      </c>
    </row>
    <row r="26" spans="2:19">
      <c r="Q26" s="727"/>
      <c r="R26" s="727"/>
      <c r="S26" s="248"/>
    </row>
    <row r="27" spans="2:19">
      <c r="B27" s="410"/>
      <c r="C27" s="410"/>
      <c r="D27" s="410"/>
      <c r="E27" s="410"/>
      <c r="F27" s="410"/>
      <c r="G27" s="410"/>
      <c r="H27" s="410"/>
      <c r="I27" s="410"/>
      <c r="J27" s="410"/>
      <c r="L27" s="410"/>
      <c r="M27" s="410"/>
      <c r="N27" s="410"/>
      <c r="O27" s="410"/>
      <c r="P27" s="410"/>
      <c r="Q27" s="734"/>
      <c r="R27" s="734"/>
      <c r="S27" s="410"/>
    </row>
    <row r="28" spans="2:19">
      <c r="B28" s="286" t="s">
        <v>126</v>
      </c>
      <c r="C28" s="812" t="s">
        <v>119</v>
      </c>
      <c r="D28" s="812"/>
      <c r="E28" s="812"/>
      <c r="F28" s="813"/>
      <c r="G28" s="616"/>
      <c r="H28" s="286"/>
      <c r="I28" s="286"/>
      <c r="J28" s="612"/>
      <c r="K28" s="416"/>
      <c r="L28" s="812" t="s">
        <v>126</v>
      </c>
      <c r="M28" s="812"/>
      <c r="N28" s="812"/>
      <c r="O28" s="812"/>
      <c r="P28" s="812"/>
      <c r="Q28" s="812"/>
      <c r="R28" s="812"/>
      <c r="S28" s="813"/>
    </row>
    <row r="29" spans="2:19">
      <c r="B29" s="844"/>
      <c r="C29" s="842" t="s">
        <v>11</v>
      </c>
      <c r="D29" s="842"/>
      <c r="E29" s="842"/>
      <c r="F29" s="842"/>
      <c r="G29" s="842"/>
      <c r="H29" s="842"/>
      <c r="I29" s="842"/>
      <c r="J29" s="842"/>
      <c r="L29" s="844" t="s">
        <v>128</v>
      </c>
      <c r="M29" s="842" t="s">
        <v>129</v>
      </c>
      <c r="N29" s="842"/>
      <c r="O29" s="842"/>
      <c r="P29" s="842"/>
      <c r="Q29" s="842" t="s">
        <v>130</v>
      </c>
      <c r="R29" s="842"/>
      <c r="S29" s="842"/>
    </row>
    <row r="30" spans="2:19" ht="30" customHeight="1">
      <c r="B30" s="845"/>
      <c r="C30" s="366" t="s">
        <v>470</v>
      </c>
      <c r="D30" s="408" t="s">
        <v>471</v>
      </c>
      <c r="E30" s="407" t="s">
        <v>62</v>
      </c>
      <c r="F30" s="407" t="s">
        <v>13</v>
      </c>
      <c r="G30" s="366" t="str">
        <f>'Reported EBITDA'!$F$5</f>
        <v>Q2 2026</v>
      </c>
      <c r="H30" s="408" t="str">
        <f>'Reported EBITDA'!$G$5</f>
        <v>Q2 2025</v>
      </c>
      <c r="I30" s="407" t="s">
        <v>62</v>
      </c>
      <c r="J30" s="407" t="s">
        <v>2</v>
      </c>
      <c r="L30" s="844"/>
      <c r="M30" s="418" t="s">
        <v>470</v>
      </c>
      <c r="N30" s="409" t="s">
        <v>471</v>
      </c>
      <c r="O30" s="417" t="s">
        <v>131</v>
      </c>
      <c r="P30" s="148"/>
      <c r="Q30" s="704" t="str">
        <f>'Reported EBITDA'!$F$5</f>
        <v>Q2 2026</v>
      </c>
      <c r="R30" s="409" t="str">
        <f>'Reported EBITDA'!$G$5</f>
        <v>Q2 2025</v>
      </c>
      <c r="S30" s="409" t="s">
        <v>13</v>
      </c>
    </row>
    <row r="31" spans="2:19">
      <c r="B31" s="144"/>
      <c r="C31" s="144"/>
      <c r="D31" s="144"/>
      <c r="E31" s="144"/>
      <c r="F31" s="144"/>
      <c r="G31" s="144"/>
      <c r="H31" s="144"/>
      <c r="I31" s="144"/>
      <c r="J31" s="144"/>
      <c r="L31" s="419"/>
      <c r="M31" s="419"/>
      <c r="P31" s="148"/>
    </row>
    <row r="32" spans="2:19">
      <c r="B32" s="101" t="s">
        <v>120</v>
      </c>
      <c r="C32" s="338">
        <v>1259.258</v>
      </c>
      <c r="D32" s="84">
        <v>1070.568</v>
      </c>
      <c r="E32" s="84">
        <v>188.69000000000005</v>
      </c>
      <c r="F32" s="185">
        <v>0.17625223245977839</v>
      </c>
      <c r="G32" s="338">
        <v>629.96699999999998</v>
      </c>
      <c r="H32" s="84">
        <v>530.14499999999998</v>
      </c>
      <c r="I32" s="84">
        <v>99.822000000000003</v>
      </c>
      <c r="J32" s="185">
        <v>0.18829188240952943</v>
      </c>
      <c r="L32" s="101" t="s">
        <v>137</v>
      </c>
      <c r="M32" s="415">
        <v>7.6300000000000007E-2</v>
      </c>
      <c r="N32" s="195">
        <v>7.5393000000000002E-2</v>
      </c>
      <c r="O32" s="414">
        <v>9.0700000000000502E-2</v>
      </c>
      <c r="P32" s="148"/>
      <c r="Q32" s="728">
        <v>4.1061580000000006</v>
      </c>
      <c r="R32" s="729">
        <v>4.0099160000000005</v>
      </c>
      <c r="S32" s="195">
        <v>2.4001001517238718E-2</v>
      </c>
    </row>
    <row r="33" spans="2:19">
      <c r="B33" s="85" t="s">
        <v>121</v>
      </c>
      <c r="C33" s="338">
        <v>-696.28</v>
      </c>
      <c r="D33" s="84">
        <v>-591.93799999999999</v>
      </c>
      <c r="E33" s="84">
        <v>-104.34199999999998</v>
      </c>
      <c r="F33" s="185">
        <v>0.17627183928046519</v>
      </c>
      <c r="G33" s="338">
        <v>-362.35399999999998</v>
      </c>
      <c r="H33" s="84">
        <v>-290.82900000000001</v>
      </c>
      <c r="I33" s="84">
        <v>-71.524999999999977</v>
      </c>
      <c r="J33" s="185">
        <v>0.24593489645117916</v>
      </c>
      <c r="L33" s="410"/>
      <c r="M33" s="420"/>
      <c r="N33" s="420"/>
      <c r="O33" s="420"/>
      <c r="P33" s="148"/>
      <c r="Q33" s="730"/>
      <c r="R33" s="730"/>
      <c r="S33" s="736"/>
    </row>
    <row r="34" spans="2:19">
      <c r="B34" s="101" t="s">
        <v>122</v>
      </c>
      <c r="C34" s="338">
        <v>-20.477</v>
      </c>
      <c r="D34" s="84">
        <v>-20.142000000000003</v>
      </c>
      <c r="E34" s="84">
        <v>-0.3349999999999973</v>
      </c>
      <c r="F34" s="185">
        <v>1.6631913414755006E-2</v>
      </c>
      <c r="G34" s="338">
        <v>-10.574999999999999</v>
      </c>
      <c r="H34" s="84">
        <v>-10.637000000000002</v>
      </c>
      <c r="I34" s="84">
        <v>6.2000000000002942E-2</v>
      </c>
      <c r="J34" s="185">
        <v>-5.8287111027548466E-3</v>
      </c>
      <c r="L34" s="411" t="s">
        <v>133</v>
      </c>
      <c r="M34" s="421">
        <v>7.6300000000000007E-2</v>
      </c>
      <c r="N34" s="422">
        <v>7.5393000000000002E-2</v>
      </c>
      <c r="O34" s="423">
        <v>9.0700000000000502E-2</v>
      </c>
      <c r="P34" s="148"/>
      <c r="Q34" s="731">
        <v>4.1061580000000006</v>
      </c>
      <c r="R34" s="732">
        <v>4.0099160000000005</v>
      </c>
      <c r="S34" s="422">
        <v>2.4001001517238718E-2</v>
      </c>
    </row>
    <row r="35" spans="2:19">
      <c r="B35" s="85" t="s">
        <v>73</v>
      </c>
      <c r="C35" s="338">
        <v>-80.747</v>
      </c>
      <c r="D35" s="84">
        <v>-84.381</v>
      </c>
      <c r="E35" s="192">
        <v>3.6340000000000003</v>
      </c>
      <c r="F35" s="185">
        <v>-4.3066567118190124E-2</v>
      </c>
      <c r="G35" s="338">
        <v>-40.206000000000003</v>
      </c>
      <c r="H35" s="84">
        <v>-55.045999999999999</v>
      </c>
      <c r="I35" s="192">
        <v>14.839999999999996</v>
      </c>
      <c r="J35" s="185">
        <v>-0.26959270428368998</v>
      </c>
      <c r="Q35" s="727"/>
      <c r="R35" s="727"/>
    </row>
    <row r="36" spans="2:19">
      <c r="B36" s="410"/>
      <c r="C36" s="410"/>
      <c r="D36" s="410"/>
      <c r="E36" s="410"/>
      <c r="F36" s="410"/>
      <c r="G36" s="410"/>
      <c r="H36" s="410"/>
      <c r="I36" s="410"/>
      <c r="J36" s="410"/>
      <c r="Q36" s="727"/>
      <c r="R36" s="727"/>
    </row>
    <row r="37" spans="2:19">
      <c r="B37" s="411" t="s">
        <v>116</v>
      </c>
      <c r="C37" s="360">
        <v>461.75400000000008</v>
      </c>
      <c r="D37" s="412">
        <v>374.10699999999997</v>
      </c>
      <c r="E37" s="412">
        <v>87.647000000000105</v>
      </c>
      <c r="F37" s="285">
        <v>0.23428323982176247</v>
      </c>
      <c r="G37" s="360">
        <v>216.83199999999999</v>
      </c>
      <c r="H37" s="412">
        <v>173.63299999999998</v>
      </c>
      <c r="I37" s="412">
        <v>43.199000000000012</v>
      </c>
      <c r="J37" s="285">
        <v>0.24879487194254568</v>
      </c>
    </row>
  </sheetData>
  <mergeCells count="25">
    <mergeCell ref="C2:F2"/>
    <mergeCell ref="C16:F16"/>
    <mergeCell ref="L17:L18"/>
    <mergeCell ref="M17:P17"/>
    <mergeCell ref="L28:S28"/>
    <mergeCell ref="L2:S2"/>
    <mergeCell ref="G3:J3"/>
    <mergeCell ref="G17:J17"/>
    <mergeCell ref="L29:L30"/>
    <mergeCell ref="M29:P29"/>
    <mergeCell ref="Q29:S29"/>
    <mergeCell ref="Q17:S17"/>
    <mergeCell ref="L3:L4"/>
    <mergeCell ref="M3:P3"/>
    <mergeCell ref="L16:S16"/>
    <mergeCell ref="Q3:S3"/>
    <mergeCell ref="G29:J29"/>
    <mergeCell ref="C28:F28"/>
    <mergeCell ref="B3:B4"/>
    <mergeCell ref="C3:F3"/>
    <mergeCell ref="B17:B18"/>
    <mergeCell ref="C17:F17"/>
    <mergeCell ref="B29:B30"/>
    <mergeCell ref="C29:F29"/>
    <mergeCell ref="B13:J13"/>
  </mergeCells>
  <pageMargins left="0.7" right="0.7" top="0.75" bottom="0.75" header="0.3" footer="0.3"/>
  <pageSetup paperSize="9" orientation="portrait" r:id="rId1"/>
  <headerFooter>
    <oddHeader>&amp;C&amp;"Arial"&amp;8&amp;K000000INTERNAL&amp;1#</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e5f1567-ceb9-4d76-afd8-9c047bd188bb">
      <Terms xmlns="http://schemas.microsoft.com/office/infopath/2007/PartnerControls"/>
    </lcf76f155ced4ddcb4097134ff3c332f>
    <TaxCatchAll xmlns="e9765fd6-568a-4503-b8d4-7e3c78eea4a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BA3BC598013E044E9C4139A392BCCD13" ma:contentTypeVersion="19" ma:contentTypeDescription="Crear nuevo documento." ma:contentTypeScope="" ma:versionID="6a0083c81c6dc55f65e2ae991f7283de">
  <xsd:schema xmlns:xsd="http://www.w3.org/2001/XMLSchema" xmlns:xs="http://www.w3.org/2001/XMLSchema" xmlns:p="http://schemas.microsoft.com/office/2006/metadata/properties" xmlns:ns2="3e5f1567-ceb9-4d76-afd8-9c047bd188bb" xmlns:ns3="e9765fd6-568a-4503-b8d4-7e3c78eea4a4" targetNamespace="http://schemas.microsoft.com/office/2006/metadata/properties" ma:root="true" ma:fieldsID="704d8f6c28ac1335ef056dc224db036f" ns2:_="" ns3:_="">
    <xsd:import namespace="3e5f1567-ceb9-4d76-afd8-9c047bd188bb"/>
    <xsd:import namespace="e9765fd6-568a-4503-b8d4-7e3c78eea4a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f1567-ceb9-4d76-afd8-9c047bd188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ba5ac2a7-3560-40f7-821c-bf6f1f0e003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9765fd6-568a-4503-b8d4-7e3c78eea4a4" elementFormDefault="qualified">
    <xsd:import namespace="http://schemas.microsoft.com/office/2006/documentManagement/types"/>
    <xsd:import namespace="http://schemas.microsoft.com/office/infopath/2007/PartnerControls"/>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ea5101df-bbdd-47be-8f44-5e282f489bb1}" ma:internalName="TaxCatchAll" ma:showField="CatchAllData" ma:web="e9765fd6-568a-4503-b8d4-7e3c78eea4a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9F0A6D0-7642-4AE2-B58B-EFB93163ABB9}">
  <ds:schemaRefs>
    <ds:schemaRef ds:uri="http://schemas.microsoft.com/office/infopath/2007/PartnerControls"/>
    <ds:schemaRef ds:uri="http://www.w3.org/XML/1998/namespace"/>
    <ds:schemaRef ds:uri="http://schemas.microsoft.com/office/2006/documentManagement/types"/>
    <ds:schemaRef ds:uri="e9765fd6-568a-4503-b8d4-7e3c78eea4a4"/>
    <ds:schemaRef ds:uri="3e5f1567-ceb9-4d76-afd8-9c047bd188bb"/>
    <ds:schemaRef ds:uri="http://schemas.openxmlformats.org/package/2006/metadata/core-properties"/>
    <ds:schemaRef ds:uri="http://purl.org/dc/terms/"/>
    <ds:schemaRef ds:uri="http://purl.org/dc/elements/1.1/"/>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A6C1D25D-340C-4988-9CAB-FCC2705212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f1567-ceb9-4d76-afd8-9c047bd188bb"/>
    <ds:schemaRef ds:uri="e9765fd6-568a-4503-b8d4-7e3c78eea4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F74EB8E-9AA5-451D-97D4-1669909FD54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26</vt:i4>
      </vt:variant>
      <vt:variant>
        <vt:lpstr>Rangos con nombre</vt:lpstr>
      </vt:variant>
      <vt:variant>
        <vt:i4>8</vt:i4>
      </vt:variant>
    </vt:vector>
  </HeadingPairs>
  <TitlesOfParts>
    <vt:vector size="34" baseType="lpstr">
      <vt:lpstr>Reported EBITDA</vt:lpstr>
      <vt:lpstr>Physical Data</vt:lpstr>
      <vt:lpstr>Generation Business</vt:lpstr>
      <vt:lpstr>Distribution Business</vt:lpstr>
      <vt:lpstr>Energy sales revenues</vt:lpstr>
      <vt:lpstr>Income Statement</vt:lpstr>
      <vt:lpstr>EBITDA by business CO</vt:lpstr>
      <vt:lpstr>EBITDA Generation Business </vt:lpstr>
      <vt:lpstr>EBITDA Distribution Business</vt:lpstr>
      <vt:lpstr>EBITDA and others by country</vt:lpstr>
      <vt:lpstr>Non operating CO</vt:lpstr>
      <vt:lpstr>Balance sheet</vt:lpstr>
      <vt:lpstr>Ratios OC</vt:lpstr>
      <vt:lpstr>Property, plant and equipment</vt:lpstr>
      <vt:lpstr>Risks</vt:lpstr>
      <vt:lpstr>Debt Maturity</vt:lpstr>
      <vt:lpstr>Gx physical data</vt:lpstr>
      <vt:lpstr>Dx physical data</vt:lpstr>
      <vt:lpstr>Subsidiaries</vt:lpstr>
      <vt:lpstr>Segment by country</vt:lpstr>
      <vt:lpstr>Segment by business</vt:lpstr>
      <vt:lpstr>Generation Segment</vt:lpstr>
      <vt:lpstr>Distribution Segment</vt:lpstr>
      <vt:lpstr>Ebitda y activo fijo</vt:lpstr>
      <vt:lpstr>Merc Generacón</vt:lpstr>
      <vt:lpstr>Impuestos Diferidos</vt:lpstr>
      <vt:lpstr>'Distribution Business'!Área_de_impresión</vt:lpstr>
      <vt:lpstr>'Ebitda y activo fijo'!Área_de_impresión</vt:lpstr>
      <vt:lpstr>'Generation Business'!Área_de_impresión</vt:lpstr>
      <vt:lpstr>'Impuestos Diferidos'!Área_de_impresión</vt:lpstr>
      <vt:lpstr>'Income Statement'!Área_de_impresión</vt:lpstr>
      <vt:lpstr>'Merc Generacón'!Área_de_impresión</vt:lpstr>
      <vt:lpstr>'Property, plant and equipment'!Área_de_impresión</vt:lpstr>
      <vt:lpstr>'Ratios OC'!Área_de_impresión</vt:lpstr>
    </vt:vector>
  </TitlesOfParts>
  <Manager/>
  <Company>Grupo Endesa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cl090508016</dc:creator>
  <cp:keywords/>
  <dc:description/>
  <cp:lastModifiedBy>Ortiz Tobar, Claudio Ignacio</cp:lastModifiedBy>
  <cp:revision/>
  <dcterms:created xsi:type="dcterms:W3CDTF">2003-10-23T18:16:48Z</dcterms:created>
  <dcterms:modified xsi:type="dcterms:W3CDTF">2026-07-29T04:37:49Z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0x010100BA3BC598013E044E9C4139A392BCCD13</vt:lpwstr>
  </property>
  <property fmtid="{D5CDD505-2E9C-101B-9397-08002B2CF9AE}" pid="5" name="MediaServiceImageTags">
    <vt:lpwstr/>
  </property>
  <property fmtid="{D5CDD505-2E9C-101B-9397-08002B2CF9AE}" pid="6" name="MSIP_Label_797ad33d-ed35-43c0-b526-22bc83c17deb_Enabled">
    <vt:lpwstr>true</vt:lpwstr>
  </property>
  <property fmtid="{D5CDD505-2E9C-101B-9397-08002B2CF9AE}" pid="7" name="MSIP_Label_797ad33d-ed35-43c0-b526-22bc83c17deb_SetDate">
    <vt:lpwstr>2023-10-26T14:30:15Z</vt:lpwstr>
  </property>
  <property fmtid="{D5CDD505-2E9C-101B-9397-08002B2CF9AE}" pid="8" name="MSIP_Label_797ad33d-ed35-43c0-b526-22bc83c17deb_Method">
    <vt:lpwstr>Standard</vt:lpwstr>
  </property>
  <property fmtid="{D5CDD505-2E9C-101B-9397-08002B2CF9AE}" pid="9" name="MSIP_Label_797ad33d-ed35-43c0-b526-22bc83c17deb_Name">
    <vt:lpwstr>797ad33d-ed35-43c0-b526-22bc83c17deb</vt:lpwstr>
  </property>
  <property fmtid="{D5CDD505-2E9C-101B-9397-08002B2CF9AE}" pid="10" name="MSIP_Label_797ad33d-ed35-43c0-b526-22bc83c17deb_SiteId">
    <vt:lpwstr>d539d4bf-5610-471a-afc2-1c76685cfefa</vt:lpwstr>
  </property>
  <property fmtid="{D5CDD505-2E9C-101B-9397-08002B2CF9AE}" pid="11" name="MSIP_Label_797ad33d-ed35-43c0-b526-22bc83c17deb_ActionId">
    <vt:lpwstr>7951168a-9fb1-4057-a2dd-b852d0ff9140</vt:lpwstr>
  </property>
  <property fmtid="{D5CDD505-2E9C-101B-9397-08002B2CF9AE}" pid="12" name="MSIP_Label_797ad33d-ed35-43c0-b526-22bc83c17deb_ContentBits">
    <vt:lpwstr>1</vt:lpwstr>
  </property>
</Properties>
</file>