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1.xml" ContentType="application/vnd.openxmlformats-officedocument.drawing+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nelcom.sharepoint.com/sites/EnelAmricasInvestorRelations/Documentos compartidos/Press Releases/2026 Q3 Press/Tablas al Mercado/"/>
    </mc:Choice>
  </mc:AlternateContent>
  <xr:revisionPtr revIDLastSave="29" documentId="8_{FDA3804A-517B-4DF8-B9AA-3279BE7110EC}" xr6:coauthVersionLast="47" xr6:coauthVersionMax="47" xr10:uidLastSave="{0DACCFF7-BC18-466D-BE6B-354DE29F02E4}"/>
  <bookViews>
    <workbookView xWindow="-120" yWindow="-120" windowWidth="29040" windowHeight="15720" firstSheet="16" activeTab="21" xr2:uid="{106AB80F-B833-445F-8661-5E28ED476B22}"/>
  </bookViews>
  <sheets>
    <sheet name="Reported EBITDA" sheetId="37" r:id="rId1"/>
    <sheet name="Physical Data" sheetId="58" r:id="rId2"/>
    <sheet name="Generation Business" sheetId="17" r:id="rId3"/>
    <sheet name="Distribution Business" sheetId="5" r:id="rId4"/>
    <sheet name="Energy sales revenues" sheetId="26" r:id="rId5"/>
    <sheet name="Income Statement" sheetId="8" r:id="rId6"/>
    <sheet name="EBITDA by business CO" sheetId="38" r:id="rId7"/>
    <sheet name="EBITDA Generation Business " sheetId="50" r:id="rId8"/>
    <sheet name="EBITDA Distribution Business" sheetId="51" r:id="rId9"/>
    <sheet name="EBITDA and others by country" sheetId="41" r:id="rId10"/>
    <sheet name="Non operating CO" sheetId="42" r:id="rId11"/>
    <sheet name="Balance sheet" sheetId="43" r:id="rId12"/>
    <sheet name="Ratios OC" sheetId="10" r:id="rId13"/>
    <sheet name="Property, plant and equipment" sheetId="13" r:id="rId14"/>
    <sheet name="Debt Maturity" sheetId="53" r:id="rId15"/>
    <sheet name="Dx physical data" sheetId="54" r:id="rId16"/>
    <sheet name="Gx physical data" sheetId="55" r:id="rId17"/>
    <sheet name="Subsidiaries" sheetId="52" r:id="rId18"/>
    <sheet name="Segment by country" sheetId="49" r:id="rId19"/>
    <sheet name="Segment by business" sheetId="45" r:id="rId20"/>
    <sheet name="Generation Segment" sheetId="46" r:id="rId21"/>
    <sheet name="Distribution Segment" sheetId="47" r:id="rId22"/>
    <sheet name="Ebitda y activo fijo" sheetId="19" state="hidden" r:id="rId23"/>
    <sheet name="Merc Generacón" sheetId="4" state="hidden" r:id="rId24"/>
    <sheet name="Impuestos Diferidos" sheetId="16" state="hidden" r:id="rId25"/>
  </sheets>
  <definedNames>
    <definedName name="_xlnm.Print_Area" localSheetId="3">'Distribution Business'!$B$3:$P$13</definedName>
    <definedName name="_xlnm.Print_Area" localSheetId="22">'Ebitda y activo fijo'!$C$5:$G$30</definedName>
    <definedName name="_xlnm.Print_Area" localSheetId="2">'Generation Business'!$B$3:$X$19</definedName>
    <definedName name="_xlnm.Print_Area" localSheetId="24">'Impuestos Diferidos'!$C$4:$F$11</definedName>
    <definedName name="_xlnm.Print_Area" localSheetId="5">'Income Statement'!$B$4:$G$38</definedName>
    <definedName name="_xlnm.Print_Area" localSheetId="23">'Merc Generacón'!$B$3:$G$18</definedName>
    <definedName name="_xlnm.Print_Area" localSheetId="13">'Property, plant and equipment'!$B$3:$I$34</definedName>
    <definedName name="_xlnm.Print_Area" localSheetId="12">'Ratios OC'!$B$2:$K$18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54" l="1"/>
  <c r="C30" i="54" l="1"/>
  <c r="C29" i="54"/>
  <c r="C28" i="54"/>
  <c r="C27" i="54"/>
  <c r="C26" i="54"/>
  <c r="L30" i="55" l="1"/>
  <c r="K42" i="55"/>
  <c r="G42" i="55"/>
  <c r="E41" i="55"/>
  <c r="G35" i="55"/>
  <c r="E36" i="55"/>
  <c r="F41" i="55"/>
  <c r="F36" i="55"/>
  <c r="B41" i="55"/>
  <c r="B36" i="55"/>
  <c r="D42" i="55"/>
  <c r="D36" i="55"/>
  <c r="M46" i="55"/>
  <c r="L46" i="55"/>
  <c r="C41" i="55"/>
  <c r="M40" i="55"/>
  <c r="L40" i="55"/>
  <c r="M37" i="55"/>
  <c r="L37" i="55"/>
  <c r="K36" i="55"/>
  <c r="J36" i="55"/>
  <c r="K35" i="55"/>
  <c r="L31" i="55"/>
  <c r="L33" i="55" l="1"/>
  <c r="K41" i="55"/>
  <c r="G41" i="55"/>
  <c r="M30" i="55"/>
  <c r="M34" i="55"/>
  <c r="C42" i="55"/>
  <c r="G36" i="55"/>
  <c r="F35" i="55"/>
  <c r="F42" i="55"/>
  <c r="L45" i="55"/>
  <c r="B42" i="55"/>
  <c r="J41" i="55"/>
  <c r="C36" i="55"/>
  <c r="E42" i="55"/>
  <c r="M32" i="55"/>
  <c r="M45" i="55"/>
  <c r="M33" i="55"/>
  <c r="L43" i="55"/>
  <c r="D41" i="55"/>
  <c r="J35" i="55"/>
  <c r="J42" i="55"/>
  <c r="L34" i="55"/>
  <c r="M43" i="55"/>
  <c r="B35" i="55"/>
  <c r="D35" i="55"/>
  <c r="C35" i="55"/>
  <c r="M31" i="55"/>
  <c r="L38" i="55"/>
  <c r="M44" i="55"/>
  <c r="L32" i="55"/>
  <c r="M38" i="55"/>
  <c r="L39" i="55"/>
  <c r="M39" i="55"/>
  <c r="M36" i="55" s="1"/>
  <c r="L44" i="55"/>
  <c r="E35" i="55"/>
  <c r="L36" i="55" l="1"/>
  <c r="L41" i="55"/>
  <c r="M41" i="55"/>
  <c r="M35" i="55"/>
  <c r="L42" i="55"/>
  <c r="M42" i="55"/>
  <c r="L35" i="55"/>
  <c r="L16" i="55" l="1"/>
  <c r="M16" i="55"/>
  <c r="L22" i="55"/>
  <c r="M22" i="55"/>
  <c r="M13" i="55"/>
  <c r="L13" i="55"/>
  <c r="J17" i="55"/>
  <c r="G17" i="55"/>
  <c r="F17" i="55"/>
  <c r="E18" i="55"/>
  <c r="E12" i="55"/>
  <c r="K12" i="55" l="1"/>
  <c r="K17" i="55"/>
  <c r="G12" i="55"/>
  <c r="F11" i="55"/>
  <c r="J12" i="55"/>
  <c r="J11" i="55"/>
  <c r="K11" i="55"/>
  <c r="J18" i="55"/>
  <c r="K18" i="55"/>
  <c r="G11" i="55"/>
  <c r="F12" i="55"/>
  <c r="F18" i="55"/>
  <c r="G18" i="55"/>
  <c r="E11" i="55"/>
  <c r="E17" i="55"/>
  <c r="D18" i="55" l="1"/>
  <c r="D12" i="55"/>
  <c r="M6" i="55"/>
  <c r="M21" i="55"/>
  <c r="M20" i="55"/>
  <c r="M15" i="55"/>
  <c r="M10" i="55"/>
  <c r="M9" i="55"/>
  <c r="M8" i="55"/>
  <c r="M7" i="55"/>
  <c r="L21" i="55"/>
  <c r="L20" i="55"/>
  <c r="L19" i="55"/>
  <c r="L15" i="55"/>
  <c r="L10" i="55"/>
  <c r="L9" i="55"/>
  <c r="L7" i="55"/>
  <c r="M4" i="55"/>
  <c r="L4" i="55"/>
  <c r="L6" i="55" l="1"/>
  <c r="C17" i="55"/>
  <c r="M19" i="55"/>
  <c r="L18" i="55"/>
  <c r="L17" i="55"/>
  <c r="C12" i="55"/>
  <c r="M14" i="55"/>
  <c r="L14" i="55"/>
  <c r="L8" i="55"/>
  <c r="C18" i="55"/>
  <c r="D11" i="55"/>
  <c r="D17" i="55"/>
  <c r="C11" i="55"/>
  <c r="L12" i="55" l="1"/>
  <c r="L11" i="55"/>
  <c r="M12" i="55"/>
  <c r="M11" i="55"/>
  <c r="M17" i="55"/>
  <c r="M18" i="55"/>
  <c r="N40" i="54" l="1"/>
  <c r="M40" i="54"/>
  <c r="N39" i="54"/>
  <c r="M39" i="54"/>
  <c r="N38" i="54"/>
  <c r="M38" i="54"/>
  <c r="N37" i="54"/>
  <c r="M37" i="54"/>
  <c r="N36" i="54"/>
  <c r="M36" i="54"/>
  <c r="N24" i="54"/>
  <c r="M24" i="54"/>
  <c r="N23" i="54"/>
  <c r="M23" i="54"/>
  <c r="N22" i="54"/>
  <c r="M22" i="54"/>
  <c r="N21" i="54"/>
  <c r="M21" i="54"/>
  <c r="N20" i="54"/>
  <c r="M20" i="54"/>
  <c r="H38" i="53" l="1"/>
  <c r="G38" i="53"/>
  <c r="F38" i="53"/>
  <c r="E38" i="53"/>
  <c r="D38" i="53"/>
  <c r="C38" i="53"/>
  <c r="B12" i="55"/>
  <c r="B11" i="55" l="1"/>
  <c r="F11" i="16" l="1"/>
  <c r="E11" i="16"/>
  <c r="D11" i="16"/>
  <c r="F9" i="16"/>
  <c r="F8" i="16"/>
  <c r="E6" i="16"/>
  <c r="D6" i="16"/>
  <c r="E13" i="4"/>
  <c r="E11" i="4"/>
  <c r="G10" i="4"/>
  <c r="E10" i="4"/>
  <c r="D10" i="4"/>
  <c r="D13" i="4" s="1"/>
  <c r="D5" i="4"/>
  <c r="F5" i="4" s="1"/>
  <c r="F27" i="19"/>
  <c r="E25" i="19"/>
  <c r="D25" i="19"/>
  <c r="F25" i="19" s="1"/>
  <c r="F24" i="19"/>
  <c r="F23" i="19"/>
  <c r="F22" i="19"/>
  <c r="F21" i="19"/>
  <c r="F20" i="19"/>
  <c r="E17" i="19"/>
  <c r="E29" i="19" s="1"/>
  <c r="D17" i="19"/>
  <c r="F17" i="19" s="1"/>
  <c r="F16" i="19"/>
  <c r="F15" i="19"/>
  <c r="F14" i="19"/>
  <c r="F13" i="19"/>
  <c r="F12" i="19"/>
  <c r="B17" i="55"/>
  <c r="L46" i="54"/>
  <c r="K46" i="54"/>
  <c r="J46" i="54"/>
  <c r="I46" i="54"/>
  <c r="H46" i="54"/>
  <c r="G46" i="54"/>
  <c r="F46" i="54"/>
  <c r="E46" i="54"/>
  <c r="D46" i="54"/>
  <c r="C46" i="54"/>
  <c r="J45" i="54"/>
  <c r="D45" i="54"/>
  <c r="J44" i="54"/>
  <c r="I44" i="54"/>
  <c r="D44" i="54"/>
  <c r="I43" i="54"/>
  <c r="H43" i="54"/>
  <c r="E43" i="54"/>
  <c r="D43" i="54"/>
  <c r="J42" i="54"/>
  <c r="E42" i="54"/>
  <c r="D42" i="54"/>
  <c r="N35" i="54"/>
  <c r="M35" i="54"/>
  <c r="L35" i="54"/>
  <c r="K35" i="54"/>
  <c r="J35" i="54"/>
  <c r="I35" i="54"/>
  <c r="H35" i="54"/>
  <c r="G35" i="54"/>
  <c r="F35" i="54"/>
  <c r="E35" i="54"/>
  <c r="D35" i="54"/>
  <c r="C35" i="54"/>
  <c r="L30" i="54"/>
  <c r="K30" i="54"/>
  <c r="I30" i="54"/>
  <c r="H30" i="54"/>
  <c r="G30" i="54"/>
  <c r="F30" i="54"/>
  <c r="E30" i="54"/>
  <c r="D30" i="54"/>
  <c r="H29" i="54"/>
  <c r="H28" i="54"/>
  <c r="K27" i="54"/>
  <c r="I27" i="54"/>
  <c r="H27" i="54"/>
  <c r="I26" i="54"/>
  <c r="H26" i="54"/>
  <c r="N11" i="54"/>
  <c r="H11" i="54"/>
  <c r="G11" i="54"/>
  <c r="F11" i="54"/>
  <c r="E11" i="54"/>
  <c r="D11" i="54"/>
  <c r="C11" i="54"/>
  <c r="H15" i="53"/>
  <c r="H40" i="53" s="1"/>
  <c r="F15" i="53"/>
  <c r="F40" i="53" s="1"/>
  <c r="E15" i="53"/>
  <c r="E40" i="53" s="1"/>
  <c r="G15" i="53"/>
  <c r="G40" i="53" s="1"/>
  <c r="C15" i="53"/>
  <c r="C40" i="53" s="1"/>
  <c r="E5" i="4"/>
  <c r="G5" i="4" s="1"/>
  <c r="I4" i="42"/>
  <c r="H4" i="42"/>
  <c r="F27" i="41"/>
  <c r="C27" i="41"/>
  <c r="R30" i="51"/>
  <c r="Q30" i="51"/>
  <c r="H30" i="51"/>
  <c r="G30" i="51"/>
  <c r="R18" i="51"/>
  <c r="Q18" i="51"/>
  <c r="H18" i="51"/>
  <c r="G18" i="51"/>
  <c r="R4" i="51"/>
  <c r="Q4" i="51"/>
  <c r="H4" i="51"/>
  <c r="G4" i="51"/>
  <c r="H41" i="50"/>
  <c r="G41" i="50"/>
  <c r="H29" i="50"/>
  <c r="G29" i="50"/>
  <c r="H17" i="50"/>
  <c r="G17" i="50"/>
  <c r="H4" i="50"/>
  <c r="G4" i="50"/>
  <c r="I42" i="38"/>
  <c r="H42" i="38"/>
  <c r="I4" i="38"/>
  <c r="H4" i="38"/>
  <c r="I4" i="8"/>
  <c r="H4" i="8"/>
  <c r="P27" i="26"/>
  <c r="O27" i="26"/>
  <c r="N27" i="26"/>
  <c r="M27" i="26"/>
  <c r="L27" i="26"/>
  <c r="K27" i="26"/>
  <c r="J27" i="26"/>
  <c r="I27" i="26"/>
  <c r="H27" i="26"/>
  <c r="G27" i="26"/>
  <c r="F27" i="26"/>
  <c r="E27" i="26"/>
  <c r="D27" i="26"/>
  <c r="C27" i="26"/>
  <c r="G5" i="5"/>
  <c r="F5" i="5"/>
  <c r="O5" i="17"/>
  <c r="N5" i="17"/>
  <c r="H5" i="17"/>
  <c r="G5" i="17"/>
  <c r="G15" i="58"/>
  <c r="F15" i="58"/>
  <c r="G6" i="58"/>
  <c r="F6" i="58"/>
  <c r="L4" i="26"/>
  <c r="M4" i="26"/>
  <c r="M28" i="55" l="1"/>
  <c r="C28" i="55"/>
  <c r="K28" i="55"/>
  <c r="G28" i="55"/>
  <c r="E28" i="55"/>
  <c r="F28" i="55"/>
  <c r="B28" i="55"/>
  <c r="D28" i="55"/>
  <c r="L28" i="55"/>
  <c r="J28" i="55"/>
  <c r="F45" i="54"/>
  <c r="J29" i="54"/>
  <c r="L11" i="54"/>
  <c r="K28" i="54"/>
  <c r="C42" i="54"/>
  <c r="G44" i="54"/>
  <c r="I45" i="54"/>
  <c r="J27" i="54"/>
  <c r="F43" i="54"/>
  <c r="H44" i="54"/>
  <c r="G43" i="54"/>
  <c r="F42" i="54"/>
  <c r="J43" i="54"/>
  <c r="G29" i="54"/>
  <c r="I42" i="54"/>
  <c r="K26" i="54"/>
  <c r="E29" i="54"/>
  <c r="G42" i="54"/>
  <c r="L45" i="54"/>
  <c r="F29" i="54"/>
  <c r="H42" i="54"/>
  <c r="L44" i="54"/>
  <c r="E28" i="54"/>
  <c r="F28" i="54"/>
  <c r="L43" i="54"/>
  <c r="E27" i="54"/>
  <c r="K42" i="54"/>
  <c r="E45" i="54"/>
  <c r="E26" i="54"/>
  <c r="I28" i="54"/>
  <c r="K29" i="54"/>
  <c r="E44" i="54"/>
  <c r="G45" i="54"/>
  <c r="F27" i="54"/>
  <c r="L42" i="54"/>
  <c r="F26" i="54"/>
  <c r="J28" i="54"/>
  <c r="F44" i="54"/>
  <c r="H45" i="54"/>
  <c r="M30" i="54"/>
  <c r="J26" i="54"/>
  <c r="G27" i="54"/>
  <c r="D28" i="54"/>
  <c r="L28" i="54"/>
  <c r="I29" i="54"/>
  <c r="C43" i="54"/>
  <c r="K43" i="54"/>
  <c r="B18" i="55"/>
  <c r="I16" i="53"/>
  <c r="D26" i="54"/>
  <c r="L26" i="54"/>
  <c r="C44" i="54"/>
  <c r="K44" i="54"/>
  <c r="G28" i="54"/>
  <c r="D29" i="54"/>
  <c r="L29" i="54"/>
  <c r="M29" i="54"/>
  <c r="N30" i="54"/>
  <c r="C45" i="54"/>
  <c r="K45" i="54"/>
  <c r="I39" i="53"/>
  <c r="K11" i="54"/>
  <c r="G26" i="54"/>
  <c r="D27" i="54"/>
  <c r="L27" i="54"/>
  <c r="H4" i="26"/>
  <c r="O4" i="26"/>
  <c r="C4" i="26"/>
  <c r="N4" i="26"/>
  <c r="J30" i="54"/>
  <c r="D4" i="26"/>
  <c r="E4" i="26"/>
  <c r="D15" i="53"/>
  <c r="D40" i="53" s="1"/>
  <c r="P4" i="26"/>
  <c r="F4" i="26"/>
  <c r="G4" i="26"/>
  <c r="I4" i="26"/>
  <c r="J4" i="26"/>
  <c r="K4" i="26"/>
  <c r="D18" i="4"/>
  <c r="E18" i="4" s="1"/>
  <c r="D13" i="16"/>
  <c r="E13" i="16"/>
  <c r="D29" i="19"/>
  <c r="F29" i="19" s="1"/>
  <c r="M44" i="54" l="1"/>
  <c r="M27" i="54"/>
  <c r="M45" i="54"/>
  <c r="M26" i="54"/>
  <c r="M43" i="54"/>
  <c r="M42" i="54"/>
  <c r="M46" i="54"/>
  <c r="M28" i="54"/>
  <c r="I15" i="53"/>
  <c r="N29" i="54"/>
  <c r="N44" i="54"/>
  <c r="N26" i="54"/>
  <c r="N28" i="54"/>
  <c r="N46" i="54"/>
  <c r="N45" i="54"/>
  <c r="N43" i="54"/>
  <c r="N42" i="54"/>
  <c r="N27" i="54"/>
  <c r="I38" i="53"/>
  <c r="I40" i="53" l="1"/>
</calcChain>
</file>

<file path=xl/sharedStrings.xml><?xml version="1.0" encoding="utf-8"?>
<sst xmlns="http://schemas.openxmlformats.org/spreadsheetml/2006/main" count="2279" uniqueCount="506">
  <si>
    <t>Country</t>
  </si>
  <si>
    <t>EBITDA from continued operations
(in millions of US$)</t>
  </si>
  <si>
    <t>%</t>
  </si>
  <si>
    <t>Q4 2023</t>
  </si>
  <si>
    <t>Q4 2022</t>
  </si>
  <si>
    <t>Argentina</t>
  </si>
  <si>
    <t>Brazil</t>
  </si>
  <si>
    <t>Colombia</t>
  </si>
  <si>
    <t>EGP Central America</t>
  </si>
  <si>
    <t>Enel Américas (*)</t>
  </si>
  <si>
    <t>(*) Includes Holding and Adjustments</t>
  </si>
  <si>
    <t>Accumulated figures</t>
  </si>
  <si>
    <t>Quarterly figures</t>
  </si>
  <si>
    <t xml:space="preserve">% </t>
  </si>
  <si>
    <t>Peru</t>
  </si>
  <si>
    <t>Generation of continuing operations</t>
  </si>
  <si>
    <t>Operational figures</t>
  </si>
  <si>
    <t>Total Sales (TWh)</t>
  </si>
  <si>
    <t>Total Generation (TWh)</t>
  </si>
  <si>
    <t>Distribution of continuing operations</t>
  </si>
  <si>
    <t>Grid customers (mn)</t>
  </si>
  <si>
    <t>Markets in which operates</t>
  </si>
  <si>
    <t>Energy Sales (TWh) (*)</t>
  </si>
  <si>
    <t>Net production (TWh)</t>
  </si>
  <si>
    <t>Market Share</t>
  </si>
  <si>
    <t>Generation Segment - Argentina</t>
  </si>
  <si>
    <t>SIN Argentina</t>
  </si>
  <si>
    <t>Generation Segment - Brazil (**)</t>
  </si>
  <si>
    <t>SICN Brasil</t>
  </si>
  <si>
    <t>Generation Segment - Colombia</t>
  </si>
  <si>
    <t>SIN Colombia</t>
  </si>
  <si>
    <t xml:space="preserve">Generation Segment - Central America </t>
  </si>
  <si>
    <t>(***)</t>
  </si>
  <si>
    <t>Total - Continuing operations</t>
  </si>
  <si>
    <t>(*) The sales made by each country’s generation segments to third parties are incorporated, all intra-segment energy purchases and energy sales between related companies have been eliminated.</t>
  </si>
  <si>
    <t>(**) The energy sold by Enel Trading S.A. is included within the energy sales volumes in Brazil, which despite not being a generator complies with the function of trading the purchase and sale of electricity in Brazil.</t>
  </si>
  <si>
    <t>(***) Companies from Costa Rica, Guatemala, and Panama participate in their local markets SEN, SEN and SIN respectively, and may eventually participate in the MER (Regional Electricity Market), which is a global market that covers the 9 countries in Central America.</t>
  </si>
  <si>
    <t>Energy losses (%)</t>
  </si>
  <si>
    <t>Grid customers (th)</t>
  </si>
  <si>
    <t>Distribution Segment - Argentina</t>
  </si>
  <si>
    <t>Distribution Segment - Brazil</t>
  </si>
  <si>
    <t>Distribution Segment - Colombia</t>
  </si>
  <si>
    <t>(*) Includes sales to end customers and tolls.</t>
  </si>
  <si>
    <t>Energy Sales Revenues
(in millions of US$)</t>
  </si>
  <si>
    <t>Central America</t>
  </si>
  <si>
    <t>Total Segments</t>
  </si>
  <si>
    <t>Structure and adjustments</t>
  </si>
  <si>
    <t>Total</t>
  </si>
  <si>
    <t>Generation</t>
  </si>
  <si>
    <t>Regulated customers</t>
  </si>
  <si>
    <t>Non regulated customers</t>
  </si>
  <si>
    <t>Spot Market</t>
  </si>
  <si>
    <t>Other customers</t>
  </si>
  <si>
    <t>Distribution</t>
  </si>
  <si>
    <t>Residential</t>
  </si>
  <si>
    <t>Commercial</t>
  </si>
  <si>
    <t>Industrial</t>
  </si>
  <si>
    <t>Others</t>
  </si>
  <si>
    <t>Less: Consolidation adjustments</t>
  </si>
  <si>
    <t>Energy Sales Revenues</t>
  </si>
  <si>
    <t>Variation in millions of US$ and  %.</t>
  </si>
  <si>
    <t>CONSOLIDATED INCOME STATEMENTS CONTINUING OPERATIONS 
(in millions of US$)</t>
  </si>
  <si>
    <t>Change</t>
  </si>
  <si>
    <t>Revenues</t>
  </si>
  <si>
    <t>Sales</t>
  </si>
  <si>
    <t>Other operating income</t>
  </si>
  <si>
    <t>Procurements and Services</t>
  </si>
  <si>
    <t>Energy purchases</t>
  </si>
  <si>
    <t>Fuel consumption</t>
  </si>
  <si>
    <t>Transportation expenses</t>
  </si>
  <si>
    <t>Other suppliers and services</t>
  </si>
  <si>
    <t>Contribution Margin</t>
  </si>
  <si>
    <t>Personnel costs</t>
  </si>
  <si>
    <t>Other expenses by nature</t>
  </si>
  <si>
    <t>Gross Operating Income (EBITDA)</t>
  </si>
  <si>
    <t>Depreciation and amortization</t>
  </si>
  <si>
    <t xml:space="preserve">Impairment Losses (Reversals) from IFRS 9 </t>
  </si>
  <si>
    <t>Operating Income (EBIT)</t>
  </si>
  <si>
    <t>Net  Financial Income</t>
  </si>
  <si>
    <t>Financial income</t>
  </si>
  <si>
    <t>Financial expenses</t>
  </si>
  <si>
    <t>Results by readjustment units (Hyperinflation - Argentina)</t>
  </si>
  <si>
    <t>Exchange rate differences</t>
  </si>
  <si>
    <t>Other Non Operating Income</t>
  </si>
  <si>
    <t>Other gains (losses)</t>
  </si>
  <si>
    <t>Net Income Before Taxes</t>
  </si>
  <si>
    <t>Income Tax</t>
  </si>
  <si>
    <t>Net Income from After Taxes</t>
  </si>
  <si>
    <t>Net Income from discontinued operations</t>
  </si>
  <si>
    <t>Net Income</t>
  </si>
  <si>
    <t>Net Income attributable to owners of Enel Américas</t>
  </si>
  <si>
    <t>Net income attributable to non-controlling interest</t>
  </si>
  <si>
    <t>Earning per share US$ (**) - Continuing operations</t>
  </si>
  <si>
    <t>Earning per share US$ (**) - Discontinued operations</t>
  </si>
  <si>
    <t xml:space="preserve">Earning per share US$ (**) </t>
  </si>
  <si>
    <t>EBITDA (*)</t>
  </si>
  <si>
    <t>EBITDA BY BUSINESS SEGMENT / COUNTRY
CONTINUING OPERATIONS
(in millions of US$)</t>
  </si>
  <si>
    <t>Generation and Transmission:</t>
  </si>
  <si>
    <t>Revenues Generation and Transmission Segment</t>
  </si>
  <si>
    <t>Distribution:</t>
  </si>
  <si>
    <t>Revenues Distribution Segment</t>
  </si>
  <si>
    <t>Consolidation adjustments and other activities</t>
  </si>
  <si>
    <t>Total consolidated Revenues Enel Américas</t>
  </si>
  <si>
    <t>Procurement and Services Generation and Transmission Segment</t>
  </si>
  <si>
    <t>Procurement and Services Distribution Segment</t>
  </si>
  <si>
    <t>Total consolidated Procurement and Services Enel Américas</t>
  </si>
  <si>
    <t>Staff Expenses Generation and Transmission Segment</t>
  </si>
  <si>
    <t>Staff Expenses Distribution Segment</t>
  </si>
  <si>
    <t>Total consolidated Staff Expenses Enel Américas</t>
  </si>
  <si>
    <t>Other Expenses by Nature Generation and Transmission Segment</t>
  </si>
  <si>
    <t>Other Expenses by Nature Distribution Segment</t>
  </si>
  <si>
    <t>Total consolidated Other Expenses by Nature Enel Américas</t>
  </si>
  <si>
    <t>EBITDA</t>
  </si>
  <si>
    <t>Generation and Transmission Segment</t>
  </si>
  <si>
    <t>EBITDA Generation and Transmission Segment</t>
  </si>
  <si>
    <t>Distribution Segment</t>
  </si>
  <si>
    <t>EBITDA Distribution Segment</t>
  </si>
  <si>
    <t>Total consolidated EBITDA Enel Américas</t>
  </si>
  <si>
    <t>ARGENTINA</t>
  </si>
  <si>
    <t>EBITDA (in millions of US$)</t>
  </si>
  <si>
    <t>Operating revenues</t>
  </si>
  <si>
    <t>Operating costs</t>
  </si>
  <si>
    <t>Staff expenses</t>
  </si>
  <si>
    <t>Quarter conversion adjustment</t>
  </si>
  <si>
    <t>EBITDA Generation Segment</t>
  </si>
  <si>
    <t>BRAZIL</t>
  </si>
  <si>
    <t>COLOMBIA</t>
  </si>
  <si>
    <t>CENTRAL AMERICA</t>
  </si>
  <si>
    <t>Subsidiaries</t>
  </si>
  <si>
    <t>Energy Losses (%)</t>
  </si>
  <si>
    <t>Grid customers (in millions)</t>
  </si>
  <si>
    <t>Percentage points change</t>
  </si>
  <si>
    <t>Edesur</t>
  </si>
  <si>
    <t>Total Distribution Segment</t>
  </si>
  <si>
    <t>Enel Distribución Río</t>
  </si>
  <si>
    <t>Enel Distribución Ceará</t>
  </si>
  <si>
    <t>Enel Distribución Sao Paulo</t>
  </si>
  <si>
    <t>Distribution segment - Colombia</t>
  </si>
  <si>
    <t>BUSINESS SEGMENT CONTINUING OPERATIONS
(in millions of US$)</t>
  </si>
  <si>
    <t xml:space="preserve">Accumulated figures </t>
  </si>
  <si>
    <t>Depreciation, amortization and impairment</t>
  </si>
  <si>
    <t xml:space="preserve">EBIT       </t>
  </si>
  <si>
    <t xml:space="preserve">EBIT      </t>
  </si>
  <si>
    <t>Total Generation and Transmission</t>
  </si>
  <si>
    <t>Total Distribution</t>
  </si>
  <si>
    <t>Less: consolidation adjustments and other business activities</t>
  </si>
  <si>
    <t>Total Consolidated Enel Américas</t>
  </si>
  <si>
    <t>NON OPERATING INCOME 
(in millions of US$)</t>
  </si>
  <si>
    <t>Financial Income:</t>
  </si>
  <si>
    <t>Consolidation adjustments and other business activities</t>
  </si>
  <si>
    <t>Total Financial Income</t>
  </si>
  <si>
    <t>Financial Expenses:</t>
  </si>
  <si>
    <t>Total Financial Expenses</t>
  </si>
  <si>
    <t>Foreign currency exchange differences, net:</t>
  </si>
  <si>
    <t>Total Foreign currency exchange differences, net</t>
  </si>
  <si>
    <t>Total results by adjustment units (hyperinflation - Argentina)</t>
  </si>
  <si>
    <t>Net Financial Income Enel Américas</t>
  </si>
  <si>
    <t>Other gains (losses):</t>
  </si>
  <si>
    <t>Total Other gains (losses)</t>
  </si>
  <si>
    <t>Results in companies accounted for using the equity method:</t>
  </si>
  <si>
    <t>Total income of soc. accounted for using the equity method</t>
  </si>
  <si>
    <t>Other Non-Operating Income</t>
  </si>
  <si>
    <t>Total Income Tax</t>
  </si>
  <si>
    <t>Net Income after taxes</t>
  </si>
  <si>
    <t>Net Income of discontinued operations</t>
  </si>
  <si>
    <t>Net income for the period</t>
  </si>
  <si>
    <t>Net Income attributable to owners of parent</t>
  </si>
  <si>
    <t>Assets</t>
  </si>
  <si>
    <t>(in millions of US$)</t>
  </si>
  <si>
    <t>Current Assets</t>
  </si>
  <si>
    <t>Non current Assets</t>
  </si>
  <si>
    <t>Total Assets</t>
  </si>
  <si>
    <t>Liabilities and Equity</t>
  </si>
  <si>
    <t>Current Liabilities</t>
  </si>
  <si>
    <t>Non Current Liabilities</t>
  </si>
  <si>
    <t>Total Equity</t>
  </si>
  <si>
    <t>attributable to owners of parent company</t>
  </si>
  <si>
    <t>attributable to non-controlling interest</t>
  </si>
  <si>
    <t>Total Liabilities and Equity</t>
  </si>
  <si>
    <t>Cash Flow</t>
  </si>
  <si>
    <t>From Operating Activities</t>
  </si>
  <si>
    <t>From Investing Activities</t>
  </si>
  <si>
    <t>From Financing Activities</t>
  </si>
  <si>
    <t>Total Net Cash Flow</t>
  </si>
  <si>
    <t>Financial Indicator</t>
  </si>
  <si>
    <t>Unit</t>
  </si>
  <si>
    <t>Liquidity</t>
  </si>
  <si>
    <r>
      <t xml:space="preserve">Current liquidity </t>
    </r>
    <r>
      <rPr>
        <b/>
        <sz val="10"/>
        <rFont val="Arial"/>
        <family val="2"/>
      </rPr>
      <t>(1)</t>
    </r>
  </si>
  <si>
    <t>Times</t>
  </si>
  <si>
    <r>
      <t>Acid ratio</t>
    </r>
    <r>
      <rPr>
        <b/>
        <sz val="10"/>
        <rFont val="Arial"/>
        <family val="2"/>
      </rPr>
      <t xml:space="preserve"> (2)</t>
    </r>
  </si>
  <si>
    <t>Working Capital</t>
  </si>
  <si>
    <t>MMUSD</t>
  </si>
  <si>
    <t>Leverage</t>
  </si>
  <si>
    <r>
      <t xml:space="preserve">Leverage </t>
    </r>
    <r>
      <rPr>
        <b/>
        <sz val="10"/>
        <rFont val="Arial"/>
        <family val="2"/>
      </rPr>
      <t>(3)</t>
    </r>
  </si>
  <si>
    <r>
      <t xml:space="preserve">Short Term Debt </t>
    </r>
    <r>
      <rPr>
        <b/>
        <sz val="10"/>
        <rFont val="Arial"/>
        <family val="2"/>
      </rPr>
      <t>(4)</t>
    </r>
  </si>
  <si>
    <r>
      <t xml:space="preserve">Long Term Debt </t>
    </r>
    <r>
      <rPr>
        <b/>
        <sz val="10"/>
        <rFont val="Arial"/>
        <family val="2"/>
      </rPr>
      <t>(5)</t>
    </r>
  </si>
  <si>
    <r>
      <t>Financial Expenses Coverage</t>
    </r>
    <r>
      <rPr>
        <b/>
        <sz val="10"/>
        <rFont val="Arial"/>
        <family val="2"/>
      </rPr>
      <t xml:space="preserve"> (6)</t>
    </r>
  </si>
  <si>
    <t>Profitability</t>
  </si>
  <si>
    <t>Operating Income/Operating Revenues</t>
  </si>
  <si>
    <r>
      <t xml:space="preserve">ROE (annualized) </t>
    </r>
    <r>
      <rPr>
        <b/>
        <sz val="10"/>
        <rFont val="Arial"/>
        <family val="2"/>
      </rPr>
      <t>(7)</t>
    </r>
  </si>
  <si>
    <r>
      <t xml:space="preserve">ROA (annualized) </t>
    </r>
    <r>
      <rPr>
        <b/>
        <sz val="10"/>
        <rFont val="Arial"/>
        <family val="2"/>
      </rPr>
      <t>(8)</t>
    </r>
  </si>
  <si>
    <t>(1) It corresponds to the ratio between (i) Current Assets and (ii) Current Liabilities.</t>
  </si>
  <si>
    <t>(2) It corresponds to the ratio between (i) Current Assets net of Stocks and Anticipated Expenses and (ii) Current Liabilities.</t>
  </si>
  <si>
    <t>(3) It corresponds to the ratio between (i) Total Liabilities and (ii) Total Equity.</t>
  </si>
  <si>
    <t>(4) It corresponds to the ratio between of (i) Current Liabilities in relation to (ii) Total Liabilities</t>
  </si>
  <si>
    <t>(5) It corresponds to the ratio between of (i) Non-Current Liabilities in relation to (ii) Total Liabilities.</t>
  </si>
  <si>
    <t>(6) It corresponds to the ratio between (i) the Gross Operating Income and (ii) Net financial result of Financial Income.</t>
  </si>
  <si>
    <t>PROPERTY, PLANTS AND EQUIPMENT INFORMATION BY COMPANY</t>
  </si>
  <si>
    <t>Company</t>
  </si>
  <si>
    <t>Payments for additions of Property, plant and equipment</t>
  </si>
  <si>
    <t>Depreciation</t>
  </si>
  <si>
    <t>% Change</t>
  </si>
  <si>
    <t>EGP Cachoeira Dourada S.A.</t>
  </si>
  <si>
    <t>EGP Volta Grande</t>
  </si>
  <si>
    <t>Enel Generación Piura S.A.</t>
  </si>
  <si>
    <t>Enel X Brasil</t>
  </si>
  <si>
    <t>(*) Includes intangible assets by concessions</t>
  </si>
  <si>
    <t>Debt Maturity</t>
  </si>
  <si>
    <t>US$ mn</t>
  </si>
  <si>
    <t>Chile</t>
  </si>
  <si>
    <t>Enel Americas</t>
  </si>
  <si>
    <t>Enel Gx Costanera</t>
  </si>
  <si>
    <t>Enel Argentina</t>
  </si>
  <si>
    <t>Docksud</t>
  </si>
  <si>
    <t>Cemsa</t>
  </si>
  <si>
    <t>Enel Gx Chocon</t>
  </si>
  <si>
    <t>Hidroinvest</t>
  </si>
  <si>
    <t>Enel Peru</t>
  </si>
  <si>
    <t>Enel Brasil</t>
  </si>
  <si>
    <t>Enel Dx Ceara</t>
  </si>
  <si>
    <t>Enel Dx Rio</t>
  </si>
  <si>
    <t>EGP Cachoeira</t>
  </si>
  <si>
    <t>Enel Cien</t>
  </si>
  <si>
    <t>Enel Gx Fortaleza</t>
  </si>
  <si>
    <t>Enel Dx Goias</t>
  </si>
  <si>
    <t>Tesa</t>
  </si>
  <si>
    <t>Ctm</t>
  </si>
  <si>
    <t>Enel Dx Sao Paulo</t>
  </si>
  <si>
    <t>Sao Francisco</t>
  </si>
  <si>
    <t>EGP Brasil</t>
  </si>
  <si>
    <t>Enel Colombia</t>
  </si>
  <si>
    <t>CAM</t>
  </si>
  <si>
    <t>EGP Costa Rica</t>
  </si>
  <si>
    <t>EGP Guatemala</t>
  </si>
  <si>
    <t>EGP Panama</t>
  </si>
  <si>
    <t>Enel Gx Piura</t>
  </si>
  <si>
    <t>COMPANY</t>
  </si>
  <si>
    <t>Energy Sales (TWh)</t>
  </si>
  <si>
    <t>SAIDI (hours)</t>
  </si>
  <si>
    <t>SAIFI (times)</t>
  </si>
  <si>
    <t>Enel Dx Río</t>
  </si>
  <si>
    <t>Enel Dx Ceará</t>
  </si>
  <si>
    <t>Enel Colombia - Distribution</t>
  </si>
  <si>
    <t>Energy distributed (TWh) - Accumulated figures</t>
  </si>
  <si>
    <t>Type of client</t>
  </si>
  <si>
    <t>Total
Continued operations</t>
  </si>
  <si>
    <t>Energy distributed (TWh) - Quarterly figures</t>
  </si>
  <si>
    <t xml:space="preserve">Total </t>
  </si>
  <si>
    <t>TWh</t>
  </si>
  <si>
    <t>Total generation</t>
  </si>
  <si>
    <t>Hydroelectric generation</t>
  </si>
  <si>
    <t>Thermal electric generation</t>
  </si>
  <si>
    <t>Wind electric generation</t>
  </si>
  <si>
    <t>Solar electric generation</t>
  </si>
  <si>
    <t>Total Purchases (a+b+c)</t>
  </si>
  <si>
    <t>Total purchases from third parties (b+c)</t>
  </si>
  <si>
    <t>a) Purchases to related companies - generators</t>
  </si>
  <si>
    <t>b) Purchases to others generators</t>
  </si>
  <si>
    <t>c) Purchases at spot</t>
  </si>
  <si>
    <t>Transmission losses, pump and other consumption</t>
  </si>
  <si>
    <t>Total electricity sales (a+b+c+d)</t>
  </si>
  <si>
    <t>Total sales to third parties (a+b+c)</t>
  </si>
  <si>
    <t>a) Sales at regulated prices</t>
  </si>
  <si>
    <t>b) Sales at unregulated prices</t>
  </si>
  <si>
    <t>c) Sales at spot marginal cost</t>
  </si>
  <si>
    <t>d) Sales to related companies generators</t>
  </si>
  <si>
    <t>TOTAL SALES IN THE SYSTEM</t>
  </si>
  <si>
    <t>Market Share on total sales (%)</t>
  </si>
  <si>
    <t>Non Current Assets</t>
  </si>
  <si>
    <t>Equity</t>
  </si>
  <si>
    <t>Procurement and Services</t>
  </si>
  <si>
    <t>EBIT</t>
  </si>
  <si>
    <t>Financial Result</t>
  </si>
  <si>
    <t>Net Income before taxes</t>
  </si>
  <si>
    <t>Enel Argentina S.A.</t>
  </si>
  <si>
    <t>Empresa Distribuidora Sur S.A.</t>
  </si>
  <si>
    <t xml:space="preserve">Enel Trading Argentina S.R.L
</t>
  </si>
  <si>
    <t>Grupo Enel Argentina</t>
  </si>
  <si>
    <t>Grupo Enel Green Power Brasil</t>
  </si>
  <si>
    <t>Enel Cien S.A.</t>
  </si>
  <si>
    <t>Enel Distribución Ceará S.A.</t>
  </si>
  <si>
    <t>Enel Distribución Rio S.A.</t>
  </si>
  <si>
    <t>Enel X Brasil S.A.</t>
  </si>
  <si>
    <t>Enel Distribuicao Sao Paulo S.A.</t>
  </si>
  <si>
    <t>Grupo Enel Brasil</t>
  </si>
  <si>
    <t>Enel Colombia S.A. E.S.P</t>
  </si>
  <si>
    <t xml:space="preserve">Enel X Colombia S.A.S. E.S.P. </t>
  </si>
  <si>
    <t>Enel Green Power Costa Rica S.A.</t>
  </si>
  <si>
    <t>PH Chucas S.A.</t>
  </si>
  <si>
    <t>Enel Green Power Guatemala S.A.</t>
  </si>
  <si>
    <t>Generadora de Occidente Ltda.</t>
  </si>
  <si>
    <t>Renovables de Guatemala S.A.</t>
  </si>
  <si>
    <t>Enel Green Power Panama S.A.</t>
  </si>
  <si>
    <t>Enel Solar S.R.L</t>
  </si>
  <si>
    <t>Enel Fortuna S.A.</t>
  </si>
  <si>
    <t>Grupo Enel Colombia</t>
  </si>
  <si>
    <t>Enel Perú S.A.C.</t>
  </si>
  <si>
    <t>Chile ( Holdings y Others)</t>
  </si>
  <si>
    <t>Adjustments</t>
  </si>
  <si>
    <t>ASSETS</t>
  </si>
  <si>
    <t>CURRENT ASSETS</t>
  </si>
  <si>
    <t>Cash and cash equivalents</t>
  </si>
  <si>
    <t>Current other financial assets</t>
  </si>
  <si>
    <t>Current other non-financial assets</t>
  </si>
  <si>
    <t>Current commercial accounts receivable and other accounts receivable</t>
  </si>
  <si>
    <t>Current accounts receivable from related companies</t>
  </si>
  <si>
    <t>Current Inventories</t>
  </si>
  <si>
    <t>Current tax assets</t>
  </si>
  <si>
    <t>Non-current assets or groups of assets for disposal classified as held for sale or as held for distribution to owners</t>
  </si>
  <si>
    <t>NON-CURRENT ASSETS</t>
  </si>
  <si>
    <t>Non-current other financial assets</t>
  </si>
  <si>
    <t>Non-current other non-financial assets</t>
  </si>
  <si>
    <t>Non-current commercial accounts receivable and other accounts receivable</t>
  </si>
  <si>
    <t>Non-current accounts receivable from related companies</t>
  </si>
  <si>
    <t>Investments accounted for using the equity method</t>
  </si>
  <si>
    <t>Intangible assets other than goodwill</t>
  </si>
  <si>
    <t>Goodwill</t>
  </si>
  <si>
    <t>Property, plant and equipment</t>
  </si>
  <si>
    <t>Investment property</t>
  </si>
  <si>
    <t>Right of use assets</t>
  </si>
  <si>
    <t>Deferred tax assets</t>
  </si>
  <si>
    <t>TOTAL ASSETS</t>
  </si>
  <si>
    <t>LIABILITIES AND EQUITY</t>
  </si>
  <si>
    <t>CURRENT LIABILITIES</t>
  </si>
  <si>
    <t>Current other financial liabilities</t>
  </si>
  <si>
    <t>Current liabilities for leases</t>
  </si>
  <si>
    <t>Current commercial accounts payable and other accounts payable</t>
  </si>
  <si>
    <t>Current accounts payable to related companies</t>
  </si>
  <si>
    <t>Current other provisions</t>
  </si>
  <si>
    <t>Current tax liabilities</t>
  </si>
  <si>
    <t>Current provisions for employee benefits</t>
  </si>
  <si>
    <t>Current other non-financial liabilities</t>
  </si>
  <si>
    <t>Liabilities included in disposal groups classified as held for sale</t>
  </si>
  <si>
    <t>NON-CURRENT LIABILITIES</t>
  </si>
  <si>
    <t>Non-current other financial liabilities</t>
  </si>
  <si>
    <t>Non-current liabilities for leases</t>
  </si>
  <si>
    <t>Non-current commercial accounts payable and other accounts payable</t>
  </si>
  <si>
    <t>Non-current accounts payable to related companies</t>
  </si>
  <si>
    <t>Non-current other provisions</t>
  </si>
  <si>
    <t>Deferred tax liabilities</t>
  </si>
  <si>
    <t>Non-current provisions for employee benefits</t>
  </si>
  <si>
    <t>Non-current other non-financial liabilities</t>
  </si>
  <si>
    <t>EQUITY</t>
  </si>
  <si>
    <t>Equity attributable to the owners of the parent company</t>
  </si>
  <si>
    <t>Issued capital</t>
  </si>
  <si>
    <t>Retained earnings (losses)</t>
  </si>
  <si>
    <t>Issue premiums</t>
  </si>
  <si>
    <t>Own shares in portfolio</t>
  </si>
  <si>
    <t>Other equity interests</t>
  </si>
  <si>
    <t>Other reserves</t>
  </si>
  <si>
    <t>Equity Attributable to Minority Interest</t>
  </si>
  <si>
    <t>TOTAL LIABILITIES AND EQUITY</t>
  </si>
  <si>
    <t>REVENUES</t>
  </si>
  <si>
    <t>Energy Sales</t>
  </si>
  <si>
    <t>Other Sales</t>
  </si>
  <si>
    <t>Other Services</t>
  </si>
  <si>
    <t>PROCUREMENTS AND SERVICES</t>
  </si>
  <si>
    <t>Power purchased</t>
  </si>
  <si>
    <t>Cost of fuel consumed</t>
  </si>
  <si>
    <t>Other variable procurements and services</t>
  </si>
  <si>
    <t>CONTRIBUTION MARGIN</t>
  </si>
  <si>
    <t>Other work perfomed by the entity and capitalized</t>
  </si>
  <si>
    <t>Employee benefits expenses</t>
  </si>
  <si>
    <t>Other expenses</t>
  </si>
  <si>
    <t>GROSS OPERATING INCOME (EBITDA)</t>
  </si>
  <si>
    <t>Depreciation and amortization expense</t>
  </si>
  <si>
    <t>Impairment loss recognized in the period's profit or loss</t>
  </si>
  <si>
    <t>Impairment gains and reversals of impairment losses (Impairment losses) determined in accordance with IFRS 9</t>
  </si>
  <si>
    <t>OPERATING INCOME</t>
  </si>
  <si>
    <t>NET FINANCIAL INCOME</t>
  </si>
  <si>
    <t>Financial Income</t>
  </si>
  <si>
    <t>Others financial income</t>
  </si>
  <si>
    <t>Financial costs</t>
  </si>
  <si>
    <t>Bank loans</t>
  </si>
  <si>
    <t>Secured and unsecured obligations</t>
  </si>
  <si>
    <t>Income (Loss) for indexed assets and liabilities</t>
  </si>
  <si>
    <t>Foreign currency exchange differences</t>
  </si>
  <si>
    <t>Share of profit (loss) of associates and joint ventures accounted for using the equity method</t>
  </si>
  <si>
    <t>Other profit (losses)</t>
  </si>
  <si>
    <t>Other investments result</t>
  </si>
  <si>
    <t>Profit (Loss) from sales of assets</t>
  </si>
  <si>
    <t>Income (loss) before taxes</t>
  </si>
  <si>
    <t>Income tax expenses</t>
  </si>
  <si>
    <t>Income from continuing operations</t>
  </si>
  <si>
    <t>Income (loss) from discontinued operations</t>
  </si>
  <si>
    <t xml:space="preserve">NET INCOME </t>
  </si>
  <si>
    <t>Net Income attributable to:</t>
  </si>
  <si>
    <t>Consolidated Statements of Cash Flow</t>
  </si>
  <si>
    <t>Cash flow from (used in) operating activities</t>
  </si>
  <si>
    <t>Cash flow from (used in) investing activities</t>
  </si>
  <si>
    <t>Cash flows from (used in) financing activities</t>
  </si>
  <si>
    <t>Segment</t>
  </si>
  <si>
    <t>Holdings, Adjustments and others</t>
  </si>
  <si>
    <t>Generation and Transmission</t>
  </si>
  <si>
    <t>Energy sales</t>
  </si>
  <si>
    <t>Other sales</t>
  </si>
  <si>
    <t>Other services</t>
  </si>
  <si>
    <t>Income (losses) before taxes</t>
  </si>
  <si>
    <t>EBITDA Y ACTIVO FIJO NETO POR PAIS</t>
  </si>
  <si>
    <t>Al 31 de marzo de 2011</t>
  </si>
  <si>
    <t>Lineas de Negocio</t>
  </si>
  <si>
    <t>Activo Fijo neto</t>
  </si>
  <si>
    <t>EBITDA / Activo Fijo DIC. 2010</t>
  </si>
  <si>
    <t>EBITDA / Activo Fijo marzo 2007</t>
  </si>
  <si>
    <t>Ch$ Millones</t>
  </si>
  <si>
    <t>Generación y Transmisión</t>
  </si>
  <si>
    <t>Perú</t>
  </si>
  <si>
    <t>Brasil</t>
  </si>
  <si>
    <t>Total Gx y Tx</t>
  </si>
  <si>
    <t>Distribución</t>
  </si>
  <si>
    <t>Brasil   (*)</t>
  </si>
  <si>
    <t>Total Dx</t>
  </si>
  <si>
    <t>Estructura y ajustes</t>
  </si>
  <si>
    <t>Total Grupo Enersis</t>
  </si>
  <si>
    <t>(*) Incluye activos intangibles por concesiones en Ampla y Coelce</t>
  </si>
  <si>
    <t xml:space="preserve">Mercados </t>
  </si>
  <si>
    <t>Ventas de Energía</t>
  </si>
  <si>
    <t>Participación</t>
  </si>
  <si>
    <t>País</t>
  </si>
  <si>
    <t xml:space="preserve">en que </t>
  </si>
  <si>
    <t>(GWh)</t>
  </si>
  <si>
    <t>de mercado</t>
  </si>
  <si>
    <t>participa</t>
  </si>
  <si>
    <t xml:space="preserve">Chile  </t>
  </si>
  <si>
    <t>SIC y SING</t>
  </si>
  <si>
    <t>SIN</t>
  </si>
  <si>
    <t>SICN</t>
  </si>
  <si>
    <t>Brasil  (1)</t>
  </si>
  <si>
    <t xml:space="preserve">Total   </t>
  </si>
  <si>
    <t>(1)  En el año 2005  se incluyen las ventas del trimestre octubre-diciembre 2005 de las sociedades Endesa Fortaleza y CIEN.</t>
  </si>
  <si>
    <t>Impuesto a la Renta e Impuestos diferidos</t>
  </si>
  <si>
    <t>Concepto  (Millones de $)</t>
  </si>
  <si>
    <t>Variaciones</t>
  </si>
  <si>
    <t>Impuesto Renta</t>
  </si>
  <si>
    <t>Impuesto Diferido</t>
  </si>
  <si>
    <t xml:space="preserve">Generation Segment by geographical area of continuing operations </t>
  </si>
  <si>
    <t xml:space="preserve">Distribution Segment by geographical area of continuing operations </t>
  </si>
  <si>
    <t>Income accounted for using the equity method</t>
  </si>
  <si>
    <t>Net income</t>
  </si>
  <si>
    <t>Impairment Losses (Reversals)</t>
  </si>
  <si>
    <t>Other Integrated
Results</t>
  </si>
  <si>
    <t>Total Integrated
Results</t>
  </si>
  <si>
    <t>(7) It corresponds to the ratio between (i) the profit for the period attributable to the owners of the parent company for the twelve rolling months as of December 31, 2025, and (ii) the average between the equity attributable to the owners of the parent company at the beginning and end of the period.</t>
  </si>
  <si>
    <t>(8) It corresponds to the ratio between (i) the profit for the period attributable to the owners of the parent company for the twelve rolling months as of December 31, 2025, and (ii) the average of total assets at the beginning and end of the period.</t>
  </si>
  <si>
    <t>|</t>
  </si>
  <si>
    <t>Enel Generación Piura</t>
  </si>
  <si>
    <t>(****)</t>
  </si>
  <si>
    <t>ENEL GENERACIÓN PIURA</t>
  </si>
  <si>
    <t>H1 2026</t>
  </si>
  <si>
    <t>H1 2025</t>
  </si>
  <si>
    <t>Q3 2026</t>
  </si>
  <si>
    <t>Q3 2025</t>
  </si>
  <si>
    <t>(****) Enel Generación Piura participates in its local SICN market in Peru. It should be noted that, in accordance with the guidelines established in IFRS 8 Operating Segments, it does not represent an operating segment for which Enel Américas is required to disclose separate information. See notes 5 and 34 to Enel Américas’ Consolidated Financial Statements as of September 30, 2026.</t>
  </si>
  <si>
    <t>9M 2026</t>
  </si>
  <si>
    <t xml:space="preserve"> Enel Trading Brasil S.A.</t>
  </si>
  <si>
    <t>Grupo Enel Perú</t>
  </si>
  <si>
    <t>9M 2025</t>
  </si>
  <si>
    <t xml:space="preserve"> September 2026</t>
  </si>
  <si>
    <t xml:space="preserve"> September 2025</t>
  </si>
  <si>
    <t>n.a.</t>
  </si>
  <si>
    <t>-</t>
  </si>
  <si>
    <t xml:space="preserve"> December 2025</t>
  </si>
  <si>
    <t>(0,4) p.p.</t>
  </si>
  <si>
    <t xml:space="preserve"> 0,4  p.p.</t>
  </si>
  <si>
    <t xml:space="preserve">-  </t>
  </si>
  <si>
    <t xml:space="preserve"> 2,6  p.p.</t>
  </si>
  <si>
    <t xml:space="preserve"> 2,2  p.p.</t>
  </si>
  <si>
    <t xml:space="preserve"> 1,6  p.p.</t>
  </si>
  <si>
    <t>Enel Colombia Segmento de Generación</t>
  </si>
  <si>
    <t>Enel Distribución Sao Paulo S.A. (Eletropaulo) (*)</t>
  </si>
  <si>
    <t>Edesur S.A.</t>
  </si>
  <si>
    <t>Enel Distribución Rio (Ampla) (*)</t>
  </si>
  <si>
    <t>Enel Distribución Ceara (Coelce) (*)</t>
  </si>
  <si>
    <t>Enel Colombia Segmento de Distribución</t>
  </si>
  <si>
    <t>Enel Green Power Brasil</t>
  </si>
  <si>
    <t>Enel Green Power Centroamérica</t>
  </si>
  <si>
    <t>al 30.09.2026</t>
  </si>
  <si>
    <t xml:space="preserve"> September 30 2026</t>
  </si>
  <si>
    <t xml:space="preserve"> December 31 2025</t>
  </si>
  <si>
    <t xml:space="preserve"> September 30, 2026</t>
  </si>
  <si>
    <t xml:space="preserve"> September 30, 2025</t>
  </si>
  <si>
    <t xml:space="preserve"> March 31 2026</t>
  </si>
  <si>
    <t xml:space="preserve"> March 31, 2026</t>
  </si>
  <si>
    <t xml:space="preserve"> January 00, 1900</t>
  </si>
  <si>
    <t>Balance</t>
  </si>
  <si>
    <t>Enel Generación El Chocón S.A.</t>
  </si>
  <si>
    <t>Grupo Enel X Brasil</t>
  </si>
  <si>
    <t>Enel Costa Rica Cam S.A.</t>
  </si>
  <si>
    <t>Enel Guatemala S.A.</t>
  </si>
  <si>
    <t>Enel Panamá Cam S.R.L.</t>
  </si>
  <si>
    <t>Enel Renovable S.R.L.</t>
  </si>
  <si>
    <t>Generadora Montecristo S.A.</t>
  </si>
  <si>
    <t>Enel Generación Perú S.A.</t>
  </si>
  <si>
    <t>Chinango S.A.C.</t>
  </si>
  <si>
    <t>Enel Distribución Perú S.A.</t>
  </si>
  <si>
    <t xml:space="preserve">(*) As of September 30, 2026 and 2025, the average number of ordinary shares outstanding amounted to 102,593,668,822 and 107,279,889,530,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</si>
</sst>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 #,##0_ ;_ * \-#,##0_ ;_ * &quot;-&quot;_ ;_ @_ "/>
    <numFmt numFmtId="164" formatCode="_-* #,##0_-;\-* #,##0_-;_-* &quot;-&quot;_-;_-@_-"/>
    <numFmt numFmtId="165" formatCode="_-* #,##0.00_-;\-* #,##0.00_-;_-* &quot;-&quot;??_-;_-@_-"/>
    <numFmt numFmtId="166" formatCode="_(* #,##0_);_(* \(#,##0\);_(* &quot;-&quot;_);_(@_)"/>
    <numFmt numFmtId="167" formatCode="0.0%"/>
    <numFmt numFmtId="168" formatCode="#,##0.000;[Red]\-#,##0.000"/>
    <numFmt numFmtId="169" formatCode="#,##0_ ;[Red]\-#,##0\ "/>
    <numFmt numFmtId="170" formatCode="0.000%"/>
    <numFmt numFmtId="171" formatCode="#,##0_);[Black]\(#,##0\);&quot;-       &quot;"/>
    <numFmt numFmtId="172" formatCode="0.0%;\(0.0%\)"/>
    <numFmt numFmtId="173" formatCode="0.0%_);\(0.0%\)"/>
    <numFmt numFmtId="174" formatCode="#,##0.000;\-#,##0.000"/>
    <numFmt numFmtId="175" formatCode="0_);\(0\)"/>
    <numFmt numFmtId="176" formatCode="#,##0\ ;\(#,##0\);&quot;-       &quot;"/>
    <numFmt numFmtId="177" formatCode="#,##0\ ;[Black]\(#,##0\);&quot;-       &quot;"/>
    <numFmt numFmtId="178" formatCode="#,##0.0\ ;\(#,##0.0\);&quot;-       &quot;"/>
    <numFmt numFmtId="179" formatCode="#,##0;\(#,##0\)"/>
    <numFmt numFmtId="180" formatCode="#,##0;\(#,##0\);&quot;-&quot;"/>
    <numFmt numFmtId="181" formatCode="#,##0.0"/>
    <numFmt numFmtId="182" formatCode="_-* #,##0_-;\-* #,##0_-;_-* &quot;-&quot;??_-;_-@_-"/>
    <numFmt numFmtId="183" formatCode="#,##0.0;\(#,##0.0\)"/>
    <numFmt numFmtId="184" formatCode="#,##0.00000\ ;\(#,##0.00000\);&quot;-       &quot;"/>
    <numFmt numFmtId="185" formatCode="#,##0;[Black]\(#,##0\);&quot;-&quot;"/>
    <numFmt numFmtId="186" formatCode="#,##0.00;\(#,##0.00\)"/>
    <numFmt numFmtId="187" formatCode="#,##0.00\ ;\(#,##0.00\);&quot;-       &quot;"/>
    <numFmt numFmtId="188" formatCode="_ * #,##0.0_ ;_ * \-#,##0.0_ ;_ * &quot;-&quot;_ ;_ @_ "/>
    <numFmt numFmtId="189" formatCode="#,##0.0_);[Black]\(#,##0.0\);&quot;-       &quot;"/>
    <numFmt numFmtId="190" formatCode="0.0"/>
    <numFmt numFmtId="191" formatCode="_-* #,##0.0_-;\-* #,##0.0_-;_-* &quot;-&quot;??_-;_-@_-"/>
    <numFmt numFmtId="192" formatCode="_ * #,##0.0_ ;_ * \-#,##0.0_ ;_ * &quot;-&quot;?_ ;_ @_ "/>
  </numFmts>
  <fonts count="47">
    <font>
      <sz val="10"/>
      <name val="Arial"/>
    </font>
    <font>
      <sz val="10"/>
      <name val="Arial"/>
      <family val="2"/>
    </font>
    <font>
      <sz val="10"/>
      <name val="Courier"/>
      <family val="3"/>
    </font>
    <font>
      <sz val="8"/>
      <name val="Comic Sans MS"/>
      <family val="4"/>
    </font>
    <font>
      <sz val="9"/>
      <name val="Tahoma"/>
      <family val="2"/>
    </font>
    <font>
      <b/>
      <sz val="10"/>
      <name val="Tahoma"/>
      <family val="2"/>
    </font>
    <font>
      <sz val="11"/>
      <name val="Tahoma"/>
      <family val="2"/>
    </font>
    <font>
      <sz val="10"/>
      <name val="Tahoma"/>
      <family val="2"/>
    </font>
    <font>
      <b/>
      <sz val="11"/>
      <name val="Tahoma"/>
      <family val="2"/>
    </font>
    <font>
      <sz val="8"/>
      <name val="Tahoma"/>
      <family val="2"/>
    </font>
    <font>
      <b/>
      <sz val="10"/>
      <name val="Arial"/>
      <family val="2"/>
    </font>
    <font>
      <b/>
      <sz val="12"/>
      <name val="Tahoma"/>
      <family val="2"/>
    </font>
    <font>
      <sz val="8"/>
      <name val="Arial"/>
      <family val="2"/>
    </font>
    <font>
      <b/>
      <sz val="12"/>
      <name val="Arial"/>
      <family val="2"/>
    </font>
    <font>
      <sz val="9"/>
      <name val="Arial"/>
      <family val="2"/>
    </font>
    <font>
      <sz val="11"/>
      <color indexed="9"/>
      <name val="Czcionka tekstu podstawowego"/>
      <family val="2"/>
      <charset val="238"/>
    </font>
    <font>
      <sz val="10"/>
      <name val="Arial Narrow"/>
      <family val="2"/>
    </font>
    <font>
      <b/>
      <sz val="11"/>
      <name val="Arial"/>
      <family val="2"/>
    </font>
    <font>
      <b/>
      <i/>
      <sz val="10"/>
      <name val="Arial"/>
      <family val="2"/>
    </font>
    <font>
      <sz val="10"/>
      <name val="Times New Roman"/>
      <family val="1"/>
    </font>
    <font>
      <sz val="8"/>
      <name val="ＭＳ Ｐゴシック"/>
      <family val="3"/>
      <charset val="128"/>
    </font>
    <font>
      <b/>
      <sz val="10"/>
      <color theme="0"/>
      <name val="Arial"/>
      <family val="2"/>
    </font>
    <font>
      <sz val="10"/>
      <color theme="0"/>
      <name val="Arial"/>
      <family val="2"/>
    </font>
    <font>
      <sz val="10"/>
      <color theme="1"/>
      <name val="Arial"/>
      <family val="2"/>
    </font>
    <font>
      <b/>
      <sz val="10"/>
      <color theme="1"/>
      <name val="Arial"/>
      <family val="2"/>
    </font>
    <font>
      <b/>
      <sz val="11"/>
      <color theme="0"/>
      <name val="Arial"/>
      <family val="2"/>
    </font>
    <font>
      <sz val="10"/>
      <color indexed="8"/>
      <name val="Arial"/>
      <family val="2"/>
    </font>
    <font>
      <b/>
      <sz val="10"/>
      <color indexed="8"/>
      <name val="Arial"/>
      <family val="2"/>
    </font>
    <font>
      <sz val="10"/>
      <color indexed="12"/>
      <name val="Arial"/>
      <family val="2"/>
    </font>
    <font>
      <sz val="11"/>
      <color theme="1"/>
      <name val="Arial"/>
      <family val="2"/>
    </font>
    <font>
      <sz val="11"/>
      <color theme="1"/>
      <name val="Tahoma"/>
      <family val="2"/>
    </font>
    <font>
      <i/>
      <sz val="10"/>
      <name val="Arial"/>
      <family val="2"/>
    </font>
    <font>
      <b/>
      <u/>
      <sz val="10"/>
      <color theme="1"/>
      <name val="Arial"/>
      <family val="2"/>
    </font>
    <font>
      <sz val="10"/>
      <name val="Arial"/>
      <family val="2"/>
    </font>
    <font>
      <sz val="10"/>
      <color rgb="FFFF0000"/>
      <name val="Arial"/>
      <family val="2"/>
    </font>
    <font>
      <b/>
      <u/>
      <sz val="10"/>
      <name val="Arial"/>
      <family val="2"/>
    </font>
    <font>
      <sz val="12"/>
      <color theme="1"/>
      <name val="Arial"/>
      <family val="2"/>
    </font>
    <font>
      <b/>
      <sz val="12"/>
      <color theme="1"/>
      <name val="Arial"/>
      <family val="2"/>
    </font>
    <font>
      <sz val="12"/>
      <name val="Arial"/>
      <family val="2"/>
    </font>
    <font>
      <sz val="12"/>
      <color rgb="FFFF0000"/>
      <name val="Arial"/>
      <family val="2"/>
    </font>
    <font>
      <b/>
      <sz val="12"/>
      <color theme="0"/>
      <name val="Arial"/>
      <family val="2"/>
    </font>
    <font>
      <sz val="12"/>
      <color theme="0"/>
      <name val="Arial"/>
      <family val="2"/>
    </font>
    <font>
      <sz val="11"/>
      <name val="Arial"/>
      <family val="2"/>
    </font>
    <font>
      <sz val="11"/>
      <color rgb="FFFF0000"/>
      <name val="Arial"/>
      <family val="2"/>
    </font>
    <font>
      <b/>
      <sz val="10"/>
      <color rgb="FFFF0000"/>
      <name val="Arial"/>
      <family val="2"/>
    </font>
    <font>
      <b/>
      <sz val="11"/>
      <color theme="1"/>
      <name val="Arial"/>
      <family val="2"/>
    </font>
    <font>
      <sz val="9"/>
      <color theme="1"/>
      <name val="Arial"/>
      <family val="2"/>
    </font>
  </fonts>
  <fills count="13">
    <fill>
      <patternFill patternType="none"/>
    </fill>
    <fill>
      <patternFill patternType="gray125"/>
    </fill>
    <fill>
      <patternFill patternType="solid">
        <fgColor indexed="30"/>
      </patternFill>
    </fill>
    <fill>
      <patternFill patternType="solid">
        <fgColor indexed="22"/>
        <bgColor indexed="64"/>
      </patternFill>
    </fill>
    <fill>
      <patternFill patternType="solid">
        <fgColor indexed="41"/>
        <bgColor indexed="64"/>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indexed="44"/>
      </patternFill>
    </fill>
    <fill>
      <patternFill patternType="solid">
        <fgColor rgb="FFFF5A0F"/>
        <bgColor indexed="64"/>
      </patternFill>
    </fill>
    <fill>
      <patternFill patternType="solid">
        <fgColor rgb="FFFCD5B4"/>
        <bgColor indexed="64"/>
      </patternFill>
    </fill>
    <fill>
      <patternFill patternType="solid">
        <fgColor theme="1" tint="0.499984740745262"/>
        <bgColor indexed="64"/>
      </patternFill>
    </fill>
  </fills>
  <borders count="92">
    <border>
      <left/>
      <right/>
      <top/>
      <bottom/>
      <diagonal/>
    </border>
    <border>
      <left style="thin">
        <color indexed="22"/>
      </left>
      <right style="thin">
        <color indexed="22"/>
      </right>
      <top style="thin">
        <color indexed="22"/>
      </top>
      <bottom style="thin">
        <color indexed="22"/>
      </bottom>
      <diagonal/>
    </border>
    <border>
      <left/>
      <right/>
      <top style="thin">
        <color indexed="9"/>
      </top>
      <bottom style="thin">
        <color indexed="22"/>
      </bottom>
      <diagonal/>
    </border>
    <border>
      <left style="thin">
        <color indexed="9"/>
      </left>
      <right style="thin">
        <color indexed="9"/>
      </right>
      <top style="thin">
        <color indexed="9"/>
      </top>
      <bottom style="thin">
        <color indexed="22"/>
      </bottom>
      <diagonal/>
    </border>
    <border>
      <left style="thin">
        <color indexed="9"/>
      </left>
      <right style="thin">
        <color indexed="22"/>
      </right>
      <top style="thin">
        <color indexed="9"/>
      </top>
      <bottom style="thin">
        <color indexed="22"/>
      </bottom>
      <diagonal/>
    </border>
    <border>
      <left style="thin">
        <color indexed="22"/>
      </left>
      <right style="thin">
        <color indexed="9"/>
      </right>
      <top style="thin">
        <color indexed="22"/>
      </top>
      <bottom style="thin">
        <color indexed="22"/>
      </bottom>
      <diagonal/>
    </border>
    <border>
      <left style="thin">
        <color indexed="9"/>
      </left>
      <right/>
      <top style="thin">
        <color indexed="22"/>
      </top>
      <bottom style="thin">
        <color indexed="9"/>
      </bottom>
      <diagonal/>
    </border>
    <border>
      <left style="thin">
        <color indexed="9"/>
      </left>
      <right style="thin">
        <color indexed="9"/>
      </right>
      <top style="thin">
        <color indexed="22"/>
      </top>
      <bottom style="thin">
        <color indexed="22"/>
      </bottom>
      <diagonal/>
    </border>
    <border>
      <left style="thin">
        <color indexed="9"/>
      </left>
      <right style="thin">
        <color indexed="9"/>
      </right>
      <top style="thin">
        <color indexed="22"/>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9"/>
      </left>
      <right style="thin">
        <color indexed="9"/>
      </right>
      <top style="thin">
        <color indexed="22"/>
      </top>
      <bottom/>
      <diagonal/>
    </border>
    <border>
      <left style="thin">
        <color indexed="22"/>
      </left>
      <right style="thin">
        <color indexed="9"/>
      </right>
      <top style="thin">
        <color indexed="22"/>
      </top>
      <bottom/>
      <diagonal/>
    </border>
    <border>
      <left/>
      <right style="thin">
        <color indexed="9"/>
      </right>
      <top style="thin">
        <color indexed="9"/>
      </top>
      <bottom style="thin">
        <color indexed="22"/>
      </bottom>
      <diagonal/>
    </border>
    <border>
      <left style="thin">
        <color indexed="22"/>
      </left>
      <right style="thin">
        <color indexed="9"/>
      </right>
      <top/>
      <bottom/>
      <diagonal/>
    </border>
    <border>
      <left style="thin">
        <color indexed="9"/>
      </left>
      <right style="thin">
        <color indexed="9"/>
      </right>
      <top/>
      <bottom/>
      <diagonal/>
    </border>
    <border>
      <left style="thin">
        <color indexed="22"/>
      </left>
      <right style="thin">
        <color indexed="9"/>
      </right>
      <top/>
      <bottom style="thin">
        <color indexed="22"/>
      </bottom>
      <diagonal/>
    </border>
    <border>
      <left style="thin">
        <color indexed="9"/>
      </left>
      <right style="thin">
        <color indexed="9"/>
      </right>
      <top/>
      <bottom style="thin">
        <color indexed="22"/>
      </bottom>
      <diagonal/>
    </border>
    <border>
      <left style="thin">
        <color indexed="22"/>
      </left>
      <right style="thin">
        <color indexed="22"/>
      </right>
      <top style="thin">
        <color indexed="22"/>
      </top>
      <bottom/>
      <diagonal/>
    </border>
    <border>
      <left style="thin">
        <color indexed="22"/>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22"/>
      </right>
      <top style="thin">
        <color indexed="22"/>
      </top>
      <bottom/>
      <diagonal/>
    </border>
    <border>
      <left style="thin">
        <color indexed="9"/>
      </left>
      <right style="thin">
        <color indexed="22"/>
      </right>
      <top style="thin">
        <color indexed="22"/>
      </top>
      <bottom/>
      <diagonal/>
    </border>
    <border>
      <left style="thin">
        <color indexed="9"/>
      </left>
      <right style="thin">
        <color indexed="9"/>
      </right>
      <top/>
      <bottom style="thin">
        <color indexed="9"/>
      </bottom>
      <diagonal/>
    </border>
    <border>
      <left style="thin">
        <color indexed="9"/>
      </left>
      <right style="thin">
        <color indexed="22"/>
      </right>
      <top/>
      <bottom style="thin">
        <color indexed="9"/>
      </bottom>
      <diagonal/>
    </border>
    <border>
      <left/>
      <right style="thin">
        <color indexed="9"/>
      </right>
      <top style="thin">
        <color indexed="22"/>
      </top>
      <bottom/>
      <diagonal/>
    </border>
    <border>
      <left/>
      <right style="thin">
        <color indexed="9"/>
      </right>
      <top/>
      <bottom style="thin">
        <color indexed="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55"/>
      </left>
      <right style="thin">
        <color indexed="55"/>
      </right>
      <top/>
      <bottom/>
      <diagonal/>
    </border>
    <border>
      <left/>
      <right style="thin">
        <color indexed="22"/>
      </right>
      <top/>
      <bottom/>
      <diagonal/>
    </border>
    <border>
      <left style="thin">
        <color theme="0" tint="-0.499984740745262"/>
      </left>
      <right style="thin">
        <color indexed="55"/>
      </right>
      <top style="thin">
        <color theme="0" tint="-0.499984740745262"/>
      </top>
      <bottom style="thin">
        <color theme="0" tint="-0.499984740745262"/>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top style="thin">
        <color theme="0" tint="-0.499984740745262"/>
      </top>
      <bottom style="thin">
        <color theme="0" tint="-0.499984740745262"/>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right/>
      <top style="thin">
        <color theme="0"/>
      </top>
      <bottom style="thin">
        <color theme="0"/>
      </bottom>
      <diagonal/>
    </border>
    <border>
      <left/>
      <right/>
      <top/>
      <bottom style="thin">
        <color rgb="FFFF5A0F"/>
      </bottom>
      <diagonal/>
    </border>
    <border>
      <left/>
      <right/>
      <top style="thin">
        <color rgb="FFFF5A0F"/>
      </top>
      <bottom style="thin">
        <color rgb="FFFF5A0F"/>
      </bottom>
      <diagonal/>
    </border>
    <border>
      <left/>
      <right style="thin">
        <color rgb="FFFF5A0F"/>
      </right>
      <top style="thin">
        <color rgb="FFFF5A0F"/>
      </top>
      <bottom style="thin">
        <color rgb="FFFF5A0F"/>
      </bottom>
      <diagonal/>
    </border>
    <border>
      <left/>
      <right style="thin">
        <color rgb="FFFF5A0F"/>
      </right>
      <top/>
      <bottom/>
      <diagonal/>
    </border>
    <border>
      <left/>
      <right/>
      <top style="thin">
        <color rgb="FFFF5A0F"/>
      </top>
      <bottom/>
      <diagonal/>
    </border>
    <border>
      <left style="thin">
        <color rgb="FFFF5A0F"/>
      </left>
      <right/>
      <top style="thin">
        <color rgb="FFFF5A0F"/>
      </top>
      <bottom style="thin">
        <color rgb="FFFF5A0F"/>
      </bottom>
      <diagonal/>
    </border>
    <border>
      <left style="thin">
        <color theme="0"/>
      </left>
      <right/>
      <top/>
      <bottom/>
      <diagonal/>
    </border>
    <border>
      <left/>
      <right style="thin">
        <color theme="0"/>
      </right>
      <top/>
      <bottom style="thin">
        <color rgb="FFFF5A0F"/>
      </bottom>
      <diagonal/>
    </border>
    <border>
      <left/>
      <right style="thin">
        <color theme="0"/>
      </right>
      <top style="thin">
        <color rgb="FFFF5A0F"/>
      </top>
      <bottom style="thin">
        <color rgb="FFFF5A0F"/>
      </bottom>
      <diagonal/>
    </border>
    <border>
      <left/>
      <right style="thin">
        <color rgb="FFFF5A0F"/>
      </right>
      <top/>
      <bottom style="thin">
        <color rgb="FFFF5A0F"/>
      </bottom>
      <diagonal/>
    </border>
    <border>
      <left style="thin">
        <color rgb="FFFF5A0F"/>
      </left>
      <right style="thin">
        <color rgb="FFFF5A0F"/>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FF5A0F"/>
      </left>
      <right style="thin">
        <color rgb="FFFF5A0F"/>
      </right>
      <top style="thin">
        <color rgb="FFFF5A0F"/>
      </top>
      <bottom style="thin">
        <color rgb="FFFF5A0F"/>
      </bottom>
      <diagonal/>
    </border>
    <border>
      <left/>
      <right/>
      <top/>
      <bottom style="medium">
        <color rgb="FFFF5A0F"/>
      </bottom>
      <diagonal/>
    </border>
    <border>
      <left style="thin">
        <color rgb="FFFF5A0F"/>
      </left>
      <right/>
      <top/>
      <bottom style="thin">
        <color rgb="FFFF5A0F"/>
      </bottom>
      <diagonal/>
    </border>
    <border>
      <left/>
      <right style="thin">
        <color rgb="FFFF5A0F"/>
      </right>
      <top style="thin">
        <color rgb="FFFF5A0F"/>
      </top>
      <bottom/>
      <diagonal/>
    </border>
    <border>
      <left/>
      <right style="thin">
        <color theme="0"/>
      </right>
      <top style="thin">
        <color rgb="FFFF5A0F"/>
      </top>
      <bottom/>
      <diagonal/>
    </border>
    <border>
      <left style="thin">
        <color theme="0"/>
      </left>
      <right style="thin">
        <color theme="0"/>
      </right>
      <top style="thin">
        <color rgb="FFFF5A0F"/>
      </top>
      <bottom style="thin">
        <color rgb="FFFF5A0F"/>
      </bottom>
      <diagonal/>
    </border>
    <border>
      <left style="thin">
        <color theme="0"/>
      </left>
      <right/>
      <top style="thin">
        <color rgb="FFFF5A0F"/>
      </top>
      <bottom style="thin">
        <color rgb="FFFF5A0F"/>
      </bottom>
      <diagonal/>
    </border>
    <border>
      <left/>
      <right style="thin">
        <color rgb="FFFF5A0F"/>
      </right>
      <top style="thin">
        <color theme="0"/>
      </top>
      <bottom style="thin">
        <color rgb="FFFF5A0F"/>
      </bottom>
      <diagonal/>
    </border>
    <border>
      <left/>
      <right style="thin">
        <color rgb="FFFF5A0F"/>
      </right>
      <top/>
      <bottom style="thin">
        <color theme="0"/>
      </bottom>
      <diagonal/>
    </border>
    <border>
      <left/>
      <right/>
      <top style="thin">
        <color theme="0"/>
      </top>
      <bottom style="thin">
        <color rgb="FFFF5A0F"/>
      </bottom>
      <diagonal/>
    </border>
    <border>
      <left/>
      <right/>
      <top style="thin">
        <color rgb="FFFF5A0F"/>
      </top>
      <bottom style="thin">
        <color theme="0"/>
      </bottom>
      <diagonal/>
    </border>
    <border>
      <left style="thin">
        <color rgb="FFFF5A0F"/>
      </left>
      <right/>
      <top style="thin">
        <color theme="0"/>
      </top>
      <bottom style="thin">
        <color rgb="FFFF5A0F"/>
      </bottom>
      <diagonal/>
    </border>
    <border>
      <left/>
      <right style="thin">
        <color rgb="FFFF5A0F"/>
      </right>
      <top style="thin">
        <color theme="0"/>
      </top>
      <bottom style="thin">
        <color theme="0"/>
      </bottom>
      <diagonal/>
    </border>
    <border>
      <left/>
      <right style="thin">
        <color rgb="FFFF5A0F"/>
      </right>
      <top style="thin">
        <color rgb="FFFF5A0F"/>
      </top>
      <bottom style="thin">
        <color theme="0"/>
      </bottom>
      <diagonal/>
    </border>
    <border>
      <left style="thin">
        <color rgb="FFFF5A0F"/>
      </left>
      <right/>
      <top style="thin">
        <color rgb="FFFF5A0F"/>
      </top>
      <bottom style="thin">
        <color theme="0"/>
      </bottom>
      <diagonal/>
    </border>
    <border>
      <left style="thin">
        <color theme="0"/>
      </left>
      <right style="thin">
        <color theme="0"/>
      </right>
      <top/>
      <bottom style="thin">
        <color rgb="FFFF5A0F"/>
      </bottom>
      <diagonal/>
    </border>
    <border>
      <left style="thin">
        <color theme="0"/>
      </left>
      <right style="thin">
        <color theme="0"/>
      </right>
      <top style="thin">
        <color rgb="FFFF5A0F"/>
      </top>
      <bottom/>
      <diagonal/>
    </border>
    <border>
      <left style="thin">
        <color theme="0"/>
      </left>
      <right style="thin">
        <color theme="0"/>
      </right>
      <top/>
      <bottom/>
      <diagonal/>
    </border>
    <border>
      <left style="thin">
        <color rgb="FFFF5A0F"/>
      </left>
      <right/>
      <top/>
      <bottom style="thin">
        <color theme="0"/>
      </bottom>
      <diagonal/>
    </border>
    <border>
      <left style="thin">
        <color theme="0"/>
      </left>
      <right style="thin">
        <color rgb="FFFF5A0F"/>
      </right>
      <top style="thin">
        <color rgb="FFFF5A0F"/>
      </top>
      <bottom/>
      <diagonal/>
    </border>
    <border>
      <left style="thin">
        <color rgb="FFFF5A0F"/>
      </left>
      <right/>
      <top style="thin">
        <color rgb="FFFF5A0F"/>
      </top>
      <bottom/>
      <diagonal/>
    </border>
    <border>
      <left style="thin">
        <color theme="0"/>
      </left>
      <right style="thin">
        <color rgb="FFFF5A0F"/>
      </right>
      <top style="thin">
        <color rgb="FFFF5A0F"/>
      </top>
      <bottom style="thin">
        <color rgb="FFFF5A0F"/>
      </bottom>
      <diagonal/>
    </border>
    <border>
      <left style="thin">
        <color theme="0"/>
      </left>
      <right style="thin">
        <color rgb="FFFF5A0F"/>
      </right>
      <top/>
      <bottom/>
      <diagonal/>
    </border>
    <border>
      <left style="thin">
        <color theme="0"/>
      </left>
      <right style="thin">
        <color rgb="FFFF5A0F"/>
      </right>
      <top/>
      <bottom style="thin">
        <color rgb="FFFF5A0F"/>
      </bottom>
      <diagonal/>
    </border>
    <border>
      <left style="thin">
        <color rgb="FFFF5A0F"/>
      </left>
      <right style="thin">
        <color theme="0"/>
      </right>
      <top style="thin">
        <color rgb="FFFF5A0F"/>
      </top>
      <bottom style="thin">
        <color rgb="FFFF5A0F"/>
      </bottom>
      <diagonal/>
    </border>
    <border>
      <left style="thin">
        <color rgb="FFFF5A0F"/>
      </left>
      <right/>
      <top/>
      <bottom/>
      <diagonal/>
    </border>
    <border>
      <left style="thin">
        <color rgb="FFFF5A0F"/>
      </left>
      <right style="thin">
        <color theme="0"/>
      </right>
      <top/>
      <bottom/>
      <diagonal/>
    </border>
    <border>
      <left/>
      <right style="thin">
        <color indexed="55"/>
      </right>
      <top style="thin">
        <color theme="0" tint="-0.499984740745262"/>
      </top>
      <bottom style="thin">
        <color theme="0" tint="-0.499984740745262"/>
      </bottom>
      <diagonal/>
    </border>
    <border>
      <left/>
      <right/>
      <top/>
      <bottom style="thin">
        <color indexed="22"/>
      </bottom>
      <diagonal/>
    </border>
    <border>
      <left style="thin">
        <color rgb="FFFF5A0F"/>
      </left>
      <right/>
      <top style="thin">
        <color theme="0"/>
      </top>
      <bottom style="thin">
        <color theme="0"/>
      </bottom>
      <diagonal/>
    </border>
  </borders>
  <cellStyleXfs count="24">
    <xf numFmtId="0" fontId="0" fillId="0" borderId="0"/>
    <xf numFmtId="0" fontId="15" fillId="2" borderId="0" applyNumberFormat="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2" fillId="0" borderId="0"/>
    <xf numFmtId="0" fontId="1" fillId="0" borderId="0"/>
    <xf numFmtId="0" fontId="1" fillId="0" borderId="0"/>
    <xf numFmtId="0" fontId="19" fillId="0" borderId="0"/>
    <xf numFmtId="0" fontId="3" fillId="0" borderId="0"/>
    <xf numFmtId="0" fontId="20" fillId="0" borderId="0" applyNumberFormat="0" applyFill="0" applyBorder="0">
      <alignment vertical="center"/>
    </xf>
    <xf numFmtId="0" fontId="1" fillId="0" borderId="0" applyNumberFormat="0" applyFont="0" applyFill="0" applyBorder="0" applyAlignment="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1" fontId="33" fillId="0" borderId="0" applyFont="0" applyFill="0" applyBorder="0" applyAlignment="0" applyProtection="0"/>
    <xf numFmtId="164" fontId="1" fillId="0" borderId="0" applyFont="0" applyFill="0" applyBorder="0" applyAlignment="0" applyProtection="0"/>
    <xf numFmtId="0" fontId="1" fillId="0" borderId="0"/>
    <xf numFmtId="0" fontId="1" fillId="0" borderId="0"/>
  </cellStyleXfs>
  <cellXfs count="931">
    <xf numFmtId="0" fontId="0" fillId="0" borderId="0" xfId="0"/>
    <xf numFmtId="0" fontId="4" fillId="0" borderId="0" xfId="12" applyFont="1"/>
    <xf numFmtId="0" fontId="6" fillId="0" borderId="0" xfId="0" applyFont="1"/>
    <xf numFmtId="0" fontId="7" fillId="0" borderId="0" xfId="0" applyFont="1"/>
    <xf numFmtId="17" fontId="5" fillId="3" borderId="2" xfId="0" applyNumberFormat="1" applyFont="1" applyFill="1" applyBorder="1" applyAlignment="1">
      <alignment horizontal="center" vertical="center"/>
    </xf>
    <xf numFmtId="17" fontId="5" fillId="4" borderId="3" xfId="0" applyNumberFormat="1" applyFont="1" applyFill="1" applyBorder="1" applyAlignment="1">
      <alignment horizontal="center" vertical="center"/>
    </xf>
    <xf numFmtId="17" fontId="5" fillId="3" borderId="4" xfId="0" applyNumberFormat="1" applyFont="1" applyFill="1" applyBorder="1" applyAlignment="1">
      <alignment horizontal="center" vertical="center"/>
    </xf>
    <xf numFmtId="17" fontId="8" fillId="0" borderId="0" xfId="0" applyNumberFormat="1" applyFont="1" applyAlignment="1">
      <alignment horizontal="center"/>
    </xf>
    <xf numFmtId="0" fontId="9" fillId="0" borderId="0" xfId="12" applyFont="1" applyAlignment="1">
      <alignment vertical="center"/>
    </xf>
    <xf numFmtId="0" fontId="6" fillId="0" borderId="1" xfId="0" quotePrefix="1" applyFont="1" applyBorder="1" applyAlignment="1">
      <alignment horizontal="left" vertical="center" indent="1"/>
    </xf>
    <xf numFmtId="37" fontId="6" fillId="5" borderId="1" xfId="0" applyNumberFormat="1" applyFont="1" applyFill="1" applyBorder="1" applyAlignment="1">
      <alignment horizontal="center" vertical="center"/>
    </xf>
    <xf numFmtId="176" fontId="6" fillId="4" borderId="5" xfId="0" applyNumberFormat="1" applyFont="1" applyFill="1" applyBorder="1" applyAlignment="1">
      <alignment vertical="center"/>
    </xf>
    <xf numFmtId="176" fontId="6" fillId="3" borderId="6" xfId="0" applyNumberFormat="1" applyFont="1" applyFill="1" applyBorder="1" applyAlignment="1">
      <alignment vertical="center"/>
    </xf>
    <xf numFmtId="167" fontId="6" fillId="4" borderId="7" xfId="16" applyNumberFormat="1" applyFont="1" applyFill="1" applyBorder="1" applyAlignment="1">
      <alignment vertical="center"/>
    </xf>
    <xf numFmtId="167" fontId="6" fillId="3" borderId="8" xfId="16" applyNumberFormat="1" applyFont="1" applyFill="1" applyBorder="1" applyAlignment="1">
      <alignment vertical="center"/>
    </xf>
    <xf numFmtId="0" fontId="6" fillId="0" borderId="0" xfId="0" applyFont="1" applyAlignment="1">
      <alignment vertical="center"/>
    </xf>
    <xf numFmtId="166" fontId="9" fillId="0" borderId="0" xfId="7" applyFont="1" applyAlignment="1">
      <alignment vertical="center"/>
    </xf>
    <xf numFmtId="0" fontId="6" fillId="0" borderId="1" xfId="0" applyFont="1" applyBorder="1" applyAlignment="1">
      <alignment horizontal="left" vertical="center" indent="1"/>
    </xf>
    <xf numFmtId="176" fontId="6" fillId="3" borderId="9" xfId="0" applyNumberFormat="1" applyFont="1" applyFill="1" applyBorder="1" applyAlignment="1">
      <alignment vertical="center"/>
    </xf>
    <xf numFmtId="167" fontId="6" fillId="3" borderId="10" xfId="16" applyNumberFormat="1" applyFont="1" applyFill="1" applyBorder="1" applyAlignment="1">
      <alignment vertical="center"/>
    </xf>
    <xf numFmtId="176" fontId="6" fillId="3" borderId="3" xfId="0" applyNumberFormat="1" applyFont="1" applyFill="1" applyBorder="1" applyAlignment="1">
      <alignment vertical="center"/>
    </xf>
    <xf numFmtId="167" fontId="6" fillId="3" borderId="3" xfId="16" applyNumberFormat="1" applyFont="1" applyFill="1" applyBorder="1" applyAlignment="1">
      <alignment vertical="center"/>
    </xf>
    <xf numFmtId="176" fontId="8" fillId="3" borderId="11" xfId="0" applyNumberFormat="1" applyFont="1" applyFill="1" applyBorder="1" applyAlignment="1">
      <alignment vertical="center"/>
    </xf>
    <xf numFmtId="0" fontId="9" fillId="0" borderId="0" xfId="12" applyFont="1"/>
    <xf numFmtId="0" fontId="6" fillId="0" borderId="0" xfId="12" applyFont="1"/>
    <xf numFmtId="0" fontId="9" fillId="0" borderId="0" xfId="12" quotePrefix="1" applyFont="1" applyAlignment="1">
      <alignment horizontal="left"/>
    </xf>
    <xf numFmtId="169" fontId="9" fillId="0" borderId="0" xfId="12" applyNumberFormat="1" applyFont="1"/>
    <xf numFmtId="10" fontId="9" fillId="0" borderId="0" xfId="16" applyNumberFormat="1" applyFont="1"/>
    <xf numFmtId="175" fontId="9" fillId="0" borderId="0" xfId="12" quotePrefix="1" applyNumberFormat="1" applyFont="1" applyAlignment="1">
      <alignment horizontal="left"/>
    </xf>
    <xf numFmtId="174" fontId="7" fillId="5" borderId="0" xfId="0" applyNumberFormat="1" applyFont="1" applyFill="1" applyAlignment="1">
      <alignment vertical="center"/>
    </xf>
    <xf numFmtId="167" fontId="7" fillId="5" borderId="0" xfId="16" applyNumberFormat="1" applyFont="1" applyFill="1" applyBorder="1" applyAlignment="1">
      <alignment vertical="center"/>
    </xf>
    <xf numFmtId="174" fontId="9" fillId="0" borderId="0" xfId="12" applyNumberFormat="1" applyFont="1"/>
    <xf numFmtId="17" fontId="8" fillId="3" borderId="7" xfId="0" applyNumberFormat="1" applyFont="1" applyFill="1" applyBorder="1" applyAlignment="1">
      <alignment horizontal="center" vertical="center" wrapText="1"/>
    </xf>
    <xf numFmtId="0" fontId="1" fillId="0" borderId="0" xfId="0" applyFont="1"/>
    <xf numFmtId="17" fontId="5" fillId="3" borderId="13" xfId="0" applyNumberFormat="1" applyFont="1" applyFill="1" applyBorder="1" applyAlignment="1">
      <alignment horizontal="center"/>
    </xf>
    <xf numFmtId="17" fontId="5" fillId="3" borderId="14" xfId="0" applyNumberFormat="1" applyFont="1" applyFill="1" applyBorder="1" applyAlignment="1">
      <alignment horizontal="center"/>
    </xf>
    <xf numFmtId="176" fontId="8" fillId="4" borderId="5" xfId="0" applyNumberFormat="1" applyFont="1" applyFill="1" applyBorder="1" applyAlignment="1">
      <alignment vertical="center"/>
    </xf>
    <xf numFmtId="0" fontId="8" fillId="3" borderId="1" xfId="0" applyFont="1" applyFill="1" applyBorder="1" applyAlignment="1">
      <alignment horizontal="left" vertical="center" indent="1"/>
    </xf>
    <xf numFmtId="17" fontId="5" fillId="4" borderId="15" xfId="0" applyNumberFormat="1" applyFont="1" applyFill="1" applyBorder="1" applyAlignment="1">
      <alignment horizontal="center" vertical="center"/>
    </xf>
    <xf numFmtId="17" fontId="5" fillId="3" borderId="16" xfId="0" applyNumberFormat="1" applyFont="1" applyFill="1" applyBorder="1" applyAlignment="1">
      <alignment horizontal="center"/>
    </xf>
    <xf numFmtId="17" fontId="5" fillId="3" borderId="17" xfId="0" applyNumberFormat="1" applyFont="1" applyFill="1" applyBorder="1" applyAlignment="1">
      <alignment horizontal="center"/>
    </xf>
    <xf numFmtId="17" fontId="5" fillId="3" borderId="18" xfId="0" applyNumberFormat="1" applyFont="1" applyFill="1" applyBorder="1" applyAlignment="1">
      <alignment horizontal="center"/>
    </xf>
    <xf numFmtId="17" fontId="5" fillId="3" borderId="19" xfId="0" applyNumberFormat="1" applyFont="1" applyFill="1" applyBorder="1" applyAlignment="1">
      <alignment horizontal="center"/>
    </xf>
    <xf numFmtId="171" fontId="0" fillId="0" borderId="0" xfId="0" applyNumberFormat="1"/>
    <xf numFmtId="169" fontId="4" fillId="0" borderId="0" xfId="12" applyNumberFormat="1" applyFont="1"/>
    <xf numFmtId="170" fontId="4" fillId="0" borderId="0" xfId="16" applyNumberFormat="1" applyFont="1"/>
    <xf numFmtId="17" fontId="8" fillId="4" borderId="20" xfId="0" applyNumberFormat="1" applyFont="1" applyFill="1" applyBorder="1" applyAlignment="1">
      <alignment horizontal="center" vertical="center"/>
    </xf>
    <xf numFmtId="0" fontId="0" fillId="6" borderId="0" xfId="0" applyFill="1"/>
    <xf numFmtId="0" fontId="0" fillId="6" borderId="0" xfId="0" applyFill="1" applyAlignment="1">
      <alignment horizontal="center"/>
    </xf>
    <xf numFmtId="0" fontId="7" fillId="6" borderId="21" xfId="0" applyFont="1" applyFill="1" applyBorder="1" applyAlignment="1">
      <alignment horizontal="center" vertical="center"/>
    </xf>
    <xf numFmtId="0" fontId="6" fillId="6" borderId="10" xfId="0" applyFont="1" applyFill="1" applyBorder="1" applyAlignment="1">
      <alignment horizontal="center" vertical="center"/>
    </xf>
    <xf numFmtId="0" fontId="6" fillId="6" borderId="12" xfId="0" applyFont="1" applyFill="1" applyBorder="1" applyAlignment="1">
      <alignment horizontal="left" vertical="center" indent="1"/>
    </xf>
    <xf numFmtId="0" fontId="6" fillId="6" borderId="21" xfId="0" applyFont="1" applyFill="1" applyBorder="1"/>
    <xf numFmtId="179" fontId="7" fillId="6" borderId="10" xfId="0" applyNumberFormat="1" applyFont="1" applyFill="1" applyBorder="1"/>
    <xf numFmtId="0" fontId="6" fillId="6" borderId="1" xfId="0" applyFont="1" applyFill="1" applyBorder="1" applyAlignment="1">
      <alignment horizontal="left" vertical="center" indent="1"/>
    </xf>
    <xf numFmtId="179" fontId="6" fillId="4" borderId="10" xfId="0" applyNumberFormat="1" applyFont="1" applyFill="1" applyBorder="1"/>
    <xf numFmtId="179" fontId="6" fillId="3" borderId="10" xfId="0" applyNumberFormat="1" applyFont="1" applyFill="1" applyBorder="1"/>
    <xf numFmtId="179" fontId="8" fillId="4" borderId="19" xfId="0" applyNumberFormat="1" applyFont="1" applyFill="1" applyBorder="1"/>
    <xf numFmtId="179" fontId="8" fillId="3" borderId="19" xfId="0" applyNumberFormat="1" applyFont="1" applyFill="1" applyBorder="1"/>
    <xf numFmtId="17" fontId="8" fillId="4" borderId="22" xfId="0" applyNumberFormat="1" applyFont="1" applyFill="1" applyBorder="1" applyAlignment="1">
      <alignment horizontal="center" vertical="center" wrapText="1"/>
    </xf>
    <xf numFmtId="0" fontId="0" fillId="0" borderId="23" xfId="0" applyBorder="1"/>
    <xf numFmtId="3" fontId="0" fillId="0" borderId="23" xfId="0" applyNumberFormat="1" applyBorder="1"/>
    <xf numFmtId="3" fontId="0" fillId="0" borderId="0" xfId="0" applyNumberFormat="1"/>
    <xf numFmtId="0" fontId="10" fillId="0" borderId="23" xfId="0" applyFont="1" applyBorder="1"/>
    <xf numFmtId="0" fontId="10" fillId="0" borderId="22" xfId="0" applyFont="1" applyBorder="1"/>
    <xf numFmtId="3" fontId="10" fillId="0" borderId="22" xfId="0" applyNumberFormat="1" applyFont="1" applyBorder="1"/>
    <xf numFmtId="0" fontId="10" fillId="0" borderId="24" xfId="0" applyFont="1" applyBorder="1"/>
    <xf numFmtId="3" fontId="10" fillId="0" borderId="24" xfId="0" applyNumberFormat="1" applyFont="1" applyBorder="1"/>
    <xf numFmtId="3" fontId="10" fillId="0" borderId="23" xfId="0" applyNumberFormat="1" applyFont="1" applyBorder="1"/>
    <xf numFmtId="3" fontId="10" fillId="4" borderId="22" xfId="0" applyNumberFormat="1" applyFont="1" applyFill="1" applyBorder="1"/>
    <xf numFmtId="3" fontId="0" fillId="0" borderId="23" xfId="0" applyNumberFormat="1" applyBorder="1" applyAlignment="1">
      <alignment horizontal="center"/>
    </xf>
    <xf numFmtId="167" fontId="1" fillId="0" borderId="23" xfId="16" applyNumberFormat="1" applyBorder="1" applyAlignment="1">
      <alignment horizontal="center"/>
    </xf>
    <xf numFmtId="167" fontId="10" fillId="0" borderId="22" xfId="16" applyNumberFormat="1" applyFont="1" applyBorder="1" applyAlignment="1">
      <alignment horizontal="center"/>
    </xf>
    <xf numFmtId="167" fontId="10" fillId="0" borderId="24" xfId="16" applyNumberFormat="1" applyFont="1" applyBorder="1" applyAlignment="1">
      <alignment horizontal="center"/>
    </xf>
    <xf numFmtId="167" fontId="10" fillId="0" borderId="23" xfId="16" applyNumberFormat="1" applyFont="1" applyBorder="1" applyAlignment="1">
      <alignment horizontal="center"/>
    </xf>
    <xf numFmtId="167" fontId="10" fillId="4" borderId="22" xfId="16" applyNumberFormat="1" applyFont="1" applyFill="1" applyBorder="1" applyAlignment="1">
      <alignment horizontal="center"/>
    </xf>
    <xf numFmtId="165" fontId="0" fillId="6" borderId="0" xfId="3" applyFont="1" applyFill="1"/>
    <xf numFmtId="176" fontId="6" fillId="0" borderId="0" xfId="0" applyNumberFormat="1" applyFont="1" applyAlignment="1">
      <alignment vertical="center"/>
    </xf>
    <xf numFmtId="171" fontId="6" fillId="0" borderId="0" xfId="0" applyNumberFormat="1" applyFont="1" applyAlignment="1">
      <alignment vertical="center"/>
    </xf>
    <xf numFmtId="0" fontId="14" fillId="0" borderId="0" xfId="0" applyFont="1"/>
    <xf numFmtId="0" fontId="16" fillId="0" borderId="0" xfId="0" applyFont="1" applyAlignment="1">
      <alignment vertical="center"/>
    </xf>
    <xf numFmtId="176" fontId="1" fillId="0" borderId="0" xfId="0" applyNumberFormat="1" applyFont="1" applyAlignment="1">
      <alignment vertical="center"/>
    </xf>
    <xf numFmtId="0" fontId="1" fillId="7" borderId="0" xfId="10" applyFill="1"/>
    <xf numFmtId="0" fontId="10" fillId="7" borderId="0" xfId="10" applyFont="1" applyFill="1"/>
    <xf numFmtId="176" fontId="1" fillId="7" borderId="0" xfId="0" applyNumberFormat="1" applyFont="1" applyFill="1" applyAlignment="1">
      <alignment vertical="center"/>
    </xf>
    <xf numFmtId="0" fontId="1" fillId="7" borderId="0" xfId="0" applyFont="1" applyFill="1" applyAlignment="1">
      <alignment vertical="center"/>
    </xf>
    <xf numFmtId="0" fontId="1" fillId="0" borderId="0" xfId="0" applyFont="1" applyAlignment="1">
      <alignment vertical="center"/>
    </xf>
    <xf numFmtId="0" fontId="1" fillId="0" borderId="0" xfId="14" applyFont="1" applyFill="1" applyBorder="1" applyAlignment="1">
      <alignment horizontal="left" vertical="center"/>
    </xf>
    <xf numFmtId="0" fontId="10" fillId="7" borderId="0" xfId="14" applyFont="1" applyFill="1" applyBorder="1" applyAlignment="1">
      <alignment horizontal="left" vertical="center"/>
    </xf>
    <xf numFmtId="171" fontId="10" fillId="7" borderId="0" xfId="14" applyNumberFormat="1" applyFont="1" applyFill="1" applyBorder="1" applyAlignment="1">
      <alignment vertical="center"/>
    </xf>
    <xf numFmtId="0" fontId="1" fillId="0" borderId="0" xfId="14" applyFont="1" applyFill="1" applyBorder="1" applyAlignment="1">
      <alignment vertical="center"/>
    </xf>
    <xf numFmtId="177" fontId="1" fillId="0" borderId="0" xfId="0" applyNumberFormat="1" applyFont="1" applyAlignment="1">
      <alignment vertical="center"/>
    </xf>
    <xf numFmtId="0" fontId="1" fillId="0" borderId="0" xfId="14" applyFont="1" applyBorder="1" applyAlignment="1">
      <alignment vertical="center"/>
    </xf>
    <xf numFmtId="171" fontId="1" fillId="0" borderId="0" xfId="0" applyNumberFormat="1" applyFont="1" applyAlignment="1">
      <alignment vertical="center"/>
    </xf>
    <xf numFmtId="0" fontId="1" fillId="7" borderId="0" xfId="10" applyFill="1" applyAlignment="1">
      <alignment vertical="center"/>
    </xf>
    <xf numFmtId="0" fontId="10" fillId="7" borderId="0" xfId="10" applyFont="1" applyFill="1" applyAlignment="1">
      <alignment horizontal="center" vertical="center"/>
    </xf>
    <xf numFmtId="0" fontId="18" fillId="7" borderId="0" xfId="10" applyFont="1" applyFill="1" applyAlignment="1">
      <alignment vertical="center"/>
    </xf>
    <xf numFmtId="0" fontId="18" fillId="0" borderId="0" xfId="10" applyFont="1" applyAlignment="1">
      <alignment vertical="center"/>
    </xf>
    <xf numFmtId="0" fontId="10" fillId="7" borderId="0" xfId="10" applyFont="1" applyFill="1" applyAlignment="1">
      <alignment vertical="center"/>
    </xf>
    <xf numFmtId="0" fontId="16" fillId="7" borderId="0" xfId="10" applyFont="1" applyFill="1" applyAlignment="1">
      <alignment vertical="center"/>
    </xf>
    <xf numFmtId="0" fontId="0" fillId="0" borderId="0" xfId="0" applyAlignment="1">
      <alignment vertical="center"/>
    </xf>
    <xf numFmtId="0" fontId="0" fillId="7" borderId="0" xfId="0" applyFill="1" applyAlignment="1">
      <alignment vertical="center"/>
    </xf>
    <xf numFmtId="171" fontId="1" fillId="0" borderId="0" xfId="14" applyNumberFormat="1" applyFont="1" applyFill="1" applyBorder="1" applyAlignment="1">
      <alignment horizontal="right" vertical="center"/>
    </xf>
    <xf numFmtId="0" fontId="23" fillId="0" borderId="39" xfId="10" applyFont="1" applyBorder="1"/>
    <xf numFmtId="0" fontId="10" fillId="7" borderId="0" xfId="0" applyFont="1" applyFill="1"/>
    <xf numFmtId="0" fontId="1" fillId="7" borderId="0" xfId="10" applyFill="1" applyAlignment="1">
      <alignment horizontal="center"/>
    </xf>
    <xf numFmtId="179" fontId="26" fillId="7" borderId="0" xfId="0" applyNumberFormat="1" applyFont="1" applyFill="1" applyAlignment="1" applyProtection="1">
      <alignment vertical="center"/>
      <protection locked="0"/>
    </xf>
    <xf numFmtId="183" fontId="26" fillId="7" borderId="0" xfId="0" applyNumberFormat="1" applyFont="1" applyFill="1" applyAlignment="1" applyProtection="1">
      <alignment vertical="center"/>
      <protection locked="0"/>
    </xf>
    <xf numFmtId="9" fontId="1" fillId="7" borderId="0" xfId="16" applyFont="1" applyFill="1"/>
    <xf numFmtId="0" fontId="1" fillId="7" borderId="0" xfId="0" applyFont="1" applyFill="1"/>
    <xf numFmtId="0" fontId="16" fillId="7" borderId="0" xfId="0" applyFont="1" applyFill="1" applyAlignment="1">
      <alignment vertical="center"/>
    </xf>
    <xf numFmtId="0" fontId="7" fillId="0" borderId="0" xfId="0" applyFont="1" applyAlignment="1">
      <alignment vertical="center"/>
    </xf>
    <xf numFmtId="38" fontId="7" fillId="0" borderId="0" xfId="0" applyNumberFormat="1" applyFont="1" applyAlignment="1">
      <alignment vertical="center"/>
    </xf>
    <xf numFmtId="168" fontId="7" fillId="0" borderId="0" xfId="0" applyNumberFormat="1" applyFont="1" applyAlignment="1">
      <alignment vertical="center"/>
    </xf>
    <xf numFmtId="0" fontId="6" fillId="0" borderId="0" xfId="0" applyFont="1" applyAlignment="1">
      <alignment horizontal="left" vertical="center" wrapText="1"/>
    </xf>
    <xf numFmtId="0" fontId="6" fillId="0" borderId="12" xfId="0" applyFont="1" applyBorder="1" applyAlignment="1">
      <alignment horizontal="left" vertical="center"/>
    </xf>
    <xf numFmtId="179" fontId="27" fillId="7" borderId="0" xfId="0" applyNumberFormat="1" applyFont="1" applyFill="1" applyAlignment="1" applyProtection="1">
      <alignment vertical="center"/>
      <protection locked="0"/>
    </xf>
    <xf numFmtId="0" fontId="23" fillId="7" borderId="0" xfId="0" applyFont="1" applyFill="1" applyAlignment="1">
      <alignment vertical="center"/>
    </xf>
    <xf numFmtId="0" fontId="23" fillId="0" borderId="0" xfId="0" applyFont="1" applyAlignment="1">
      <alignment vertical="center"/>
    </xf>
    <xf numFmtId="167" fontId="23" fillId="7" borderId="0" xfId="0" applyNumberFormat="1" applyFont="1" applyFill="1" applyAlignment="1">
      <alignment horizontal="right" vertical="center"/>
    </xf>
    <xf numFmtId="0" fontId="24" fillId="7" borderId="0" xfId="0" applyFont="1" applyFill="1" applyAlignment="1">
      <alignment vertical="center"/>
    </xf>
    <xf numFmtId="0" fontId="24" fillId="7" borderId="0" xfId="0" applyFont="1" applyFill="1" applyAlignment="1">
      <alignment horizontal="center" vertical="center"/>
    </xf>
    <xf numFmtId="0" fontId="23" fillId="7" borderId="0" xfId="0" applyFont="1" applyFill="1" applyAlignment="1">
      <alignment horizontal="center" vertical="center"/>
    </xf>
    <xf numFmtId="0" fontId="23" fillId="0" borderId="0" xfId="10" applyFont="1" applyAlignment="1">
      <alignment vertical="center"/>
    </xf>
    <xf numFmtId="182" fontId="23" fillId="0" borderId="0" xfId="3" applyNumberFormat="1" applyFont="1" applyFill="1" applyBorder="1" applyAlignment="1">
      <alignment vertical="center"/>
    </xf>
    <xf numFmtId="167" fontId="23" fillId="7" borderId="0" xfId="16" applyNumberFormat="1" applyFont="1" applyFill="1" applyBorder="1" applyAlignment="1">
      <alignment vertical="center"/>
    </xf>
    <xf numFmtId="176" fontId="23" fillId="7" borderId="0" xfId="0" applyNumberFormat="1" applyFont="1" applyFill="1" applyAlignment="1">
      <alignment vertical="center"/>
    </xf>
    <xf numFmtId="0" fontId="23" fillId="7" borderId="0" xfId="12" applyFont="1" applyFill="1" applyAlignment="1">
      <alignment vertical="center"/>
    </xf>
    <xf numFmtId="0" fontId="23" fillId="7" borderId="0" xfId="12" applyFont="1" applyFill="1" applyAlignment="1">
      <alignment horizontal="center" vertical="center"/>
    </xf>
    <xf numFmtId="0" fontId="23" fillId="0" borderId="0" xfId="12" applyFont="1" applyAlignment="1">
      <alignment vertical="center"/>
    </xf>
    <xf numFmtId="0" fontId="24" fillId="7" borderId="0" xfId="12" applyFont="1" applyFill="1" applyAlignment="1">
      <alignment vertical="center"/>
    </xf>
    <xf numFmtId="0" fontId="24" fillId="7" borderId="0" xfId="0" applyFont="1" applyFill="1" applyAlignment="1">
      <alignment vertical="center" wrapText="1"/>
    </xf>
    <xf numFmtId="182" fontId="23" fillId="7" borderId="0" xfId="3" applyNumberFormat="1" applyFont="1" applyFill="1" applyAlignment="1">
      <alignment vertical="center"/>
    </xf>
    <xf numFmtId="0" fontId="1" fillId="7" borderId="0" xfId="12" applyFont="1" applyFill="1" applyAlignment="1">
      <alignment vertical="center"/>
    </xf>
    <xf numFmtId="17" fontId="24" fillId="7" borderId="0" xfId="0" applyNumberFormat="1" applyFont="1" applyFill="1" applyAlignment="1">
      <alignment vertical="center"/>
    </xf>
    <xf numFmtId="0" fontId="1" fillId="7" borderId="0" xfId="0" applyFont="1" applyFill="1" applyAlignment="1">
      <alignment horizontal="left" vertical="center"/>
    </xf>
    <xf numFmtId="0" fontId="1" fillId="0" borderId="0" xfId="12" applyFont="1" applyAlignment="1">
      <alignment vertical="center"/>
    </xf>
    <xf numFmtId="0" fontId="24" fillId="0" borderId="0" xfId="0" applyFont="1" applyAlignment="1">
      <alignment vertical="center"/>
    </xf>
    <xf numFmtId="0" fontId="23" fillId="7" borderId="0" xfId="9" applyFont="1" applyFill="1" applyAlignment="1">
      <alignment horizontal="left" vertical="center"/>
    </xf>
    <xf numFmtId="0" fontId="29" fillId="0" borderId="0" xfId="0" applyFont="1" applyAlignment="1">
      <alignment vertical="center"/>
    </xf>
    <xf numFmtId="0" fontId="7" fillId="7" borderId="0" xfId="0" applyFont="1" applyFill="1" applyAlignment="1">
      <alignment vertical="center"/>
    </xf>
    <xf numFmtId="0" fontId="1" fillId="7" borderId="0" xfId="0" applyFont="1" applyFill="1" applyAlignment="1">
      <alignment horizontal="left" vertical="center" wrapText="1"/>
    </xf>
    <xf numFmtId="0" fontId="10" fillId="0" borderId="0" xfId="10" applyFont="1" applyAlignment="1">
      <alignment vertical="center"/>
    </xf>
    <xf numFmtId="0" fontId="31" fillId="7" borderId="0" xfId="10" applyFont="1" applyFill="1" applyAlignment="1">
      <alignment vertical="center"/>
    </xf>
    <xf numFmtId="0" fontId="10" fillId="7" borderId="0" xfId="0" applyFont="1" applyFill="1" applyAlignment="1">
      <alignment vertical="center"/>
    </xf>
    <xf numFmtId="0" fontId="21" fillId="0" borderId="0" xfId="10" applyFont="1" applyAlignment="1">
      <alignment vertical="center"/>
    </xf>
    <xf numFmtId="0" fontId="1" fillId="0" borderId="0" xfId="10" applyAlignment="1">
      <alignment vertical="center"/>
    </xf>
    <xf numFmtId="0" fontId="0" fillId="7" borderId="0" xfId="0" applyFill="1" applyAlignment="1">
      <alignment horizontal="center" vertical="center"/>
    </xf>
    <xf numFmtId="0" fontId="10" fillId="7" borderId="0" xfId="0" applyFont="1" applyFill="1" applyAlignment="1">
      <alignment horizontal="center" vertical="center"/>
    </xf>
    <xf numFmtId="38" fontId="1" fillId="0" borderId="0" xfId="0" applyNumberFormat="1" applyFont="1" applyAlignment="1">
      <alignment vertical="center"/>
    </xf>
    <xf numFmtId="167" fontId="12" fillId="0" borderId="0" xfId="16" applyNumberFormat="1" applyFont="1" applyFill="1" applyAlignment="1">
      <alignment horizontal="right" vertical="center"/>
    </xf>
    <xf numFmtId="0" fontId="24" fillId="0" borderId="0" xfId="0" applyFont="1" applyAlignment="1">
      <alignment horizontal="center" vertical="center"/>
    </xf>
    <xf numFmtId="0" fontId="1" fillId="0" borderId="0" xfId="10" applyAlignment="1">
      <alignment horizontal="center" vertical="center"/>
    </xf>
    <xf numFmtId="165" fontId="1" fillId="0" borderId="0" xfId="3" applyFont="1" applyFill="1" applyAlignment="1">
      <alignment horizontal="right" vertical="center"/>
    </xf>
    <xf numFmtId="165" fontId="1" fillId="0" borderId="0" xfId="3" applyFont="1" applyFill="1" applyAlignment="1">
      <alignment vertical="center"/>
    </xf>
    <xf numFmtId="186" fontId="26" fillId="0" borderId="0" xfId="0" applyNumberFormat="1" applyFont="1" applyAlignment="1" applyProtection="1">
      <alignment vertical="center"/>
      <protection locked="0"/>
    </xf>
    <xf numFmtId="167" fontId="1" fillId="0" borderId="0" xfId="16" applyNumberFormat="1" applyFont="1" applyFill="1" applyAlignment="1">
      <alignment vertical="center"/>
    </xf>
    <xf numFmtId="171" fontId="1" fillId="5" borderId="0" xfId="0" applyNumberFormat="1" applyFont="1" applyFill="1" applyAlignment="1">
      <alignment vertical="center"/>
    </xf>
    <xf numFmtId="0" fontId="10" fillId="5" borderId="12" xfId="0" applyFont="1" applyFill="1" applyBorder="1" applyAlignment="1">
      <alignment vertical="center"/>
    </xf>
    <xf numFmtId="0" fontId="10" fillId="5" borderId="27" xfId="0" applyFont="1" applyFill="1" applyBorder="1" applyAlignment="1">
      <alignment vertical="center"/>
    </xf>
    <xf numFmtId="0" fontId="1" fillId="5" borderId="12" xfId="0" applyFont="1" applyFill="1" applyBorder="1" applyAlignment="1">
      <alignment vertical="center"/>
    </xf>
    <xf numFmtId="0" fontId="1" fillId="5" borderId="27" xfId="0" applyFont="1" applyFill="1" applyBorder="1" applyAlignment="1">
      <alignment vertical="center"/>
    </xf>
    <xf numFmtId="0" fontId="1" fillId="5" borderId="0" xfId="0" applyFont="1" applyFill="1"/>
    <xf numFmtId="171" fontId="1" fillId="5" borderId="0" xfId="0" applyNumberFormat="1" applyFont="1" applyFill="1"/>
    <xf numFmtId="0" fontId="1" fillId="5" borderId="12" xfId="0" applyFont="1" applyFill="1" applyBorder="1" applyAlignment="1">
      <alignment vertical="center" wrapText="1"/>
    </xf>
    <xf numFmtId="0" fontId="1" fillId="5" borderId="27" xfId="0" applyFont="1" applyFill="1" applyBorder="1" applyAlignment="1">
      <alignment vertical="center" wrapText="1"/>
    </xf>
    <xf numFmtId="0" fontId="10" fillId="5" borderId="27" xfId="0" applyFont="1" applyFill="1" applyBorder="1" applyAlignment="1">
      <alignment vertical="center" wrapText="1"/>
    </xf>
    <xf numFmtId="0" fontId="1" fillId="5" borderId="27" xfId="0" applyFont="1" applyFill="1" applyBorder="1" applyAlignment="1">
      <alignment horizontal="left" vertical="center" wrapText="1" indent="2"/>
    </xf>
    <xf numFmtId="0" fontId="10" fillId="0" borderId="0" xfId="0" applyFont="1" applyAlignment="1">
      <alignment vertical="center"/>
    </xf>
    <xf numFmtId="0" fontId="1" fillId="5" borderId="0" xfId="0" applyFont="1" applyFill="1" applyAlignment="1">
      <alignment vertical="center"/>
    </xf>
    <xf numFmtId="165" fontId="1" fillId="5" borderId="0" xfId="3" applyFont="1" applyFill="1" applyAlignment="1">
      <alignment vertical="center"/>
    </xf>
    <xf numFmtId="0" fontId="1" fillId="5" borderId="27" xfId="0" applyFont="1" applyFill="1" applyBorder="1" applyAlignment="1">
      <alignment horizontal="left" vertical="center" wrapText="1"/>
    </xf>
    <xf numFmtId="0" fontId="10" fillId="5" borderId="1" xfId="0" applyFont="1" applyFill="1" applyBorder="1" applyAlignment="1">
      <alignment vertical="center"/>
    </xf>
    <xf numFmtId="0" fontId="10" fillId="5" borderId="27" xfId="0" applyFont="1" applyFill="1" applyBorder="1"/>
    <xf numFmtId="0" fontId="1" fillId="5" borderId="27" xfId="0" applyFont="1" applyFill="1" applyBorder="1"/>
    <xf numFmtId="171" fontId="1" fillId="5" borderId="27" xfId="0" applyNumberFormat="1" applyFont="1" applyFill="1" applyBorder="1" applyAlignment="1">
      <alignment vertical="center" wrapText="1"/>
    </xf>
    <xf numFmtId="171" fontId="10" fillId="5" borderId="27" xfId="0" applyNumberFormat="1" applyFont="1" applyFill="1" applyBorder="1" applyAlignment="1">
      <alignment vertical="center" wrapText="1"/>
    </xf>
    <xf numFmtId="171" fontId="1" fillId="7" borderId="27" xfId="0" applyNumberFormat="1" applyFont="1" applyFill="1" applyBorder="1" applyAlignment="1">
      <alignment vertical="center" wrapText="1"/>
    </xf>
    <xf numFmtId="0" fontId="10" fillId="5" borderId="12" xfId="0" applyFont="1" applyFill="1" applyBorder="1" applyAlignment="1">
      <alignment vertical="center" wrapText="1"/>
    </xf>
    <xf numFmtId="0" fontId="10" fillId="5" borderId="12" xfId="0" applyFont="1" applyFill="1" applyBorder="1" applyAlignment="1">
      <alignment horizontal="left" vertical="center" wrapText="1"/>
    </xf>
    <xf numFmtId="171" fontId="1" fillId="5" borderId="27" xfId="0" applyNumberFormat="1" applyFont="1" applyFill="1" applyBorder="1" applyAlignment="1">
      <alignment horizontal="left" vertical="center" wrapText="1"/>
    </xf>
    <xf numFmtId="0" fontId="10" fillId="5" borderId="30" xfId="0" applyFont="1" applyFill="1" applyBorder="1" applyAlignment="1">
      <alignment vertical="center" wrapText="1"/>
    </xf>
    <xf numFmtId="0" fontId="1" fillId="7" borderId="27" xfId="0" applyFont="1" applyFill="1" applyBorder="1" applyAlignment="1">
      <alignment vertical="center" wrapText="1"/>
    </xf>
    <xf numFmtId="164" fontId="1" fillId="5" borderId="0" xfId="4" applyFont="1" applyFill="1" applyAlignment="1">
      <alignment vertical="center"/>
    </xf>
    <xf numFmtId="164" fontId="1" fillId="5" borderId="0" xfId="4" applyFont="1" applyFill="1"/>
    <xf numFmtId="173" fontId="1" fillId="7" borderId="0" xfId="16" applyNumberFormat="1" applyFont="1" applyFill="1" applyBorder="1" applyAlignment="1">
      <alignment horizontal="right" vertical="center"/>
    </xf>
    <xf numFmtId="173" fontId="10" fillId="7" borderId="0" xfId="16" applyNumberFormat="1" applyFont="1" applyFill="1" applyBorder="1" applyAlignment="1">
      <alignment horizontal="right" vertical="center"/>
    </xf>
    <xf numFmtId="167" fontId="1" fillId="7" borderId="0" xfId="16" applyNumberFormat="1" applyFont="1" applyFill="1" applyBorder="1" applyAlignment="1">
      <alignment vertical="center"/>
    </xf>
    <xf numFmtId="171" fontId="10" fillId="7" borderId="0" xfId="0" applyNumberFormat="1" applyFont="1" applyFill="1" applyAlignment="1">
      <alignment vertical="center"/>
    </xf>
    <xf numFmtId="173" fontId="21" fillId="7" borderId="0" xfId="16" applyNumberFormat="1" applyFont="1" applyFill="1" applyBorder="1" applyAlignment="1">
      <alignment horizontal="right" vertical="center"/>
    </xf>
    <xf numFmtId="171" fontId="6" fillId="7" borderId="0" xfId="0" applyNumberFormat="1" applyFont="1" applyFill="1" applyAlignment="1">
      <alignment vertical="center"/>
    </xf>
    <xf numFmtId="38" fontId="7" fillId="7" borderId="0" xfId="0" applyNumberFormat="1" applyFont="1" applyFill="1" applyAlignment="1">
      <alignment vertical="center"/>
    </xf>
    <xf numFmtId="176" fontId="1" fillId="7" borderId="0" xfId="0" applyNumberFormat="1" applyFont="1" applyFill="1" applyAlignment="1">
      <alignment horizontal="right" vertical="center"/>
    </xf>
    <xf numFmtId="0" fontId="23" fillId="7" borderId="0" xfId="0" applyFont="1" applyFill="1" applyAlignment="1">
      <alignment horizontal="right" vertical="center"/>
    </xf>
    <xf numFmtId="187" fontId="1" fillId="7" borderId="0" xfId="0" applyNumberFormat="1" applyFont="1" applyFill="1" applyAlignment="1">
      <alignment horizontal="right" vertical="center"/>
    </xf>
    <xf numFmtId="167" fontId="1" fillId="7" borderId="0" xfId="16" applyNumberFormat="1" applyFont="1" applyFill="1" applyBorder="1" applyAlignment="1">
      <alignment horizontal="right" vertical="center"/>
    </xf>
    <xf numFmtId="173" fontId="24" fillId="0" borderId="0" xfId="16" applyNumberFormat="1" applyFont="1" applyFill="1" applyBorder="1" applyAlignment="1">
      <alignment horizontal="right" vertical="center"/>
    </xf>
    <xf numFmtId="0" fontId="23" fillId="0" borderId="39" xfId="9" applyFont="1" applyBorder="1"/>
    <xf numFmtId="0" fontId="1" fillId="7" borderId="0" xfId="0" applyFont="1" applyFill="1" applyAlignment="1">
      <alignment horizontal="center" vertical="center"/>
    </xf>
    <xf numFmtId="173" fontId="1" fillId="0" borderId="0" xfId="16" applyNumberFormat="1" applyFont="1" applyFill="1" applyBorder="1" applyAlignment="1">
      <alignment horizontal="right" vertical="center"/>
    </xf>
    <xf numFmtId="0" fontId="10" fillId="0" borderId="0" xfId="9" applyFont="1"/>
    <xf numFmtId="167" fontId="24" fillId="7" borderId="0" xfId="16" applyNumberFormat="1" applyFont="1" applyFill="1" applyBorder="1" applyAlignment="1">
      <alignment vertical="center"/>
    </xf>
    <xf numFmtId="0" fontId="34" fillId="7" borderId="0" xfId="0" applyFont="1" applyFill="1" applyAlignment="1">
      <alignment vertical="center"/>
    </xf>
    <xf numFmtId="0" fontId="34" fillId="0" borderId="0" xfId="0" applyFont="1" applyAlignment="1">
      <alignment vertical="center"/>
    </xf>
    <xf numFmtId="176" fontId="24" fillId="0" borderId="0" xfId="0" applyNumberFormat="1" applyFont="1" applyAlignment="1">
      <alignment horizontal="right" vertical="center"/>
    </xf>
    <xf numFmtId="176" fontId="1" fillId="0" borderId="0" xfId="0" applyNumberFormat="1" applyFont="1" applyAlignment="1">
      <alignment horizontal="right" vertical="center"/>
    </xf>
    <xf numFmtId="176" fontId="1" fillId="7" borderId="0" xfId="10" applyNumberFormat="1" applyFill="1" applyAlignment="1">
      <alignment horizontal="right" vertical="center"/>
    </xf>
    <xf numFmtId="0" fontId="16" fillId="0" borderId="0" xfId="0" applyFont="1" applyAlignment="1">
      <alignment horizontal="right" vertical="center"/>
    </xf>
    <xf numFmtId="176" fontId="10" fillId="0" borderId="0" xfId="0" applyNumberFormat="1" applyFont="1" applyAlignment="1">
      <alignment horizontal="right" vertical="center"/>
    </xf>
    <xf numFmtId="178" fontId="10" fillId="0" borderId="0" xfId="0" applyNumberFormat="1" applyFont="1" applyAlignment="1">
      <alignment horizontal="right" vertical="center"/>
    </xf>
    <xf numFmtId="178" fontId="1" fillId="7" borderId="0" xfId="10" applyNumberFormat="1" applyFill="1" applyAlignment="1">
      <alignment horizontal="right" vertical="center"/>
    </xf>
    <xf numFmtId="176" fontId="23" fillId="0" borderId="0" xfId="0" applyNumberFormat="1" applyFont="1" applyAlignment="1">
      <alignment horizontal="right" vertical="center"/>
    </xf>
    <xf numFmtId="176" fontId="21" fillId="0" borderId="0" xfId="10" applyNumberFormat="1" applyFont="1" applyAlignment="1">
      <alignment horizontal="right" vertical="center"/>
    </xf>
    <xf numFmtId="178" fontId="21" fillId="0" borderId="0" xfId="10" applyNumberFormat="1" applyFont="1" applyAlignment="1">
      <alignment horizontal="right" vertical="center"/>
    </xf>
    <xf numFmtId="171" fontId="23" fillId="7" borderId="0" xfId="9" applyNumberFormat="1" applyFont="1" applyFill="1" applyAlignment="1">
      <alignment horizontal="right" vertical="center"/>
    </xf>
    <xf numFmtId="0" fontId="1" fillId="0" borderId="0" xfId="0" applyFont="1" applyAlignment="1">
      <alignment horizontal="right" vertical="center"/>
    </xf>
    <xf numFmtId="176" fontId="21" fillId="0" borderId="0" xfId="0" applyNumberFormat="1" applyFont="1" applyAlignment="1">
      <alignment horizontal="right" vertical="center"/>
    </xf>
    <xf numFmtId="178" fontId="21" fillId="0" borderId="0" xfId="0" applyNumberFormat="1" applyFont="1" applyAlignment="1">
      <alignment horizontal="right" vertical="center"/>
    </xf>
    <xf numFmtId="0" fontId="21" fillId="0" borderId="0" xfId="0" applyFont="1" applyAlignment="1">
      <alignment horizontal="right" vertical="center"/>
    </xf>
    <xf numFmtId="0" fontId="1" fillId="0" borderId="0" xfId="10" applyAlignment="1">
      <alignment horizontal="right" vertical="center"/>
    </xf>
    <xf numFmtId="0" fontId="1" fillId="7" borderId="0" xfId="10" applyFill="1" applyAlignment="1">
      <alignment horizontal="right" vertical="center"/>
    </xf>
    <xf numFmtId="0" fontId="21" fillId="0" borderId="0" xfId="10" applyFont="1" applyAlignment="1">
      <alignment horizontal="right" vertical="center"/>
    </xf>
    <xf numFmtId="176" fontId="1" fillId="7" borderId="0" xfId="10" applyNumberFormat="1" applyFill="1" applyAlignment="1">
      <alignment vertical="center"/>
    </xf>
    <xf numFmtId="176" fontId="1" fillId="0" borderId="0" xfId="10" applyNumberFormat="1" applyAlignment="1">
      <alignment vertical="center"/>
    </xf>
    <xf numFmtId="0" fontId="23" fillId="0" borderId="0" xfId="0" applyFont="1" applyAlignment="1">
      <alignment horizontal="right" vertical="center"/>
    </xf>
    <xf numFmtId="0" fontId="10" fillId="7" borderId="0" xfId="9" applyFont="1" applyFill="1" applyAlignment="1">
      <alignment vertical="center"/>
    </xf>
    <xf numFmtId="0" fontId="10" fillId="5" borderId="31" xfId="0" applyFont="1" applyFill="1" applyBorder="1" applyAlignment="1">
      <alignment vertical="center"/>
    </xf>
    <xf numFmtId="0" fontId="23" fillId="0" borderId="0" xfId="9" applyFont="1"/>
    <xf numFmtId="173" fontId="1" fillId="7" borderId="0" xfId="16" applyNumberFormat="1" applyFont="1" applyFill="1" applyBorder="1" applyAlignment="1">
      <alignment vertical="center"/>
    </xf>
    <xf numFmtId="167" fontId="23" fillId="7" borderId="0" xfId="16" applyNumberFormat="1" applyFont="1" applyFill="1" applyAlignment="1">
      <alignment horizontal="right" vertical="center"/>
    </xf>
    <xf numFmtId="0" fontId="35" fillId="7" borderId="0" xfId="9" applyFont="1" applyFill="1" applyAlignment="1">
      <alignment vertical="center"/>
    </xf>
    <xf numFmtId="0" fontId="24" fillId="7" borderId="0" xfId="9" applyFont="1" applyFill="1" applyAlignment="1">
      <alignment horizontal="justify" vertical="center" wrapText="1"/>
    </xf>
    <xf numFmtId="167" fontId="10" fillId="7" borderId="0" xfId="16" applyNumberFormat="1" applyFont="1" applyFill="1" applyAlignment="1">
      <alignment vertical="center"/>
    </xf>
    <xf numFmtId="172" fontId="26" fillId="0" borderId="0" xfId="16" applyNumberFormat="1" applyFont="1" applyFill="1" applyBorder="1" applyAlignment="1" applyProtection="1">
      <alignment horizontal="right" vertical="center"/>
      <protection locked="0"/>
    </xf>
    <xf numFmtId="171" fontId="1" fillId="7" borderId="0" xfId="0" applyNumberFormat="1" applyFont="1" applyFill="1" applyAlignment="1">
      <alignment vertical="center"/>
    </xf>
    <xf numFmtId="0" fontId="10" fillId="7" borderId="0" xfId="9" applyFont="1" applyFill="1"/>
    <xf numFmtId="0" fontId="37" fillId="0" borderId="0" xfId="0" applyFont="1" applyAlignment="1">
      <alignment vertical="center"/>
    </xf>
    <xf numFmtId="0" fontId="39" fillId="7" borderId="0" xfId="0" applyFont="1" applyFill="1" applyAlignment="1">
      <alignment vertical="center"/>
    </xf>
    <xf numFmtId="0" fontId="38" fillId="0" borderId="0" xfId="0" applyFont="1" applyAlignment="1">
      <alignment vertical="center"/>
    </xf>
    <xf numFmtId="0" fontId="13" fillId="0" borderId="0" xfId="0" applyFont="1" applyAlignment="1">
      <alignment vertical="center"/>
    </xf>
    <xf numFmtId="0" fontId="36" fillId="7" borderId="0" xfId="0" applyFont="1" applyFill="1" applyAlignment="1">
      <alignment vertical="center"/>
    </xf>
    <xf numFmtId="0" fontId="36" fillId="0" borderId="0" xfId="0" applyFont="1" applyAlignment="1">
      <alignment horizontal="center" vertical="center"/>
    </xf>
    <xf numFmtId="0" fontId="38" fillId="0" borderId="0" xfId="14" applyFont="1" applyFill="1" applyBorder="1" applyAlignment="1">
      <alignment horizontal="left" vertical="center"/>
    </xf>
    <xf numFmtId="189" fontId="38" fillId="0" borderId="0" xfId="14" applyNumberFormat="1" applyFont="1" applyFill="1" applyBorder="1" applyAlignment="1">
      <alignment vertical="center"/>
    </xf>
    <xf numFmtId="172" fontId="26" fillId="0" borderId="45" xfId="16" applyNumberFormat="1" applyFont="1" applyFill="1" applyBorder="1" applyAlignment="1" applyProtection="1">
      <alignment horizontal="right" vertical="center"/>
      <protection locked="0"/>
    </xf>
    <xf numFmtId="167" fontId="0" fillId="7" borderId="0" xfId="16" applyNumberFormat="1" applyFont="1" applyFill="1" applyAlignment="1">
      <alignment vertical="center"/>
    </xf>
    <xf numFmtId="0" fontId="44" fillId="7" borderId="0" xfId="15" applyFont="1" applyFill="1" applyAlignment="1">
      <alignment horizontal="center" vertical="center"/>
    </xf>
    <xf numFmtId="0" fontId="1" fillId="7" borderId="0" xfId="9" applyFill="1"/>
    <xf numFmtId="0" fontId="44" fillId="7" borderId="0" xfId="15" applyFont="1" applyFill="1" applyAlignment="1">
      <alignment vertical="center"/>
    </xf>
    <xf numFmtId="0" fontId="34" fillId="0" borderId="0" xfId="10" applyFont="1"/>
    <xf numFmtId="0" fontId="1" fillId="0" borderId="0" xfId="9"/>
    <xf numFmtId="0" fontId="1" fillId="0" borderId="0" xfId="10"/>
    <xf numFmtId="0" fontId="1" fillId="5" borderId="0" xfId="10" applyFill="1"/>
    <xf numFmtId="185" fontId="10" fillId="5" borderId="0" xfId="11" applyNumberFormat="1" applyFont="1" applyFill="1" applyAlignment="1">
      <alignment horizontal="center" vertical="center"/>
    </xf>
    <xf numFmtId="185" fontId="10" fillId="0" borderId="26" xfId="11" applyNumberFormat="1" applyFont="1" applyBorder="1" applyAlignment="1">
      <alignment vertical="top"/>
    </xf>
    <xf numFmtId="185" fontId="10" fillId="0" borderId="0" xfId="11" applyNumberFormat="1" applyFont="1" applyAlignment="1">
      <alignment vertical="top"/>
    </xf>
    <xf numFmtId="185" fontId="10" fillId="7" borderId="0" xfId="11" applyNumberFormat="1" applyFont="1" applyFill="1" applyAlignment="1">
      <alignment vertical="top"/>
    </xf>
    <xf numFmtId="0" fontId="42" fillId="0" borderId="0" xfId="9" applyFont="1" applyAlignment="1">
      <alignment vertical="center"/>
    </xf>
    <xf numFmtId="0" fontId="45" fillId="0" borderId="0" xfId="9" applyFont="1" applyAlignment="1">
      <alignment vertical="center"/>
    </xf>
    <xf numFmtId="0" fontId="29" fillId="0" borderId="0" xfId="9" applyFont="1" applyAlignment="1">
      <alignment vertical="center"/>
    </xf>
    <xf numFmtId="0" fontId="42" fillId="7" borderId="0" xfId="0" applyFont="1" applyFill="1" applyAlignment="1">
      <alignment horizontal="right" vertical="center"/>
    </xf>
    <xf numFmtId="165" fontId="42" fillId="7" borderId="0" xfId="3" applyFont="1" applyFill="1" applyBorder="1" applyAlignment="1">
      <alignment horizontal="right" vertical="center"/>
    </xf>
    <xf numFmtId="182" fontId="42" fillId="7" borderId="0" xfId="3" applyNumberFormat="1" applyFont="1" applyFill="1" applyBorder="1" applyAlignment="1">
      <alignment horizontal="right" vertical="center"/>
    </xf>
    <xf numFmtId="14" fontId="10" fillId="8" borderId="20" xfId="0" applyNumberFormat="1" applyFont="1" applyFill="1" applyBorder="1" applyAlignment="1">
      <alignment horizontal="center" vertical="center"/>
    </xf>
    <xf numFmtId="0" fontId="27" fillId="8" borderId="29" xfId="0" applyFont="1" applyFill="1" applyBorder="1" applyAlignment="1">
      <alignment horizontal="center" vertical="center"/>
    </xf>
    <xf numFmtId="171" fontId="10" fillId="8" borderId="1" xfId="3" applyNumberFormat="1" applyFont="1" applyFill="1" applyBorder="1" applyAlignment="1">
      <alignment horizontal="right" vertical="center"/>
    </xf>
    <xf numFmtId="171" fontId="1" fillId="8" borderId="1" xfId="4" applyNumberFormat="1" applyFont="1" applyFill="1" applyBorder="1" applyAlignment="1">
      <alignment horizontal="right" vertical="center"/>
    </xf>
    <xf numFmtId="171" fontId="1" fillId="9" borderId="1" xfId="4" applyNumberFormat="1" applyFont="1" applyFill="1" applyBorder="1" applyAlignment="1">
      <alignment horizontal="right" vertical="center"/>
    </xf>
    <xf numFmtId="171" fontId="10" fillId="9" borderId="1" xfId="3" applyNumberFormat="1" applyFont="1" applyFill="1" applyBorder="1" applyAlignment="1">
      <alignment horizontal="right" vertical="center"/>
    </xf>
    <xf numFmtId="171" fontId="1" fillId="8" borderId="1" xfId="5" applyNumberFormat="1" applyFont="1" applyFill="1" applyBorder="1" applyAlignment="1">
      <alignment vertical="center"/>
    </xf>
    <xf numFmtId="191" fontId="24" fillId="7" borderId="0" xfId="3" applyNumberFormat="1" applyFont="1" applyFill="1" applyBorder="1" applyAlignment="1">
      <alignment horizontal="justify" vertical="center" wrapText="1"/>
    </xf>
    <xf numFmtId="181" fontId="23" fillId="7" borderId="0" xfId="0" applyNumberFormat="1" applyFont="1" applyFill="1" applyAlignment="1">
      <alignment horizontal="right" vertical="center"/>
    </xf>
    <xf numFmtId="0" fontId="21" fillId="11" borderId="0" xfId="0" applyFont="1" applyFill="1" applyAlignment="1">
      <alignment horizontal="center" vertical="center"/>
    </xf>
    <xf numFmtId="171" fontId="23" fillId="11" borderId="0" xfId="9" applyNumberFormat="1" applyFont="1" applyFill="1" applyAlignment="1">
      <alignment horizontal="right" vertical="center"/>
    </xf>
    <xf numFmtId="182" fontId="23" fillId="11" borderId="0" xfId="3" applyNumberFormat="1" applyFont="1" applyFill="1" applyAlignment="1">
      <alignment vertical="center"/>
    </xf>
    <xf numFmtId="0" fontId="24" fillId="11" borderId="49" xfId="0" applyFont="1" applyFill="1" applyBorder="1" applyAlignment="1">
      <alignment horizontal="center" vertical="center"/>
    </xf>
    <xf numFmtId="0" fontId="24" fillId="7" borderId="49" xfId="0" applyFont="1" applyFill="1" applyBorder="1" applyAlignment="1">
      <alignment horizontal="center" vertical="center"/>
    </xf>
    <xf numFmtId="0" fontId="23" fillId="7" borderId="49" xfId="0" applyFont="1" applyFill="1" applyBorder="1" applyAlignment="1">
      <alignment vertical="center"/>
    </xf>
    <xf numFmtId="173" fontId="1" fillId="7" borderId="49" xfId="16" applyNumberFormat="1" applyFont="1" applyFill="1" applyBorder="1" applyAlignment="1">
      <alignment horizontal="right" vertical="center"/>
    </xf>
    <xf numFmtId="0" fontId="24" fillId="7" borderId="50" xfId="0" applyFont="1" applyFill="1" applyBorder="1" applyAlignment="1">
      <alignment vertical="center"/>
    </xf>
    <xf numFmtId="182" fontId="24" fillId="11" borderId="50" xfId="3" applyNumberFormat="1" applyFont="1" applyFill="1" applyBorder="1" applyAlignment="1">
      <alignment vertical="center"/>
    </xf>
    <xf numFmtId="182" fontId="24" fillId="7" borderId="50" xfId="3" applyNumberFormat="1" applyFont="1" applyFill="1" applyBorder="1" applyAlignment="1">
      <alignment vertical="center"/>
    </xf>
    <xf numFmtId="173" fontId="10" fillId="7" borderId="50" xfId="16" applyNumberFormat="1" applyFont="1" applyFill="1" applyBorder="1" applyAlignment="1">
      <alignment horizontal="right" vertical="center"/>
    </xf>
    <xf numFmtId="0" fontId="21" fillId="10" borderId="49" xfId="0" applyFont="1" applyFill="1" applyBorder="1" applyAlignment="1">
      <alignment horizontal="center" vertical="center"/>
    </xf>
    <xf numFmtId="0" fontId="21" fillId="10" borderId="50" xfId="9" applyFont="1" applyFill="1" applyBorder="1" applyAlignment="1">
      <alignment horizontal="justify" vertical="center" wrapText="1"/>
    </xf>
    <xf numFmtId="0" fontId="21" fillId="10" borderId="50" xfId="9" applyFont="1" applyFill="1" applyBorder="1" applyAlignment="1">
      <alignment horizontal="center" vertical="center" wrapText="1"/>
    </xf>
    <xf numFmtId="0" fontId="21" fillId="10" borderId="51" xfId="9" applyFont="1" applyFill="1" applyBorder="1" applyAlignment="1">
      <alignment horizontal="center" vertical="center" wrapText="1"/>
    </xf>
    <xf numFmtId="0" fontId="10" fillId="7" borderId="52" xfId="9" applyFont="1" applyFill="1" applyBorder="1" applyAlignment="1">
      <alignment vertical="center"/>
    </xf>
    <xf numFmtId="191" fontId="24" fillId="11" borderId="0" xfId="3" applyNumberFormat="1" applyFont="1" applyFill="1" applyBorder="1" applyAlignment="1">
      <alignment horizontal="justify" vertical="center" wrapText="1"/>
    </xf>
    <xf numFmtId="0" fontId="23" fillId="11" borderId="0" xfId="0" applyFont="1" applyFill="1" applyAlignment="1">
      <alignment horizontal="center" vertical="center"/>
    </xf>
    <xf numFmtId="167" fontId="24" fillId="11" borderId="0" xfId="16" applyNumberFormat="1" applyFont="1" applyFill="1" applyAlignment="1">
      <alignment horizontal="right" vertical="center"/>
    </xf>
    <xf numFmtId="0" fontId="24" fillId="11" borderId="0" xfId="0" applyFont="1" applyFill="1" applyAlignment="1">
      <alignment horizontal="center" vertical="center"/>
    </xf>
    <xf numFmtId="181" fontId="24" fillId="11" borderId="0" xfId="0" applyNumberFormat="1" applyFont="1" applyFill="1" applyAlignment="1">
      <alignment horizontal="right" vertical="center"/>
    </xf>
    <xf numFmtId="0" fontId="24" fillId="7" borderId="50" xfId="0" applyFont="1" applyFill="1" applyBorder="1" applyAlignment="1">
      <alignment horizontal="center" vertical="center"/>
    </xf>
    <xf numFmtId="181" fontId="24" fillId="11" borderId="50" xfId="0" applyNumberFormat="1" applyFont="1" applyFill="1" applyBorder="1" applyAlignment="1">
      <alignment horizontal="right" vertical="center"/>
    </xf>
    <xf numFmtId="181" fontId="24" fillId="7" borderId="50" xfId="0" applyNumberFormat="1" applyFont="1" applyFill="1" applyBorder="1" applyAlignment="1">
      <alignment horizontal="right" vertical="center"/>
    </xf>
    <xf numFmtId="181" fontId="24" fillId="7" borderId="49" xfId="0" applyNumberFormat="1" applyFont="1" applyFill="1" applyBorder="1" applyAlignment="1">
      <alignment horizontal="right" vertical="center"/>
    </xf>
    <xf numFmtId="181" fontId="23" fillId="7" borderId="49" xfId="0" applyNumberFormat="1" applyFont="1" applyFill="1" applyBorder="1" applyAlignment="1">
      <alignment horizontal="right" vertical="center"/>
    </xf>
    <xf numFmtId="181" fontId="24" fillId="11" borderId="49" xfId="0" applyNumberFormat="1" applyFont="1" applyFill="1" applyBorder="1" applyAlignment="1">
      <alignment horizontal="right" vertical="center"/>
    </xf>
    <xf numFmtId="0" fontId="24" fillId="11" borderId="50" xfId="0" applyFont="1" applyFill="1" applyBorder="1" applyAlignment="1">
      <alignment horizontal="center" vertical="center"/>
    </xf>
    <xf numFmtId="0" fontId="23" fillId="0" borderId="49" xfId="12" applyFont="1" applyBorder="1" applyAlignment="1">
      <alignment vertical="center"/>
    </xf>
    <xf numFmtId="0" fontId="21" fillId="10" borderId="50" xfId="0" applyFont="1" applyFill="1" applyBorder="1" applyAlignment="1">
      <alignment horizontal="center" vertical="center"/>
    </xf>
    <xf numFmtId="0" fontId="1" fillId="11" borderId="0" xfId="0" applyFont="1" applyFill="1" applyAlignment="1">
      <alignment vertical="center"/>
    </xf>
    <xf numFmtId="176" fontId="23" fillId="11" borderId="0" xfId="0" applyNumberFormat="1" applyFont="1" applyFill="1" applyAlignment="1">
      <alignment vertical="center"/>
    </xf>
    <xf numFmtId="167" fontId="23" fillId="11" borderId="0" xfId="16" applyNumberFormat="1" applyFont="1" applyFill="1" applyBorder="1" applyAlignment="1">
      <alignment vertical="center"/>
    </xf>
    <xf numFmtId="0" fontId="1" fillId="0" borderId="49" xfId="12" applyFont="1" applyBorder="1" applyAlignment="1">
      <alignment vertical="center"/>
    </xf>
    <xf numFmtId="0" fontId="1" fillId="7" borderId="49" xfId="12" applyFont="1" applyFill="1" applyBorder="1" applyAlignment="1">
      <alignment vertical="center"/>
    </xf>
    <xf numFmtId="0" fontId="23" fillId="7" borderId="52" xfId="12" applyFont="1" applyFill="1" applyBorder="1" applyAlignment="1">
      <alignment vertical="center"/>
    </xf>
    <xf numFmtId="17" fontId="21" fillId="10" borderId="50" xfId="0" applyNumberFormat="1" applyFont="1" applyFill="1" applyBorder="1" applyAlignment="1">
      <alignment horizontal="center" vertical="center"/>
    </xf>
    <xf numFmtId="17" fontId="24" fillId="7" borderId="50" xfId="0" applyNumberFormat="1" applyFont="1" applyFill="1" applyBorder="1" applyAlignment="1">
      <alignment vertical="center"/>
    </xf>
    <xf numFmtId="0" fontId="23" fillId="7" borderId="50" xfId="12" applyFont="1" applyFill="1" applyBorder="1" applyAlignment="1">
      <alignment vertical="center"/>
    </xf>
    <xf numFmtId="0" fontId="23" fillId="7" borderId="50" xfId="0" applyFont="1" applyFill="1" applyBorder="1" applyAlignment="1">
      <alignment vertical="center"/>
    </xf>
    <xf numFmtId="0" fontId="1" fillId="7" borderId="49" xfId="0" applyFont="1" applyFill="1" applyBorder="1" applyAlignment="1">
      <alignment horizontal="left" vertical="center"/>
    </xf>
    <xf numFmtId="176" fontId="23" fillId="11" borderId="49" xfId="0" applyNumberFormat="1" applyFont="1" applyFill="1" applyBorder="1" applyAlignment="1">
      <alignment vertical="center"/>
    </xf>
    <xf numFmtId="176" fontId="23" fillId="7" borderId="49" xfId="0" applyNumberFormat="1" applyFont="1" applyFill="1" applyBorder="1" applyAlignment="1">
      <alignment vertical="center"/>
    </xf>
    <xf numFmtId="167" fontId="23" fillId="11" borderId="49" xfId="16" applyNumberFormat="1" applyFont="1" applyFill="1" applyBorder="1" applyAlignment="1">
      <alignment vertical="center"/>
    </xf>
    <xf numFmtId="167" fontId="23" fillId="7" borderId="49" xfId="16" applyNumberFormat="1" applyFont="1" applyFill="1" applyBorder="1" applyAlignment="1">
      <alignment vertical="center"/>
    </xf>
    <xf numFmtId="0" fontId="24" fillId="7" borderId="50" xfId="0" applyFont="1" applyFill="1" applyBorder="1" applyAlignment="1">
      <alignment horizontal="left" vertical="center"/>
    </xf>
    <xf numFmtId="176" fontId="24" fillId="11" borderId="50" xfId="0" applyNumberFormat="1" applyFont="1" applyFill="1" applyBorder="1" applyAlignment="1">
      <alignment vertical="center"/>
    </xf>
    <xf numFmtId="176" fontId="24" fillId="7" borderId="50" xfId="0" applyNumberFormat="1" applyFont="1" applyFill="1" applyBorder="1" applyAlignment="1">
      <alignment vertical="center"/>
    </xf>
    <xf numFmtId="167" fontId="24" fillId="11" borderId="50" xfId="16" applyNumberFormat="1" applyFont="1" applyFill="1" applyBorder="1" applyAlignment="1">
      <alignment vertical="center"/>
    </xf>
    <xf numFmtId="167" fontId="24" fillId="7" borderId="50" xfId="16" applyNumberFormat="1" applyFont="1" applyFill="1" applyBorder="1" applyAlignment="1">
      <alignment vertical="center"/>
    </xf>
    <xf numFmtId="178" fontId="23" fillId="11" borderId="0" xfId="0" applyNumberFormat="1" applyFont="1" applyFill="1" applyAlignment="1">
      <alignment vertical="center"/>
    </xf>
    <xf numFmtId="178" fontId="23" fillId="11" borderId="49" xfId="0" applyNumberFormat="1" applyFont="1" applyFill="1" applyBorder="1" applyAlignment="1">
      <alignment vertical="center"/>
    </xf>
    <xf numFmtId="178" fontId="24" fillId="11" borderId="50" xfId="0" applyNumberFormat="1" applyFont="1" applyFill="1" applyBorder="1" applyAlignment="1">
      <alignment vertical="center"/>
    </xf>
    <xf numFmtId="178" fontId="23" fillId="7" borderId="0" xfId="0" applyNumberFormat="1" applyFont="1" applyFill="1" applyAlignment="1">
      <alignment vertical="center"/>
    </xf>
    <xf numFmtId="178" fontId="23" fillId="7" borderId="49" xfId="0" applyNumberFormat="1" applyFont="1" applyFill="1" applyBorder="1" applyAlignment="1">
      <alignment vertical="center"/>
    </xf>
    <xf numFmtId="178" fontId="24" fillId="7" borderId="50" xfId="0" applyNumberFormat="1" applyFont="1" applyFill="1" applyBorder="1" applyAlignment="1">
      <alignment vertical="center"/>
    </xf>
    <xf numFmtId="0" fontId="23" fillId="0" borderId="0" xfId="9" applyFont="1" applyAlignment="1">
      <alignment horizontal="left" vertical="center"/>
    </xf>
    <xf numFmtId="171" fontId="23" fillId="0" borderId="0" xfId="9" applyNumberFormat="1" applyFont="1" applyAlignment="1">
      <alignment vertical="center"/>
    </xf>
    <xf numFmtId="0" fontId="24" fillId="0" borderId="49" xfId="0" applyFont="1" applyBorder="1" applyAlignment="1">
      <alignment vertical="center"/>
    </xf>
    <xf numFmtId="17" fontId="24" fillId="7" borderId="50" xfId="0" applyNumberFormat="1" applyFont="1" applyFill="1" applyBorder="1" applyAlignment="1">
      <alignment horizontal="center" vertical="center"/>
    </xf>
    <xf numFmtId="0" fontId="24" fillId="7" borderId="50" xfId="9" applyFont="1" applyFill="1" applyBorder="1" applyAlignment="1">
      <alignment horizontal="left" vertical="center"/>
    </xf>
    <xf numFmtId="171" fontId="24" fillId="11" borderId="50" xfId="9" applyNumberFormat="1" applyFont="1" applyFill="1" applyBorder="1" applyAlignment="1">
      <alignment horizontal="right" vertical="center"/>
    </xf>
    <xf numFmtId="171" fontId="24" fillId="7" borderId="50" xfId="9" applyNumberFormat="1" applyFont="1" applyFill="1" applyBorder="1" applyAlignment="1">
      <alignment horizontal="right" vertical="center"/>
    </xf>
    <xf numFmtId="176" fontId="1" fillId="11" borderId="0" xfId="0" applyNumberFormat="1" applyFont="1" applyFill="1" applyAlignment="1">
      <alignment vertical="center"/>
    </xf>
    <xf numFmtId="173" fontId="21" fillId="7" borderId="55" xfId="16" applyNumberFormat="1" applyFont="1" applyFill="1" applyBorder="1" applyAlignment="1">
      <alignment horizontal="right" vertical="center"/>
    </xf>
    <xf numFmtId="0" fontId="10" fillId="7" borderId="49" xfId="0" applyFont="1" applyFill="1" applyBorder="1" applyAlignment="1">
      <alignment horizontal="left" vertical="center"/>
    </xf>
    <xf numFmtId="171" fontId="10" fillId="11" borderId="49" xfId="0" applyNumberFormat="1" applyFont="1" applyFill="1" applyBorder="1" applyAlignment="1">
      <alignment vertical="center"/>
    </xf>
    <xf numFmtId="171" fontId="10" fillId="0" borderId="49" xfId="0" applyNumberFormat="1" applyFont="1" applyBorder="1" applyAlignment="1">
      <alignment vertical="center"/>
    </xf>
    <xf numFmtId="173" fontId="10" fillId="7" borderId="49" xfId="16" applyNumberFormat="1" applyFont="1" applyFill="1" applyBorder="1" applyAlignment="1">
      <alignment horizontal="right" vertical="center"/>
    </xf>
    <xf numFmtId="176" fontId="24" fillId="11" borderId="49" xfId="0" applyNumberFormat="1" applyFont="1" applyFill="1" applyBorder="1" applyAlignment="1">
      <alignment vertical="center"/>
    </xf>
    <xf numFmtId="176" fontId="24" fillId="0" borderId="49" xfId="0" applyNumberFormat="1" applyFont="1" applyBorder="1" applyAlignment="1">
      <alignment vertical="center"/>
    </xf>
    <xf numFmtId="173" fontId="24" fillId="0" borderId="49" xfId="16" applyNumberFormat="1" applyFont="1" applyFill="1" applyBorder="1" applyAlignment="1">
      <alignment horizontal="right" vertical="center"/>
    </xf>
    <xf numFmtId="173" fontId="24" fillId="0" borderId="56" xfId="16" applyNumberFormat="1" applyFont="1" applyFill="1" applyBorder="1" applyAlignment="1">
      <alignment horizontal="right" vertical="center"/>
    </xf>
    <xf numFmtId="176" fontId="1" fillId="11" borderId="49" xfId="0" applyNumberFormat="1" applyFont="1" applyFill="1" applyBorder="1" applyAlignment="1">
      <alignment vertical="center"/>
    </xf>
    <xf numFmtId="176" fontId="1" fillId="0" borderId="49" xfId="0" applyNumberFormat="1" applyFont="1" applyBorder="1" applyAlignment="1">
      <alignment vertical="center"/>
    </xf>
    <xf numFmtId="176" fontId="10" fillId="11" borderId="49" xfId="0" applyNumberFormat="1" applyFont="1" applyFill="1" applyBorder="1" applyAlignment="1">
      <alignment vertical="center"/>
    </xf>
    <xf numFmtId="176" fontId="10" fillId="0" borderId="49" xfId="0" applyNumberFormat="1" applyFont="1" applyBorder="1" applyAlignment="1">
      <alignment vertical="center"/>
    </xf>
    <xf numFmtId="0" fontId="1" fillId="7" borderId="49" xfId="0" applyFont="1" applyFill="1" applyBorder="1" applyAlignment="1">
      <alignment horizontal="left" vertical="center" wrapText="1"/>
    </xf>
    <xf numFmtId="0" fontId="1" fillId="0" borderId="49" xfId="0" applyFont="1" applyBorder="1" applyAlignment="1">
      <alignment horizontal="left" vertical="center" wrapText="1"/>
    </xf>
    <xf numFmtId="0" fontId="24" fillId="0" borderId="50" xfId="0" applyFont="1" applyBorder="1" applyAlignment="1">
      <alignment horizontal="left" vertical="center"/>
    </xf>
    <xf numFmtId="184" fontId="24" fillId="11" borderId="50" xfId="0" applyNumberFormat="1" applyFont="1" applyFill="1" applyBorder="1" applyAlignment="1">
      <alignment vertical="center"/>
    </xf>
    <xf numFmtId="184" fontId="24" fillId="0" borderId="50" xfId="0" applyNumberFormat="1" applyFont="1" applyBorder="1" applyAlignment="1">
      <alignment vertical="center"/>
    </xf>
    <xf numFmtId="173" fontId="24" fillId="0" borderId="57" xfId="16" applyNumberFormat="1" applyFont="1" applyFill="1" applyBorder="1" applyAlignment="1">
      <alignment horizontal="right" vertical="center"/>
    </xf>
    <xf numFmtId="173" fontId="24" fillId="0" borderId="50" xfId="16" applyNumberFormat="1" applyFont="1" applyFill="1" applyBorder="1" applyAlignment="1">
      <alignment horizontal="right" vertical="center"/>
    </xf>
    <xf numFmtId="0" fontId="1" fillId="7" borderId="50" xfId="0" applyFont="1" applyFill="1" applyBorder="1" applyAlignment="1">
      <alignment horizontal="left" vertical="center"/>
    </xf>
    <xf numFmtId="176" fontId="10" fillId="11" borderId="50" xfId="0" applyNumberFormat="1" applyFont="1" applyFill="1" applyBorder="1" applyAlignment="1">
      <alignment vertical="center"/>
    </xf>
    <xf numFmtId="176" fontId="10" fillId="0" borderId="50" xfId="0" applyNumberFormat="1" applyFont="1" applyBorder="1" applyAlignment="1">
      <alignment vertical="center"/>
    </xf>
    <xf numFmtId="176" fontId="10" fillId="7" borderId="49" xfId="0" applyNumberFormat="1" applyFont="1" applyFill="1" applyBorder="1" applyAlignment="1">
      <alignment vertical="center"/>
    </xf>
    <xf numFmtId="171" fontId="10" fillId="7" borderId="49" xfId="0" applyNumberFormat="1" applyFont="1" applyFill="1" applyBorder="1" applyAlignment="1">
      <alignment vertical="center"/>
    </xf>
    <xf numFmtId="0" fontId="7" fillId="0" borderId="49" xfId="0" applyFont="1" applyBorder="1" applyAlignment="1">
      <alignment vertical="center"/>
    </xf>
    <xf numFmtId="38" fontId="7" fillId="0" borderId="49" xfId="0" applyNumberFormat="1" applyFont="1" applyBorder="1" applyAlignment="1">
      <alignment vertical="center"/>
    </xf>
    <xf numFmtId="17" fontId="21" fillId="10" borderId="49" xfId="0" applyNumberFormat="1" applyFont="1" applyFill="1" applyBorder="1" applyAlignment="1">
      <alignment horizontal="center" vertical="center"/>
    </xf>
    <xf numFmtId="17" fontId="24" fillId="0" borderId="49" xfId="0" applyNumberFormat="1" applyFont="1" applyBorder="1" applyAlignment="1">
      <alignment horizontal="center" vertical="center"/>
    </xf>
    <xf numFmtId="0" fontId="24" fillId="0" borderId="49" xfId="0" applyFont="1" applyBorder="1" applyAlignment="1">
      <alignment horizontal="center" vertical="center"/>
    </xf>
    <xf numFmtId="0" fontId="10" fillId="0" borderId="50" xfId="0" applyFont="1" applyBorder="1" applyAlignment="1">
      <alignment horizontal="center" vertical="center"/>
    </xf>
    <xf numFmtId="1" fontId="1" fillId="0" borderId="49" xfId="0" applyNumberFormat="1" applyFont="1" applyBorder="1" applyAlignment="1">
      <alignment vertical="center"/>
    </xf>
    <xf numFmtId="176" fontId="1" fillId="11" borderId="0" xfId="0" applyNumberFormat="1" applyFont="1" applyFill="1" applyAlignment="1">
      <alignment horizontal="right" vertical="center"/>
    </xf>
    <xf numFmtId="17" fontId="21" fillId="10" borderId="50" xfId="10" applyNumberFormat="1" applyFont="1" applyFill="1" applyBorder="1" applyAlignment="1">
      <alignment horizontal="center" vertical="center"/>
    </xf>
    <xf numFmtId="17" fontId="10" fillId="7" borderId="50" xfId="10" applyNumberFormat="1" applyFont="1" applyFill="1" applyBorder="1" applyAlignment="1">
      <alignment horizontal="center" vertical="center"/>
    </xf>
    <xf numFmtId="0" fontId="10" fillId="7" borderId="50" xfId="10" applyFont="1" applyFill="1" applyBorder="1" applyAlignment="1">
      <alignment horizontal="center" vertical="center"/>
    </xf>
    <xf numFmtId="0" fontId="1" fillId="7" borderId="50" xfId="10" applyFill="1" applyBorder="1" applyAlignment="1">
      <alignment vertical="center"/>
    </xf>
    <xf numFmtId="0" fontId="10" fillId="0" borderId="50" xfId="10" applyFont="1" applyBorder="1" applyAlignment="1">
      <alignment vertical="center"/>
    </xf>
    <xf numFmtId="0" fontId="10" fillId="7" borderId="50" xfId="10" applyFont="1" applyFill="1" applyBorder="1" applyAlignment="1">
      <alignment vertical="center"/>
    </xf>
    <xf numFmtId="0" fontId="21" fillId="10" borderId="50" xfId="10" applyFont="1" applyFill="1" applyBorder="1" applyAlignment="1">
      <alignment vertical="center"/>
    </xf>
    <xf numFmtId="176" fontId="22" fillId="10" borderId="50" xfId="0" applyNumberFormat="1" applyFont="1" applyFill="1" applyBorder="1" applyAlignment="1">
      <alignment vertical="center"/>
    </xf>
    <xf numFmtId="178" fontId="22" fillId="10" borderId="50" xfId="0" applyNumberFormat="1" applyFont="1" applyFill="1" applyBorder="1" applyAlignment="1">
      <alignment vertical="center"/>
    </xf>
    <xf numFmtId="0" fontId="10" fillId="7" borderId="49" xfId="10" applyFont="1" applyFill="1" applyBorder="1" applyAlignment="1">
      <alignment vertical="center"/>
    </xf>
    <xf numFmtId="176" fontId="10" fillId="11" borderId="49" xfId="0" applyNumberFormat="1" applyFont="1" applyFill="1" applyBorder="1" applyAlignment="1">
      <alignment horizontal="right" vertical="center"/>
    </xf>
    <xf numFmtId="176" fontId="10" fillId="0" borderId="49" xfId="0" applyNumberFormat="1" applyFont="1" applyBorder="1" applyAlignment="1">
      <alignment horizontal="right" vertical="center"/>
    </xf>
    <xf numFmtId="0" fontId="1" fillId="7" borderId="49" xfId="10" applyFill="1" applyBorder="1" applyAlignment="1">
      <alignment vertical="center"/>
    </xf>
    <xf numFmtId="176" fontId="1" fillId="11" borderId="49" xfId="0" applyNumberFormat="1" applyFont="1" applyFill="1" applyBorder="1" applyAlignment="1">
      <alignment horizontal="right" vertical="center"/>
    </xf>
    <xf numFmtId="176" fontId="1" fillId="0" borderId="49" xfId="0" applyNumberFormat="1" applyFont="1" applyBorder="1" applyAlignment="1">
      <alignment horizontal="right" vertical="center"/>
    </xf>
    <xf numFmtId="176" fontId="10" fillId="0" borderId="50" xfId="0" applyNumberFormat="1" applyFont="1" applyBorder="1" applyAlignment="1">
      <alignment horizontal="right" vertical="center"/>
    </xf>
    <xf numFmtId="0" fontId="31" fillId="7" borderId="50" xfId="10" applyFont="1" applyFill="1" applyBorder="1" applyAlignment="1">
      <alignment vertical="center"/>
    </xf>
    <xf numFmtId="176" fontId="1" fillId="0" borderId="50" xfId="0" applyNumberFormat="1" applyFont="1" applyBorder="1" applyAlignment="1">
      <alignment horizontal="right" vertical="center"/>
    </xf>
    <xf numFmtId="173" fontId="1" fillId="7" borderId="50" xfId="16" applyNumberFormat="1" applyFont="1" applyFill="1" applyBorder="1" applyAlignment="1">
      <alignment horizontal="right" vertical="center"/>
    </xf>
    <xf numFmtId="0" fontId="1" fillId="0" borderId="50" xfId="10" applyBorder="1" applyAlignment="1">
      <alignment vertical="center"/>
    </xf>
    <xf numFmtId="176" fontId="21" fillId="0" borderId="50" xfId="0" applyNumberFormat="1" applyFont="1" applyBorder="1" applyAlignment="1">
      <alignment horizontal="right" vertical="center"/>
    </xf>
    <xf numFmtId="173" fontId="21" fillId="0" borderId="50" xfId="16" applyNumberFormat="1" applyFont="1" applyFill="1" applyBorder="1" applyAlignment="1">
      <alignment horizontal="right" vertical="center"/>
    </xf>
    <xf numFmtId="0" fontId="21" fillId="10" borderId="49" xfId="10" applyFont="1" applyFill="1" applyBorder="1" applyAlignment="1">
      <alignment vertical="center"/>
    </xf>
    <xf numFmtId="176" fontId="22" fillId="10" borderId="49" xfId="0" applyNumberFormat="1" applyFont="1" applyFill="1" applyBorder="1" applyAlignment="1">
      <alignment vertical="center"/>
    </xf>
    <xf numFmtId="178" fontId="22" fillId="10" borderId="49" xfId="0" applyNumberFormat="1" applyFont="1" applyFill="1" applyBorder="1" applyAlignment="1">
      <alignment vertical="center"/>
    </xf>
    <xf numFmtId="0" fontId="24" fillId="0" borderId="49" xfId="10" applyFont="1" applyBorder="1" applyAlignment="1">
      <alignment vertical="center"/>
    </xf>
    <xf numFmtId="176" fontId="1" fillId="7" borderId="50" xfId="0" applyNumberFormat="1" applyFont="1" applyFill="1" applyBorder="1" applyAlignment="1">
      <alignment horizontal="right" vertical="center"/>
    </xf>
    <xf numFmtId="178" fontId="1" fillId="7" borderId="50" xfId="0" applyNumberFormat="1" applyFont="1" applyFill="1" applyBorder="1" applyAlignment="1">
      <alignment horizontal="right" vertical="center"/>
    </xf>
    <xf numFmtId="176" fontId="1" fillId="11" borderId="50" xfId="0" applyNumberFormat="1" applyFont="1" applyFill="1" applyBorder="1" applyAlignment="1">
      <alignment horizontal="right" vertical="center"/>
    </xf>
    <xf numFmtId="176" fontId="10" fillId="11" borderId="50" xfId="0" applyNumberFormat="1" applyFont="1" applyFill="1" applyBorder="1" applyAlignment="1">
      <alignment horizontal="right" vertical="center"/>
    </xf>
    <xf numFmtId="176" fontId="10" fillId="11" borderId="0" xfId="0" applyNumberFormat="1" applyFont="1" applyFill="1" applyAlignment="1">
      <alignment horizontal="right" vertical="center"/>
    </xf>
    <xf numFmtId="17" fontId="10" fillId="0" borderId="50" xfId="10" applyNumberFormat="1" applyFont="1" applyBorder="1" applyAlignment="1">
      <alignment horizontal="center" vertical="center"/>
    </xf>
    <xf numFmtId="0" fontId="21" fillId="10" borderId="54" xfId="10" applyFont="1" applyFill="1" applyBorder="1" applyAlignment="1">
      <alignment vertical="center"/>
    </xf>
    <xf numFmtId="176" fontId="22" fillId="10" borderId="50" xfId="0" applyNumberFormat="1" applyFont="1" applyFill="1" applyBorder="1" applyAlignment="1">
      <alignment horizontal="right" vertical="center"/>
    </xf>
    <xf numFmtId="178" fontId="22" fillId="10" borderId="51" xfId="0" applyNumberFormat="1" applyFont="1" applyFill="1" applyBorder="1" applyAlignment="1">
      <alignment horizontal="right" vertical="center"/>
    </xf>
    <xf numFmtId="0" fontId="10" fillId="7" borderId="49" xfId="0" applyFont="1" applyFill="1" applyBorder="1" applyAlignment="1">
      <alignment horizontal="center" vertical="center"/>
    </xf>
    <xf numFmtId="17" fontId="10" fillId="7" borderId="49" xfId="0" applyNumberFormat="1" applyFont="1" applyFill="1" applyBorder="1" applyAlignment="1">
      <alignment horizontal="center" vertical="center"/>
    </xf>
    <xf numFmtId="0" fontId="10" fillId="7" borderId="50" xfId="0" applyFont="1" applyFill="1" applyBorder="1" applyAlignment="1">
      <alignment horizontal="center" vertical="center"/>
    </xf>
    <xf numFmtId="0" fontId="0" fillId="7" borderId="49" xfId="0" applyFill="1" applyBorder="1" applyAlignment="1">
      <alignment vertical="center"/>
    </xf>
    <xf numFmtId="0" fontId="10" fillId="7" borderId="50" xfId="0" applyFont="1" applyFill="1" applyBorder="1" applyAlignment="1">
      <alignment vertical="center"/>
    </xf>
    <xf numFmtId="176" fontId="10" fillId="7" borderId="50" xfId="0" applyNumberFormat="1" applyFont="1" applyFill="1" applyBorder="1" applyAlignment="1">
      <alignment vertical="center"/>
    </xf>
    <xf numFmtId="0" fontId="0" fillId="7" borderId="52" xfId="0" applyFill="1" applyBorder="1" applyAlignment="1">
      <alignment vertical="center"/>
    </xf>
    <xf numFmtId="190" fontId="1" fillId="7" borderId="0" xfId="16" applyNumberFormat="1" applyFont="1" applyFill="1" applyBorder="1" applyAlignment="1">
      <alignment horizontal="right" vertical="center"/>
    </xf>
    <xf numFmtId="167" fontId="1" fillId="11" borderId="0" xfId="16" applyNumberFormat="1" applyFont="1" applyFill="1" applyBorder="1" applyAlignment="1">
      <alignment horizontal="right" vertical="center"/>
    </xf>
    <xf numFmtId="0" fontId="0" fillId="7" borderId="59" xfId="0" applyFill="1" applyBorder="1" applyAlignment="1">
      <alignment vertical="center"/>
    </xf>
    <xf numFmtId="0" fontId="10" fillId="7" borderId="50" xfId="0" applyFont="1" applyFill="1" applyBorder="1" applyAlignment="1">
      <alignment horizontal="center" vertical="center" wrapText="1"/>
    </xf>
    <xf numFmtId="0" fontId="21" fillId="10" borderId="53" xfId="0" applyFont="1" applyFill="1" applyBorder="1" applyAlignment="1">
      <alignment horizontal="center" vertical="center"/>
    </xf>
    <xf numFmtId="0" fontId="0" fillId="7" borderId="53" xfId="0" applyFill="1" applyBorder="1" applyAlignment="1">
      <alignment vertical="center"/>
    </xf>
    <xf numFmtId="0" fontId="10" fillId="7" borderId="49" xfId="0" applyFont="1" applyFill="1" applyBorder="1" applyAlignment="1">
      <alignment vertical="center"/>
    </xf>
    <xf numFmtId="167" fontId="10" fillId="11" borderId="50" xfId="16" applyNumberFormat="1" applyFont="1" applyFill="1" applyBorder="1" applyAlignment="1">
      <alignment horizontal="right" vertical="center"/>
    </xf>
    <xf numFmtId="167" fontId="10" fillId="7" borderId="50" xfId="16" applyNumberFormat="1" applyFont="1" applyFill="1" applyBorder="1" applyAlignment="1">
      <alignment horizontal="right" vertical="center"/>
    </xf>
    <xf numFmtId="190" fontId="10" fillId="7" borderId="50" xfId="16" applyNumberFormat="1" applyFont="1" applyFill="1" applyBorder="1" applyAlignment="1">
      <alignment horizontal="right" vertical="center"/>
    </xf>
    <xf numFmtId="178" fontId="1" fillId="7" borderId="0" xfId="0" applyNumberFormat="1" applyFont="1" applyFill="1" applyAlignment="1">
      <alignment vertical="center"/>
    </xf>
    <xf numFmtId="176" fontId="1" fillId="11" borderId="0" xfId="10" applyNumberFormat="1" applyFill="1" applyAlignment="1">
      <alignment vertical="center"/>
    </xf>
    <xf numFmtId="0" fontId="24" fillId="0" borderId="50" xfId="10" applyFont="1" applyBorder="1" applyAlignment="1">
      <alignment horizontal="center" vertical="center"/>
    </xf>
    <xf numFmtId="0" fontId="24" fillId="0" borderId="50" xfId="10" applyFont="1" applyBorder="1" applyAlignment="1">
      <alignment horizontal="center" vertical="center" wrapText="1"/>
    </xf>
    <xf numFmtId="176" fontId="1" fillId="11" borderId="49" xfId="10" applyNumberFormat="1" applyFill="1" applyBorder="1" applyAlignment="1">
      <alignment vertical="center"/>
    </xf>
    <xf numFmtId="176" fontId="1" fillId="7" borderId="49" xfId="10" applyNumberFormat="1" applyFill="1" applyBorder="1" applyAlignment="1">
      <alignment vertical="center"/>
    </xf>
    <xf numFmtId="176" fontId="1" fillId="0" borderId="49" xfId="10" applyNumberFormat="1" applyBorder="1" applyAlignment="1">
      <alignment vertical="center"/>
    </xf>
    <xf numFmtId="176" fontId="23" fillId="11" borderId="50" xfId="10" applyNumberFormat="1" applyFont="1" applyFill="1" applyBorder="1" applyAlignment="1">
      <alignment vertical="center"/>
    </xf>
    <xf numFmtId="176" fontId="23" fillId="0" borderId="50" xfId="10" applyNumberFormat="1" applyFont="1" applyBorder="1" applyAlignment="1">
      <alignment vertical="center"/>
    </xf>
    <xf numFmtId="176" fontId="23" fillId="7" borderId="50" xfId="10" applyNumberFormat="1" applyFont="1" applyFill="1" applyBorder="1" applyAlignment="1">
      <alignment vertical="center"/>
    </xf>
    <xf numFmtId="0" fontId="24" fillId="7" borderId="50" xfId="10" applyFont="1" applyFill="1" applyBorder="1" applyAlignment="1">
      <alignment vertical="center"/>
    </xf>
    <xf numFmtId="176" fontId="24" fillId="11" borderId="50" xfId="10" applyNumberFormat="1" applyFont="1" applyFill="1" applyBorder="1" applyAlignment="1">
      <alignment vertical="center"/>
    </xf>
    <xf numFmtId="176" fontId="24" fillId="7" borderId="50" xfId="10" applyNumberFormat="1" applyFont="1" applyFill="1" applyBorder="1" applyAlignment="1">
      <alignment vertical="center"/>
    </xf>
    <xf numFmtId="0" fontId="16" fillId="7" borderId="0" xfId="0" applyFont="1" applyFill="1" applyAlignment="1">
      <alignment horizontal="right" vertical="center"/>
    </xf>
    <xf numFmtId="0" fontId="31" fillId="7" borderId="49" xfId="10" applyFont="1" applyFill="1" applyBorder="1" applyAlignment="1">
      <alignment vertical="center"/>
    </xf>
    <xf numFmtId="173" fontId="1" fillId="7" borderId="49" xfId="16" applyNumberFormat="1" applyFont="1" applyFill="1" applyBorder="1" applyAlignment="1">
      <alignment vertical="center"/>
    </xf>
    <xf numFmtId="0" fontId="18" fillId="7" borderId="50" xfId="10" applyFont="1" applyFill="1" applyBorder="1" applyAlignment="1">
      <alignment vertical="center"/>
    </xf>
    <xf numFmtId="173" fontId="10" fillId="7" borderId="50" xfId="16" applyNumberFormat="1" applyFont="1" applyFill="1" applyBorder="1" applyAlignment="1">
      <alignment vertical="center"/>
    </xf>
    <xf numFmtId="0" fontId="18" fillId="0" borderId="50" xfId="10" applyFont="1" applyBorder="1" applyAlignment="1">
      <alignment vertical="center"/>
    </xf>
    <xf numFmtId="176" fontId="10" fillId="7" borderId="50" xfId="0" applyNumberFormat="1" applyFont="1" applyFill="1" applyBorder="1" applyAlignment="1">
      <alignment horizontal="right" vertical="center"/>
    </xf>
    <xf numFmtId="0" fontId="1" fillId="0" borderId="52" xfId="0" applyFont="1" applyBorder="1" applyAlignment="1">
      <alignment vertical="center"/>
    </xf>
    <xf numFmtId="176" fontId="21" fillId="10" borderId="50" xfId="0" applyNumberFormat="1" applyFont="1" applyFill="1" applyBorder="1" applyAlignment="1">
      <alignment horizontal="right" vertical="center"/>
    </xf>
    <xf numFmtId="173" fontId="21" fillId="10" borderId="51" xfId="16" applyNumberFormat="1" applyFont="1" applyFill="1" applyBorder="1" applyAlignment="1">
      <alignment horizontal="right" vertical="center"/>
    </xf>
    <xf numFmtId="0" fontId="21" fillId="10" borderId="62" xfId="10" applyFont="1" applyFill="1" applyBorder="1" applyAlignment="1">
      <alignment vertical="center"/>
    </xf>
    <xf numFmtId="176" fontId="1" fillId="11" borderId="0" xfId="10" applyNumberFormat="1" applyFill="1" applyAlignment="1">
      <alignment horizontal="right" vertical="center"/>
    </xf>
    <xf numFmtId="178" fontId="10" fillId="7" borderId="50" xfId="0" applyNumberFormat="1" applyFont="1" applyFill="1" applyBorder="1" applyAlignment="1">
      <alignment horizontal="right" vertical="center"/>
    </xf>
    <xf numFmtId="179" fontId="26" fillId="11" borderId="0" xfId="0" applyNumberFormat="1" applyFont="1" applyFill="1" applyAlignment="1" applyProtection="1">
      <alignment vertical="center"/>
      <protection locked="0"/>
    </xf>
    <xf numFmtId="0" fontId="10" fillId="0" borderId="49" xfId="10" applyFont="1" applyBorder="1" applyAlignment="1">
      <alignment vertical="center"/>
    </xf>
    <xf numFmtId="0" fontId="10" fillId="0" borderId="49" xfId="10" applyFont="1" applyBorder="1" applyAlignment="1">
      <alignment horizontal="center"/>
    </xf>
    <xf numFmtId="0" fontId="10" fillId="0" borderId="50" xfId="10" applyFont="1" applyBorder="1" applyAlignment="1">
      <alignment horizontal="center"/>
    </xf>
    <xf numFmtId="0" fontId="1" fillId="7" borderId="49" xfId="10" applyFill="1" applyBorder="1"/>
    <xf numFmtId="179" fontId="26" fillId="7" borderId="49" xfId="0" applyNumberFormat="1" applyFont="1" applyFill="1" applyBorder="1" applyAlignment="1" applyProtection="1">
      <alignment vertical="center"/>
      <protection locked="0"/>
    </xf>
    <xf numFmtId="179" fontId="21" fillId="10" borderId="50" xfId="0" applyNumberFormat="1" applyFont="1" applyFill="1" applyBorder="1" applyAlignment="1" applyProtection="1">
      <alignment vertical="center"/>
      <protection locked="0"/>
    </xf>
    <xf numFmtId="173" fontId="21" fillId="10" borderId="50" xfId="16" applyNumberFormat="1" applyFont="1" applyFill="1" applyBorder="1" applyAlignment="1">
      <alignment vertical="center"/>
    </xf>
    <xf numFmtId="179" fontId="27" fillId="11" borderId="0" xfId="0" applyNumberFormat="1" applyFont="1" applyFill="1" applyAlignment="1" applyProtection="1">
      <alignment vertical="center"/>
      <protection locked="0"/>
    </xf>
    <xf numFmtId="0" fontId="1" fillId="0" borderId="49" xfId="10" applyBorder="1" applyAlignment="1">
      <alignment vertical="center"/>
    </xf>
    <xf numFmtId="0" fontId="1" fillId="0" borderId="49" xfId="10" applyBorder="1" applyAlignment="1">
      <alignment horizontal="center" vertical="center"/>
    </xf>
    <xf numFmtId="165" fontId="1" fillId="0" borderId="49" xfId="3" applyFont="1" applyFill="1" applyBorder="1" applyAlignment="1">
      <alignment vertical="center"/>
    </xf>
    <xf numFmtId="186" fontId="1" fillId="0" borderId="49" xfId="3" applyNumberFormat="1" applyFont="1" applyFill="1" applyBorder="1" applyAlignment="1">
      <alignment horizontal="right" vertical="center"/>
    </xf>
    <xf numFmtId="172" fontId="1" fillId="0" borderId="49" xfId="16" applyNumberFormat="1" applyFont="1" applyFill="1" applyBorder="1" applyAlignment="1">
      <alignment horizontal="right" vertical="center"/>
    </xf>
    <xf numFmtId="179" fontId="26" fillId="0" borderId="49" xfId="0" applyNumberFormat="1" applyFont="1" applyBorder="1" applyAlignment="1" applyProtection="1">
      <alignment vertical="center"/>
      <protection locked="0"/>
    </xf>
    <xf numFmtId="172" fontId="26" fillId="0" borderId="49" xfId="16" applyNumberFormat="1" applyFont="1" applyFill="1" applyBorder="1" applyAlignment="1" applyProtection="1">
      <alignment horizontal="right" vertical="center"/>
      <protection locked="0"/>
    </xf>
    <xf numFmtId="167" fontId="1" fillId="0" borderId="49" xfId="16" applyNumberFormat="1" applyFont="1" applyFill="1" applyBorder="1" applyAlignment="1">
      <alignment vertical="center"/>
    </xf>
    <xf numFmtId="0" fontId="1" fillId="0" borderId="49" xfId="0" applyFont="1" applyBorder="1" applyAlignment="1">
      <alignment vertical="center"/>
    </xf>
    <xf numFmtId="38" fontId="1" fillId="0" borderId="49" xfId="0" applyNumberFormat="1" applyFont="1" applyBorder="1" applyAlignment="1">
      <alignment vertical="center"/>
    </xf>
    <xf numFmtId="183" fontId="26" fillId="0" borderId="46" xfId="0" applyNumberFormat="1" applyFont="1" applyBorder="1" applyAlignment="1" applyProtection="1">
      <alignment horizontal="right" vertical="center"/>
      <protection locked="0"/>
    </xf>
    <xf numFmtId="183" fontId="26" fillId="0" borderId="0" xfId="0" applyNumberFormat="1" applyFont="1" applyAlignment="1" applyProtection="1">
      <alignment horizontal="right" vertical="center"/>
      <protection locked="0"/>
    </xf>
    <xf numFmtId="183" fontId="26" fillId="0" borderId="49" xfId="0" applyNumberFormat="1" applyFont="1" applyBorder="1" applyAlignment="1" applyProtection="1">
      <alignment horizontal="right" vertical="center"/>
      <protection locked="0"/>
    </xf>
    <xf numFmtId="173" fontId="21" fillId="10" borderId="50" xfId="16" applyNumberFormat="1" applyFont="1" applyFill="1" applyBorder="1" applyAlignment="1">
      <alignment horizontal="right" vertical="center"/>
    </xf>
    <xf numFmtId="171" fontId="1" fillId="11" borderId="0" xfId="14" applyNumberFormat="1" applyFont="1" applyFill="1" applyBorder="1" applyAlignment="1">
      <alignment horizontal="right" vertical="center"/>
    </xf>
    <xf numFmtId="0" fontId="1" fillId="0" borderId="49" xfId="14" applyFont="1" applyFill="1" applyBorder="1" applyAlignment="1">
      <alignment horizontal="left" vertical="center"/>
    </xf>
    <xf numFmtId="0" fontId="21" fillId="10" borderId="50" xfId="14" applyFont="1" applyFill="1" applyBorder="1" applyAlignment="1">
      <alignment horizontal="center" vertical="center"/>
    </xf>
    <xf numFmtId="171" fontId="21" fillId="10" borderId="50" xfId="14" applyNumberFormat="1" applyFont="1" applyFill="1" applyBorder="1" applyAlignment="1">
      <alignment horizontal="right" vertical="center"/>
    </xf>
    <xf numFmtId="171" fontId="21" fillId="10" borderId="54" xfId="14" applyNumberFormat="1" applyFont="1" applyFill="1" applyBorder="1" applyAlignment="1">
      <alignment horizontal="right" vertical="center"/>
    </xf>
    <xf numFmtId="0" fontId="1" fillId="0" borderId="63" xfId="0" applyFont="1" applyBorder="1" applyAlignment="1">
      <alignment vertical="center"/>
    </xf>
    <xf numFmtId="0" fontId="32" fillId="0" borderId="0" xfId="14" applyFont="1" applyFill="1" applyBorder="1" applyAlignment="1">
      <alignment horizontal="center" vertical="center" wrapText="1"/>
    </xf>
    <xf numFmtId="1" fontId="1" fillId="0" borderId="0" xfId="14" applyNumberFormat="1" applyFont="1" applyFill="1" applyBorder="1" applyAlignment="1">
      <alignment horizontal="right" vertical="center"/>
    </xf>
    <xf numFmtId="0" fontId="1" fillId="7" borderId="49" xfId="0" applyFont="1" applyFill="1" applyBorder="1" applyAlignment="1">
      <alignment vertical="center"/>
    </xf>
    <xf numFmtId="0" fontId="1" fillId="7" borderId="52" xfId="0" applyFont="1" applyFill="1" applyBorder="1" applyAlignment="1">
      <alignment vertical="center"/>
    </xf>
    <xf numFmtId="0" fontId="1" fillId="7" borderId="52" xfId="0" applyFont="1" applyFill="1" applyBorder="1" applyAlignment="1">
      <alignment horizontal="center" vertical="center"/>
    </xf>
    <xf numFmtId="0" fontId="25" fillId="10" borderId="64" xfId="0" applyFont="1" applyFill="1" applyBorder="1" applyAlignment="1">
      <alignment horizontal="center" vertical="center"/>
    </xf>
    <xf numFmtId="182" fontId="25" fillId="10" borderId="49" xfId="3" applyNumberFormat="1" applyFont="1" applyFill="1" applyBorder="1" applyAlignment="1">
      <alignment horizontal="right" vertical="center"/>
    </xf>
    <xf numFmtId="0" fontId="42" fillId="7" borderId="64" xfId="0" applyFont="1" applyFill="1" applyBorder="1" applyAlignment="1">
      <alignment horizontal="right" vertical="center"/>
    </xf>
    <xf numFmtId="182" fontId="42" fillId="7" borderId="49" xfId="3" applyNumberFormat="1" applyFont="1" applyFill="1" applyBorder="1" applyAlignment="1">
      <alignment horizontal="right" vertical="center"/>
    </xf>
    <xf numFmtId="182" fontId="42" fillId="7" borderId="58" xfId="3" applyNumberFormat="1" applyFont="1" applyFill="1" applyBorder="1" applyAlignment="1">
      <alignment horizontal="right" vertical="center"/>
    </xf>
    <xf numFmtId="182" fontId="25" fillId="10" borderId="58" xfId="3" applyNumberFormat="1" applyFont="1" applyFill="1" applyBorder="1" applyAlignment="1">
      <alignment horizontal="right" vertical="center"/>
    </xf>
    <xf numFmtId="182" fontId="42" fillId="7" borderId="52" xfId="3" applyNumberFormat="1" applyFont="1" applyFill="1" applyBorder="1" applyAlignment="1">
      <alignment horizontal="right" vertical="center"/>
    </xf>
    <xf numFmtId="0" fontId="17" fillId="11" borderId="64" xfId="0" applyFont="1" applyFill="1" applyBorder="1" applyAlignment="1">
      <alignment vertical="center"/>
    </xf>
    <xf numFmtId="182" fontId="17" fillId="11" borderId="49" xfId="3" applyNumberFormat="1" applyFont="1" applyFill="1" applyBorder="1" applyAlignment="1">
      <alignment horizontal="right" vertical="center"/>
    </xf>
    <xf numFmtId="0" fontId="17" fillId="11" borderId="54" xfId="0" applyFont="1" applyFill="1" applyBorder="1" applyAlignment="1">
      <alignment horizontal="left" vertical="center"/>
    </xf>
    <xf numFmtId="182" fontId="17" fillId="11" borderId="50" xfId="3" applyNumberFormat="1" applyFont="1" applyFill="1" applyBorder="1" applyAlignment="1">
      <alignment horizontal="right" vertical="center"/>
    </xf>
    <xf numFmtId="0" fontId="17" fillId="11" borderId="54" xfId="0" applyFont="1" applyFill="1" applyBorder="1" applyAlignment="1">
      <alignment vertical="center"/>
    </xf>
    <xf numFmtId="165" fontId="42" fillId="7" borderId="49" xfId="3" applyFont="1" applyFill="1" applyBorder="1" applyAlignment="1">
      <alignment horizontal="right" vertical="center"/>
    </xf>
    <xf numFmtId="182" fontId="17" fillId="11" borderId="51" xfId="3" applyNumberFormat="1" applyFont="1" applyFill="1" applyBorder="1" applyAlignment="1">
      <alignment horizontal="right" vertical="center"/>
    </xf>
    <xf numFmtId="165" fontId="42" fillId="7" borderId="52" xfId="3" applyFont="1" applyFill="1" applyBorder="1" applyAlignment="1">
      <alignment horizontal="right" vertical="center"/>
    </xf>
    <xf numFmtId="165" fontId="42" fillId="7" borderId="58" xfId="3" applyFont="1" applyFill="1" applyBorder="1" applyAlignment="1">
      <alignment horizontal="right" vertical="center"/>
    </xf>
    <xf numFmtId="182" fontId="17" fillId="11" borderId="58" xfId="3" applyNumberFormat="1" applyFont="1" applyFill="1" applyBorder="1" applyAlignment="1">
      <alignment horizontal="right" vertical="center"/>
    </xf>
    <xf numFmtId="171" fontId="23" fillId="11" borderId="49" xfId="9" applyNumberFormat="1" applyFont="1" applyFill="1" applyBorder="1" applyAlignment="1">
      <alignment horizontal="right" vertical="center"/>
    </xf>
    <xf numFmtId="171" fontId="23" fillId="7" borderId="49" xfId="9" applyNumberFormat="1" applyFont="1" applyFill="1" applyBorder="1" applyAlignment="1">
      <alignment horizontal="right" vertical="center"/>
    </xf>
    <xf numFmtId="167" fontId="24" fillId="11" borderId="49" xfId="16" applyNumberFormat="1" applyFont="1" applyFill="1" applyBorder="1" applyAlignment="1">
      <alignment horizontal="right" vertical="center"/>
    </xf>
    <xf numFmtId="167" fontId="23" fillId="7" borderId="49" xfId="16" applyNumberFormat="1" applyFont="1" applyFill="1" applyBorder="1" applyAlignment="1">
      <alignment horizontal="right" vertical="center"/>
    </xf>
    <xf numFmtId="189" fontId="38" fillId="11" borderId="0" xfId="14" applyNumberFormat="1" applyFont="1" applyFill="1" applyBorder="1" applyAlignment="1">
      <alignment vertical="center"/>
    </xf>
    <xf numFmtId="0" fontId="38" fillId="0" borderId="49" xfId="0" applyFont="1" applyBorder="1" applyAlignment="1">
      <alignment vertical="center"/>
    </xf>
    <xf numFmtId="0" fontId="39" fillId="7" borderId="49" xfId="0" applyFont="1" applyFill="1" applyBorder="1" applyAlignment="1">
      <alignment vertical="center"/>
    </xf>
    <xf numFmtId="0" fontId="37" fillId="0" borderId="50" xfId="10" applyFont="1" applyBorder="1" applyAlignment="1">
      <alignment horizontal="center" vertical="center"/>
    </xf>
    <xf numFmtId="49" fontId="37" fillId="0" borderId="50" xfId="10" applyNumberFormat="1" applyFont="1" applyBorder="1" applyAlignment="1">
      <alignment horizontal="center" vertical="center" wrapText="1"/>
    </xf>
    <xf numFmtId="171" fontId="13" fillId="0" borderId="50" xfId="14" applyNumberFormat="1" applyFont="1" applyFill="1" applyBorder="1" applyAlignment="1">
      <alignment vertical="center"/>
    </xf>
    <xf numFmtId="189" fontId="13" fillId="11" borderId="50" xfId="14" applyNumberFormat="1" applyFont="1" applyFill="1" applyBorder="1" applyAlignment="1">
      <alignment vertical="center"/>
    </xf>
    <xf numFmtId="189" fontId="13" fillId="0" borderId="50" xfId="14" applyNumberFormat="1" applyFont="1" applyFill="1" applyBorder="1" applyAlignment="1">
      <alignment vertical="center"/>
    </xf>
    <xf numFmtId="0" fontId="38" fillId="0" borderId="49" xfId="14" applyFont="1" applyFill="1" applyBorder="1" applyAlignment="1">
      <alignment horizontal="left" vertical="center"/>
    </xf>
    <xf numFmtId="189" fontId="38" fillId="11" borderId="49" xfId="14" applyNumberFormat="1" applyFont="1" applyFill="1" applyBorder="1" applyAlignment="1">
      <alignment vertical="center"/>
    </xf>
    <xf numFmtId="189" fontId="38" fillId="0" borderId="49" xfId="14" applyNumberFormat="1" applyFont="1" applyFill="1" applyBorder="1" applyAlignment="1">
      <alignment vertical="center"/>
    </xf>
    <xf numFmtId="171" fontId="13" fillId="0" borderId="0" xfId="14" applyNumberFormat="1" applyFont="1" applyFill="1" applyBorder="1" applyAlignment="1">
      <alignment vertical="center"/>
    </xf>
    <xf numFmtId="189" fontId="13" fillId="11" borderId="0" xfId="14" applyNumberFormat="1" applyFont="1" applyFill="1" applyBorder="1" applyAlignment="1">
      <alignment vertical="center"/>
    </xf>
    <xf numFmtId="189" fontId="13" fillId="0" borderId="0" xfId="14" applyNumberFormat="1" applyFont="1" applyFill="1" applyBorder="1" applyAlignment="1">
      <alignment vertical="center"/>
    </xf>
    <xf numFmtId="171" fontId="13" fillId="0" borderId="54" xfId="14" applyNumberFormat="1" applyFont="1" applyFill="1" applyBorder="1" applyAlignment="1">
      <alignment vertical="center"/>
    </xf>
    <xf numFmtId="167" fontId="13" fillId="11" borderId="50" xfId="16" applyNumberFormat="1" applyFont="1" applyFill="1" applyBorder="1" applyAlignment="1">
      <alignment vertical="center"/>
    </xf>
    <xf numFmtId="167" fontId="13" fillId="0" borderId="50" xfId="16" applyNumberFormat="1" applyFont="1" applyFill="1" applyBorder="1" applyAlignment="1">
      <alignment vertical="center"/>
    </xf>
    <xf numFmtId="171" fontId="13" fillId="0" borderId="49" xfId="14" applyNumberFormat="1" applyFont="1" applyFill="1" applyBorder="1" applyAlignment="1">
      <alignment vertical="center"/>
    </xf>
    <xf numFmtId="189" fontId="13" fillId="11" borderId="49" xfId="14" applyNumberFormat="1" applyFont="1" applyFill="1" applyBorder="1" applyAlignment="1">
      <alignment vertical="center"/>
    </xf>
    <xf numFmtId="189" fontId="13" fillId="0" borderId="49" xfId="14" applyNumberFormat="1" applyFont="1" applyFill="1" applyBorder="1" applyAlignment="1">
      <alignment vertical="center"/>
    </xf>
    <xf numFmtId="171" fontId="13" fillId="11" borderId="49" xfId="14" applyNumberFormat="1" applyFont="1" applyFill="1" applyBorder="1" applyAlignment="1">
      <alignment vertical="center"/>
    </xf>
    <xf numFmtId="189" fontId="40" fillId="10" borderId="0" xfId="14" applyNumberFormat="1" applyFont="1" applyFill="1" applyBorder="1" applyAlignment="1">
      <alignment vertical="center"/>
    </xf>
    <xf numFmtId="189" fontId="40" fillId="10" borderId="48" xfId="14" applyNumberFormat="1" applyFont="1" applyFill="1" applyBorder="1" applyAlignment="1">
      <alignment vertical="center"/>
    </xf>
    <xf numFmtId="189" fontId="40" fillId="10" borderId="53" xfId="14" applyNumberFormat="1" applyFont="1" applyFill="1" applyBorder="1" applyAlignment="1">
      <alignment vertical="center"/>
    </xf>
    <xf numFmtId="189" fontId="41" fillId="10" borderId="45" xfId="14" applyNumberFormat="1" applyFont="1" applyFill="1" applyBorder="1" applyAlignment="1">
      <alignment vertical="center"/>
    </xf>
    <xf numFmtId="189" fontId="41" fillId="10" borderId="71" xfId="14" applyNumberFormat="1" applyFont="1" applyFill="1" applyBorder="1" applyAlignment="1">
      <alignment vertical="center"/>
    </xf>
    <xf numFmtId="189" fontId="41" fillId="10" borderId="50" xfId="14" applyNumberFormat="1" applyFont="1" applyFill="1" applyBorder="1" applyAlignment="1">
      <alignment vertical="center"/>
    </xf>
    <xf numFmtId="171" fontId="40" fillId="10" borderId="45" xfId="14" applyNumberFormat="1" applyFont="1" applyFill="1" applyBorder="1" applyAlignment="1">
      <alignment horizontal="center" vertical="center"/>
    </xf>
    <xf numFmtId="171" fontId="40" fillId="10" borderId="73" xfId="14" applyNumberFormat="1" applyFont="1" applyFill="1" applyBorder="1" applyAlignment="1">
      <alignment horizontal="center" vertical="center"/>
    </xf>
    <xf numFmtId="189" fontId="40" fillId="10" borderId="65" xfId="14" applyNumberFormat="1" applyFont="1" applyFill="1" applyBorder="1" applyAlignment="1">
      <alignment vertical="center"/>
    </xf>
    <xf numFmtId="189" fontId="41" fillId="10" borderId="69" xfId="14" applyNumberFormat="1" applyFont="1" applyFill="1" applyBorder="1" applyAlignment="1">
      <alignment vertical="center"/>
    </xf>
    <xf numFmtId="189" fontId="41" fillId="10" borderId="51" xfId="14" applyNumberFormat="1" applyFont="1" applyFill="1" applyBorder="1" applyAlignment="1">
      <alignment vertical="center"/>
    </xf>
    <xf numFmtId="189" fontId="41" fillId="10" borderId="70" xfId="14" applyNumberFormat="1" applyFont="1" applyFill="1" applyBorder="1" applyAlignment="1">
      <alignment vertical="center"/>
    </xf>
    <xf numFmtId="189" fontId="40" fillId="10" borderId="52" xfId="14" applyNumberFormat="1" applyFont="1" applyFill="1" applyBorder="1" applyAlignment="1">
      <alignment vertical="center"/>
    </xf>
    <xf numFmtId="189" fontId="40" fillId="10" borderId="74" xfId="14" applyNumberFormat="1" applyFont="1" applyFill="1" applyBorder="1" applyAlignment="1">
      <alignment vertical="center"/>
    </xf>
    <xf numFmtId="171" fontId="40" fillId="10" borderId="69" xfId="14" applyNumberFormat="1" applyFont="1" applyFill="1" applyBorder="1" applyAlignment="1">
      <alignment horizontal="center" vertical="center"/>
    </xf>
    <xf numFmtId="171" fontId="40" fillId="10" borderId="70" xfId="14" applyNumberFormat="1" applyFont="1" applyFill="1" applyBorder="1" applyAlignment="1">
      <alignment horizontal="center" vertical="center"/>
    </xf>
    <xf numFmtId="189" fontId="41" fillId="10" borderId="76" xfId="14" applyNumberFormat="1" applyFont="1" applyFill="1" applyBorder="1" applyAlignment="1">
      <alignment vertical="center"/>
    </xf>
    <xf numFmtId="189" fontId="41" fillId="10" borderId="75" xfId="14" applyNumberFormat="1" applyFont="1" applyFill="1" applyBorder="1" applyAlignment="1">
      <alignment vertical="center"/>
    </xf>
    <xf numFmtId="0" fontId="21" fillId="10" borderId="42" xfId="10" applyFont="1" applyFill="1" applyBorder="1" applyAlignment="1">
      <alignment horizontal="center" vertical="center" wrapText="1"/>
    </xf>
    <xf numFmtId="0" fontId="21" fillId="10" borderId="43" xfId="10" applyFont="1" applyFill="1" applyBorder="1" applyAlignment="1">
      <alignment horizontal="center" vertical="center" wrapText="1"/>
    </xf>
    <xf numFmtId="180" fontId="21" fillId="10" borderId="43" xfId="13" applyNumberFormat="1" applyFont="1" applyFill="1" applyBorder="1" applyAlignment="1">
      <alignment horizontal="center" vertical="center" wrapText="1"/>
    </xf>
    <xf numFmtId="0" fontId="21" fillId="10" borderId="40" xfId="10" applyFont="1" applyFill="1" applyBorder="1" applyAlignment="1">
      <alignment horizontal="center" vertical="center" wrapText="1"/>
    </xf>
    <xf numFmtId="180" fontId="21" fillId="10" borderId="40" xfId="13" applyNumberFormat="1" applyFont="1" applyFill="1" applyBorder="1" applyAlignment="1">
      <alignment horizontal="center" vertical="center" wrapText="1"/>
    </xf>
    <xf numFmtId="185" fontId="21" fillId="10" borderId="25" xfId="11" applyNumberFormat="1" applyFont="1" applyFill="1" applyBorder="1" applyAlignment="1">
      <alignment horizontal="center" vertical="center"/>
    </xf>
    <xf numFmtId="171" fontId="24" fillId="11" borderId="1" xfId="4" applyNumberFormat="1" applyFont="1" applyFill="1" applyBorder="1" applyAlignment="1">
      <alignment horizontal="right" vertical="center"/>
    </xf>
    <xf numFmtId="171" fontId="23" fillId="11" borderId="1" xfId="4" applyNumberFormat="1" applyFont="1" applyFill="1" applyBorder="1" applyAlignment="1">
      <alignment horizontal="right" vertical="center"/>
    </xf>
    <xf numFmtId="14" fontId="24" fillId="11" borderId="20" xfId="0" applyNumberFormat="1" applyFont="1" applyFill="1" applyBorder="1" applyAlignment="1">
      <alignment horizontal="center" vertical="center"/>
    </xf>
    <xf numFmtId="0" fontId="24" fillId="11" borderId="29" xfId="0" applyFont="1" applyFill="1" applyBorder="1" applyAlignment="1">
      <alignment horizontal="center" vertical="center"/>
    </xf>
    <xf numFmtId="14" fontId="24" fillId="8" borderId="20" xfId="0" applyNumberFormat="1" applyFont="1" applyFill="1" applyBorder="1" applyAlignment="1">
      <alignment horizontal="center" vertical="center"/>
    </xf>
    <xf numFmtId="0" fontId="24" fillId="8" borderId="29" xfId="0" applyFont="1" applyFill="1" applyBorder="1" applyAlignment="1">
      <alignment horizontal="center" vertical="center"/>
    </xf>
    <xf numFmtId="166" fontId="23" fillId="11" borderId="1" xfId="4" applyNumberFormat="1" applyFont="1" applyFill="1" applyBorder="1" applyAlignment="1">
      <alignment horizontal="right" vertical="center"/>
    </xf>
    <xf numFmtId="166" fontId="23" fillId="11" borderId="1" xfId="4" applyNumberFormat="1" applyFont="1" applyFill="1" applyBorder="1" applyAlignment="1">
      <alignment horizontal="center" vertical="center"/>
    </xf>
    <xf numFmtId="166" fontId="24" fillId="11" borderId="1" xfId="4" applyNumberFormat="1" applyFont="1" applyFill="1" applyBorder="1" applyAlignment="1">
      <alignment horizontal="center" vertical="center"/>
    </xf>
    <xf numFmtId="171" fontId="10" fillId="8" borderId="1" xfId="5" applyNumberFormat="1" applyFont="1" applyFill="1" applyBorder="1" applyAlignment="1">
      <alignment horizontal="right" vertical="center"/>
    </xf>
    <xf numFmtId="171" fontId="1" fillId="8" borderId="1" xfId="5" applyNumberFormat="1" applyFont="1" applyFill="1" applyBorder="1" applyAlignment="1">
      <alignment horizontal="right" vertical="center"/>
    </xf>
    <xf numFmtId="0" fontId="1" fillId="5" borderId="0" xfId="0" applyFont="1" applyFill="1" applyAlignment="1">
      <alignment horizontal="right" vertical="center"/>
    </xf>
    <xf numFmtId="171" fontId="10" fillId="5" borderId="1" xfId="5" applyNumberFormat="1" applyFont="1" applyFill="1" applyBorder="1" applyAlignment="1">
      <alignment horizontal="right" vertical="center"/>
    </xf>
    <xf numFmtId="171" fontId="10" fillId="8" borderId="1" xfId="19" applyNumberFormat="1" applyFont="1" applyFill="1" applyBorder="1" applyAlignment="1">
      <alignment horizontal="right" vertical="center"/>
    </xf>
    <xf numFmtId="171" fontId="1" fillId="8" borderId="1" xfId="19" applyNumberFormat="1" applyFont="1" applyFill="1" applyBorder="1" applyAlignment="1">
      <alignment horizontal="right" vertical="center"/>
    </xf>
    <xf numFmtId="166" fontId="24" fillId="11" borderId="1" xfId="4" applyNumberFormat="1" applyFont="1" applyFill="1" applyBorder="1" applyAlignment="1">
      <alignment horizontal="right" vertical="center"/>
    </xf>
    <xf numFmtId="171" fontId="24" fillId="11" borderId="1" xfId="5" applyNumberFormat="1" applyFont="1" applyFill="1" applyBorder="1" applyAlignment="1">
      <alignment horizontal="right" vertical="center"/>
    </xf>
    <xf numFmtId="171" fontId="23" fillId="11" borderId="1" xfId="5" applyNumberFormat="1" applyFont="1" applyFill="1" applyBorder="1" applyAlignment="1">
      <alignment horizontal="right" vertical="center"/>
    </xf>
    <xf numFmtId="171" fontId="10" fillId="8" borderId="1" xfId="4" applyNumberFormat="1" applyFont="1" applyFill="1" applyBorder="1" applyAlignment="1">
      <alignment horizontal="right" vertical="center"/>
    </xf>
    <xf numFmtId="17" fontId="45" fillId="0" borderId="56" xfId="9" applyNumberFormat="1" applyFont="1" applyBorder="1" applyAlignment="1">
      <alignment horizontal="center" vertical="center"/>
    </xf>
    <xf numFmtId="17" fontId="25" fillId="7" borderId="50" xfId="9" applyNumberFormat="1" applyFont="1" applyFill="1" applyBorder="1" applyAlignment="1">
      <alignment horizontal="center" vertical="center"/>
    </xf>
    <xf numFmtId="17" fontId="25" fillId="7" borderId="57" xfId="9" applyNumberFormat="1" applyFont="1" applyFill="1" applyBorder="1" applyAlignment="1">
      <alignment horizontal="center" vertical="center"/>
    </xf>
    <xf numFmtId="0" fontId="43" fillId="7" borderId="49" xfId="9" applyFont="1" applyFill="1" applyBorder="1" applyAlignment="1">
      <alignment vertical="center"/>
    </xf>
    <xf numFmtId="0" fontId="42" fillId="0" borderId="49" xfId="9" applyFont="1" applyBorder="1" applyAlignment="1">
      <alignment vertical="center"/>
    </xf>
    <xf numFmtId="0" fontId="42" fillId="0" borderId="52" xfId="9" applyFont="1" applyBorder="1" applyAlignment="1">
      <alignment vertical="center"/>
    </xf>
    <xf numFmtId="167" fontId="42" fillId="0" borderId="49" xfId="16" applyNumberFormat="1" applyFont="1" applyBorder="1" applyAlignment="1">
      <alignment vertical="center"/>
    </xf>
    <xf numFmtId="188" fontId="17" fillId="11" borderId="66" xfId="20" applyNumberFormat="1" applyFont="1" applyFill="1" applyBorder="1" applyAlignment="1">
      <alignment vertical="center"/>
    </xf>
    <xf numFmtId="188" fontId="17" fillId="11" borderId="47" xfId="20" applyNumberFormat="1" applyFont="1" applyFill="1" applyBorder="1" applyAlignment="1">
      <alignment vertical="center"/>
    </xf>
    <xf numFmtId="188" fontId="17" fillId="11" borderId="56" xfId="20" applyNumberFormat="1" applyFont="1" applyFill="1" applyBorder="1" applyAlignment="1">
      <alignment vertical="center"/>
    </xf>
    <xf numFmtId="188" fontId="45" fillId="11" borderId="67" xfId="20" applyNumberFormat="1" applyFont="1" applyFill="1" applyBorder="1" applyAlignment="1">
      <alignment vertical="center"/>
    </xf>
    <xf numFmtId="167" fontId="17" fillId="11" borderId="66" xfId="16" applyNumberFormat="1" applyFont="1" applyFill="1" applyBorder="1" applyAlignment="1">
      <alignment vertical="center"/>
    </xf>
    <xf numFmtId="167" fontId="17" fillId="11" borderId="47" xfId="16" applyNumberFormat="1" applyFont="1" applyFill="1" applyBorder="1" applyAlignment="1">
      <alignment vertical="center"/>
    </xf>
    <xf numFmtId="167" fontId="17" fillId="11" borderId="57" xfId="16" applyNumberFormat="1" applyFont="1" applyFill="1" applyBorder="1" applyAlignment="1">
      <alignment vertical="center"/>
    </xf>
    <xf numFmtId="190" fontId="17" fillId="11" borderId="50" xfId="16" applyNumberFormat="1" applyFont="1" applyFill="1" applyBorder="1" applyAlignment="1">
      <alignment vertical="center"/>
    </xf>
    <xf numFmtId="190" fontId="17" fillId="11" borderId="57" xfId="16" applyNumberFormat="1" applyFont="1" applyFill="1" applyBorder="1" applyAlignment="1">
      <alignment vertical="center"/>
    </xf>
    <xf numFmtId="189" fontId="42" fillId="11" borderId="78" xfId="14" applyNumberFormat="1" applyFont="1" applyFill="1" applyBorder="1" applyAlignment="1">
      <alignment vertical="center"/>
    </xf>
    <xf numFmtId="189" fontId="42" fillId="11" borderId="79" xfId="14" applyNumberFormat="1" applyFont="1" applyFill="1" applyBorder="1" applyAlignment="1">
      <alignment vertical="center"/>
    </xf>
    <xf numFmtId="189" fontId="42" fillId="11" borderId="77" xfId="14" applyNumberFormat="1" applyFont="1" applyFill="1" applyBorder="1" applyAlignment="1">
      <alignment vertical="center"/>
    </xf>
    <xf numFmtId="189" fontId="45" fillId="11" borderId="67" xfId="14" applyNumberFormat="1" applyFont="1" applyFill="1" applyBorder="1" applyAlignment="1">
      <alignment vertical="center"/>
    </xf>
    <xf numFmtId="17" fontId="25" fillId="10" borderId="67" xfId="9" applyNumberFormat="1" applyFont="1" applyFill="1" applyBorder="1" applyAlignment="1">
      <alignment horizontal="center" vertical="center"/>
    </xf>
    <xf numFmtId="9" fontId="42" fillId="11" borderId="66" xfId="16" applyFont="1" applyFill="1" applyBorder="1" applyAlignment="1">
      <alignment vertical="center"/>
    </xf>
    <xf numFmtId="9" fontId="42" fillId="11" borderId="47" xfId="16" applyFont="1" applyFill="1" applyBorder="1" applyAlignment="1">
      <alignment vertical="center"/>
    </xf>
    <xf numFmtId="9" fontId="42" fillId="11" borderId="56" xfId="16" applyFont="1" applyFill="1" applyBorder="1" applyAlignment="1">
      <alignment vertical="center"/>
    </xf>
    <xf numFmtId="9" fontId="45" fillId="11" borderId="57" xfId="16" applyFont="1" applyFill="1" applyBorder="1" applyAlignment="1">
      <alignment vertical="center"/>
    </xf>
    <xf numFmtId="189" fontId="29" fillId="7" borderId="79" xfId="14" applyNumberFormat="1" applyFont="1" applyFill="1" applyBorder="1" applyAlignment="1">
      <alignment vertical="center"/>
    </xf>
    <xf numFmtId="189" fontId="29" fillId="7" borderId="77" xfId="14" applyNumberFormat="1" applyFont="1" applyFill="1" applyBorder="1" applyAlignment="1">
      <alignment vertical="center"/>
    </xf>
    <xf numFmtId="189" fontId="29" fillId="7" borderId="78" xfId="14" applyNumberFormat="1" applyFont="1" applyFill="1" applyBorder="1" applyAlignment="1">
      <alignment vertical="center"/>
    </xf>
    <xf numFmtId="189" fontId="45" fillId="7" borderId="67" xfId="14" applyNumberFormat="1" applyFont="1" applyFill="1" applyBorder="1" applyAlignment="1">
      <alignment vertical="center"/>
    </xf>
    <xf numFmtId="9" fontId="42" fillId="7" borderId="78" xfId="16" applyFont="1" applyFill="1" applyBorder="1" applyAlignment="1">
      <alignment vertical="center"/>
    </xf>
    <xf numFmtId="9" fontId="42" fillId="7" borderId="79" xfId="16" applyFont="1" applyFill="1" applyBorder="1" applyAlignment="1">
      <alignment vertical="center"/>
    </xf>
    <xf numFmtId="9" fontId="42" fillId="7" borderId="77" xfId="16" applyFont="1" applyFill="1" applyBorder="1" applyAlignment="1">
      <alignment vertical="center"/>
    </xf>
    <xf numFmtId="9" fontId="45" fillId="7" borderId="67" xfId="16" applyFont="1" applyFill="1" applyBorder="1" applyAlignment="1">
      <alignment vertical="center"/>
    </xf>
    <xf numFmtId="0" fontId="25" fillId="10" borderId="80" xfId="0" applyFont="1" applyFill="1" applyBorder="1" applyAlignment="1">
      <alignment vertical="center"/>
    </xf>
    <xf numFmtId="0" fontId="25" fillId="10" borderId="45" xfId="0" applyFont="1" applyFill="1" applyBorder="1" applyAlignment="1">
      <alignment horizontal="right" vertical="center"/>
    </xf>
    <xf numFmtId="0" fontId="25" fillId="10" borderId="70" xfId="0" applyFont="1" applyFill="1" applyBorder="1" applyAlignment="1">
      <alignment horizontal="center" vertical="center"/>
    </xf>
    <xf numFmtId="0" fontId="21" fillId="10" borderId="51" xfId="0" applyFont="1" applyFill="1" applyBorder="1" applyAlignment="1">
      <alignment horizontal="center" vertical="center"/>
    </xf>
    <xf numFmtId="0" fontId="21" fillId="10" borderId="58" xfId="0" applyFont="1" applyFill="1" applyBorder="1" applyAlignment="1">
      <alignment horizontal="center" vertical="center"/>
    </xf>
    <xf numFmtId="0" fontId="10" fillId="7" borderId="49" xfId="9" applyFont="1" applyFill="1" applyBorder="1" applyAlignment="1">
      <alignment vertical="center" wrapText="1"/>
    </xf>
    <xf numFmtId="0" fontId="23" fillId="7" borderId="59" xfId="12" applyFont="1" applyFill="1" applyBorder="1" applyAlignment="1">
      <alignment vertical="center"/>
    </xf>
    <xf numFmtId="178" fontId="10" fillId="7" borderId="50" xfId="0" applyNumberFormat="1" applyFont="1" applyFill="1" applyBorder="1" applyAlignment="1">
      <alignment vertical="center"/>
    </xf>
    <xf numFmtId="0" fontId="21" fillId="10" borderId="64" xfId="0" applyFont="1" applyFill="1" applyBorder="1" applyAlignment="1">
      <alignment horizontal="center" vertical="center"/>
    </xf>
    <xf numFmtId="0" fontId="21" fillId="10" borderId="76" xfId="10" applyFont="1" applyFill="1" applyBorder="1" applyAlignment="1">
      <alignment horizontal="center" vertical="center"/>
    </xf>
    <xf numFmtId="0" fontId="21" fillId="10" borderId="72" xfId="10" applyFont="1" applyFill="1" applyBorder="1" applyAlignment="1">
      <alignment horizontal="center" vertical="center" wrapText="1"/>
    </xf>
    <xf numFmtId="0" fontId="21" fillId="10" borderId="75" xfId="10" applyFont="1" applyFill="1" applyBorder="1" applyAlignment="1">
      <alignment horizontal="center" vertical="center" wrapText="1"/>
    </xf>
    <xf numFmtId="176" fontId="10" fillId="7" borderId="0" xfId="0" applyNumberFormat="1" applyFont="1" applyFill="1" applyAlignment="1">
      <alignment horizontal="right" vertical="center"/>
    </xf>
    <xf numFmtId="176" fontId="1" fillId="11" borderId="50" xfId="0" applyNumberFormat="1" applyFont="1" applyFill="1" applyBorder="1" applyAlignment="1">
      <alignment vertical="center"/>
    </xf>
    <xf numFmtId="176" fontId="1" fillId="0" borderId="50" xfId="0" applyNumberFormat="1" applyFont="1" applyBorder="1" applyAlignment="1">
      <alignment vertical="center"/>
    </xf>
    <xf numFmtId="176" fontId="23" fillId="0" borderId="49" xfId="0" applyNumberFormat="1" applyFont="1" applyBorder="1" applyAlignment="1">
      <alignment vertical="center"/>
    </xf>
    <xf numFmtId="167" fontId="0" fillId="7" borderId="0" xfId="0" applyNumberFormat="1" applyFill="1" applyAlignment="1">
      <alignment vertical="center"/>
    </xf>
    <xf numFmtId="17" fontId="25" fillId="10" borderId="49" xfId="9" applyNumberFormat="1" applyFont="1" applyFill="1" applyBorder="1" applyAlignment="1">
      <alignment horizontal="center" vertical="center"/>
    </xf>
    <xf numFmtId="17" fontId="45" fillId="0" borderId="51" xfId="9" applyNumberFormat="1" applyFont="1" applyBorder="1" applyAlignment="1">
      <alignment horizontal="center" vertical="center"/>
    </xf>
    <xf numFmtId="190" fontId="42" fillId="0" borderId="52" xfId="9" applyNumberFormat="1" applyFont="1" applyBorder="1" applyAlignment="1">
      <alignment vertical="center"/>
    </xf>
    <xf numFmtId="167" fontId="17" fillId="11" borderId="56" xfId="16" applyNumberFormat="1" applyFont="1" applyFill="1" applyBorder="1" applyAlignment="1">
      <alignment vertical="center"/>
    </xf>
    <xf numFmtId="167" fontId="42" fillId="0" borderId="52" xfId="16" applyNumberFormat="1" applyFont="1" applyFill="1" applyBorder="1" applyAlignment="1">
      <alignment vertical="center"/>
    </xf>
    <xf numFmtId="167" fontId="42" fillId="0" borderId="58" xfId="16" applyNumberFormat="1" applyFont="1" applyFill="1" applyBorder="1" applyAlignment="1">
      <alignment vertical="center"/>
    </xf>
    <xf numFmtId="167" fontId="45" fillId="0" borderId="51" xfId="16" applyNumberFormat="1" applyFont="1" applyFill="1" applyBorder="1" applyAlignment="1">
      <alignment vertical="center"/>
    </xf>
    <xf numFmtId="188" fontId="42" fillId="0" borderId="58" xfId="14" applyNumberFormat="1" applyFont="1" applyFill="1" applyBorder="1" applyAlignment="1">
      <alignment vertical="center"/>
    </xf>
    <xf numFmtId="190" fontId="45" fillId="0" borderId="83" xfId="16" applyNumberFormat="1" applyFont="1" applyFill="1" applyBorder="1" applyAlignment="1">
      <alignment vertical="center"/>
    </xf>
    <xf numFmtId="188" fontId="42" fillId="0" borderId="52" xfId="20" applyNumberFormat="1" applyFont="1" applyFill="1" applyBorder="1" applyAlignment="1">
      <alignment vertical="center"/>
    </xf>
    <xf numFmtId="190" fontId="45" fillId="0" borderId="51" xfId="16" applyNumberFormat="1" applyFont="1" applyFill="1" applyBorder="1" applyAlignment="1">
      <alignment vertical="center"/>
    </xf>
    <xf numFmtId="0" fontId="42" fillId="7" borderId="66" xfId="14" applyFont="1" applyFill="1" applyBorder="1" applyAlignment="1">
      <alignment horizontal="left" vertical="center"/>
    </xf>
    <xf numFmtId="0" fontId="42" fillId="7" borderId="47" xfId="14" applyFont="1" applyFill="1" applyBorder="1" applyAlignment="1">
      <alignment horizontal="left" vertical="center"/>
    </xf>
    <xf numFmtId="0" fontId="42" fillId="7" borderId="56" xfId="14" applyFont="1" applyFill="1" applyBorder="1" applyAlignment="1">
      <alignment horizontal="left" vertical="center"/>
    </xf>
    <xf numFmtId="177" fontId="45" fillId="0" borderId="57" xfId="14" applyNumberFormat="1" applyFont="1" applyFill="1" applyBorder="1" applyAlignment="1">
      <alignment horizontal="center" vertical="center"/>
    </xf>
    <xf numFmtId="17" fontId="25" fillId="10" borderId="86" xfId="9" applyNumberFormat="1" applyFont="1" applyFill="1" applyBorder="1" applyAlignment="1">
      <alignment horizontal="center" vertical="center"/>
    </xf>
    <xf numFmtId="0" fontId="25" fillId="7" borderId="57" xfId="14" applyFont="1" applyFill="1" applyBorder="1" applyAlignment="1">
      <alignment vertical="center"/>
    </xf>
    <xf numFmtId="0" fontId="45" fillId="0" borderId="52" xfId="9" applyFont="1" applyBorder="1" applyAlignment="1">
      <alignment vertical="center"/>
    </xf>
    <xf numFmtId="0" fontId="29" fillId="0" borderId="52" xfId="9" applyFont="1" applyBorder="1" applyAlignment="1">
      <alignment vertical="center"/>
    </xf>
    <xf numFmtId="0" fontId="12" fillId="0" borderId="57" xfId="9" applyFont="1" applyBorder="1" applyAlignment="1">
      <alignment vertical="center"/>
    </xf>
    <xf numFmtId="0" fontId="42" fillId="0" borderId="50" xfId="9" applyFont="1" applyBorder="1" applyAlignment="1">
      <alignment vertical="center"/>
    </xf>
    <xf numFmtId="189" fontId="29" fillId="7" borderId="81" xfId="14" applyNumberFormat="1" applyFont="1" applyFill="1" applyBorder="1" applyAlignment="1">
      <alignment vertical="center"/>
    </xf>
    <xf numFmtId="189" fontId="29" fillId="7" borderId="84" xfId="14" applyNumberFormat="1" applyFont="1" applyFill="1" applyBorder="1" applyAlignment="1">
      <alignment vertical="center"/>
    </xf>
    <xf numFmtId="189" fontId="29" fillId="7" borderId="85" xfId="14" applyNumberFormat="1" applyFont="1" applyFill="1" applyBorder="1" applyAlignment="1">
      <alignment vertical="center"/>
    </xf>
    <xf numFmtId="189" fontId="45" fillId="7" borderId="83" xfId="14" applyNumberFormat="1" applyFont="1" applyFill="1" applyBorder="1" applyAlignment="1">
      <alignment vertical="center"/>
    </xf>
    <xf numFmtId="17" fontId="25" fillId="7" borderId="51" xfId="9" applyNumberFormat="1" applyFont="1" applyFill="1" applyBorder="1" applyAlignment="1">
      <alignment horizontal="center" vertical="center"/>
    </xf>
    <xf numFmtId="9" fontId="42" fillId="7" borderId="81" xfId="16" applyFont="1" applyFill="1" applyBorder="1" applyAlignment="1">
      <alignment vertical="center"/>
    </xf>
    <xf numFmtId="9" fontId="42" fillId="7" borderId="84" xfId="16" applyFont="1" applyFill="1" applyBorder="1" applyAlignment="1">
      <alignment vertical="center"/>
    </xf>
    <xf numFmtId="9" fontId="42" fillId="7" borderId="85" xfId="16" applyFont="1" applyFill="1" applyBorder="1" applyAlignment="1">
      <alignment vertical="center"/>
    </xf>
    <xf numFmtId="9" fontId="45" fillId="7" borderId="83" xfId="16" applyFont="1" applyFill="1" applyBorder="1" applyAlignment="1">
      <alignment vertical="center"/>
    </xf>
    <xf numFmtId="188" fontId="42" fillId="0" borderId="52" xfId="14" applyNumberFormat="1" applyFont="1" applyFill="1" applyBorder="1" applyAlignment="1">
      <alignment vertical="center"/>
    </xf>
    <xf numFmtId="0" fontId="42" fillId="7" borderId="0" xfId="9" applyFont="1" applyFill="1" applyAlignment="1">
      <alignment vertical="center"/>
    </xf>
    <xf numFmtId="0" fontId="10" fillId="7" borderId="21" xfId="0" applyFont="1" applyFill="1" applyBorder="1" applyAlignment="1">
      <alignment horizontal="center" vertical="center" wrapText="1"/>
    </xf>
    <xf numFmtId="0" fontId="10" fillId="7" borderId="41" xfId="0" applyFont="1" applyFill="1" applyBorder="1" applyAlignment="1">
      <alignment horizontal="center" vertical="center" wrapText="1"/>
    </xf>
    <xf numFmtId="0" fontId="1" fillId="7" borderId="87" xfId="0" applyFont="1" applyFill="1" applyBorder="1" applyAlignment="1">
      <alignment vertical="center"/>
    </xf>
    <xf numFmtId="0" fontId="10" fillId="5" borderId="0" xfId="0" applyFont="1" applyFill="1" applyAlignment="1">
      <alignment vertical="center"/>
    </xf>
    <xf numFmtId="188" fontId="42" fillId="0" borderId="0" xfId="9" applyNumberFormat="1" applyFont="1" applyAlignment="1">
      <alignment vertical="center"/>
    </xf>
    <xf numFmtId="188" fontId="42" fillId="0" borderId="52" xfId="9" applyNumberFormat="1" applyFont="1" applyBorder="1" applyAlignment="1">
      <alignment vertical="center"/>
    </xf>
    <xf numFmtId="188" fontId="42" fillId="0" borderId="49" xfId="9" applyNumberFormat="1" applyFont="1" applyBorder="1" applyAlignment="1">
      <alignment vertical="center"/>
    </xf>
    <xf numFmtId="188" fontId="42" fillId="0" borderId="58" xfId="9" applyNumberFormat="1" applyFont="1" applyBorder="1" applyAlignment="1">
      <alignment vertical="center"/>
    </xf>
    <xf numFmtId="188" fontId="17" fillId="0" borderId="50" xfId="9" applyNumberFormat="1" applyFont="1" applyBorder="1" applyAlignment="1">
      <alignment vertical="center"/>
    </xf>
    <xf numFmtId="188" fontId="17" fillId="0" borderId="51" xfId="9" applyNumberFormat="1" applyFont="1" applyBorder="1" applyAlignment="1">
      <alignment vertical="center"/>
    </xf>
    <xf numFmtId="0" fontId="1" fillId="0" borderId="49" xfId="14" applyFont="1" applyFill="1" applyBorder="1" applyAlignment="1">
      <alignment horizontal="right" vertical="center"/>
    </xf>
    <xf numFmtId="0" fontId="24" fillId="0" borderId="0" xfId="0" applyFont="1" applyAlignment="1">
      <alignment horizontal="right" vertical="center"/>
    </xf>
    <xf numFmtId="167" fontId="38" fillId="0" borderId="49" xfId="16" applyNumberFormat="1" applyFont="1" applyBorder="1" applyAlignment="1">
      <alignment vertical="center"/>
    </xf>
    <xf numFmtId="167" fontId="1" fillId="0" borderId="0" xfId="16" applyNumberFormat="1" applyFont="1" applyFill="1" applyBorder="1" applyAlignment="1">
      <alignment horizontal="right" vertical="center"/>
    </xf>
    <xf numFmtId="185" fontId="1" fillId="0" borderId="0" xfId="9" applyNumberFormat="1"/>
    <xf numFmtId="192" fontId="42" fillId="0" borderId="0" xfId="9" applyNumberFormat="1" applyFont="1" applyAlignment="1">
      <alignment vertical="center"/>
    </xf>
    <xf numFmtId="166" fontId="1" fillId="5" borderId="0" xfId="0" applyNumberFormat="1" applyFont="1" applyFill="1" applyAlignment="1">
      <alignment vertical="center"/>
    </xf>
    <xf numFmtId="14" fontId="24" fillId="11" borderId="29" xfId="0" applyNumberFormat="1" applyFont="1" applyFill="1" applyBorder="1" applyAlignment="1">
      <alignment horizontal="center" vertical="center"/>
    </xf>
    <xf numFmtId="14" fontId="27" fillId="8" borderId="29" xfId="0" applyNumberFormat="1" applyFont="1" applyFill="1" applyBorder="1" applyAlignment="1">
      <alignment horizontal="center" vertical="center"/>
    </xf>
    <xf numFmtId="166" fontId="1" fillId="5" borderId="0" xfId="0" applyNumberFormat="1" applyFont="1" applyFill="1"/>
    <xf numFmtId="167" fontId="38" fillId="0" borderId="0" xfId="16" applyNumberFormat="1" applyFont="1" applyFill="1" applyAlignment="1">
      <alignment vertical="center"/>
    </xf>
    <xf numFmtId="0" fontId="36" fillId="0" borderId="0" xfId="0" applyFont="1" applyAlignment="1">
      <alignment vertical="center"/>
    </xf>
    <xf numFmtId="0" fontId="0" fillId="7" borderId="0" xfId="0" applyFill="1"/>
    <xf numFmtId="14" fontId="40" fillId="10" borderId="50" xfId="10" applyNumberFormat="1" applyFont="1" applyFill="1" applyBorder="1" applyAlignment="1">
      <alignment horizontal="center" vertical="center" wrapText="1"/>
    </xf>
    <xf numFmtId="14" fontId="37" fillId="7" borderId="50" xfId="10" applyNumberFormat="1" applyFont="1" applyFill="1" applyBorder="1" applyAlignment="1">
      <alignment horizontal="center" vertical="center" wrapText="1"/>
    </xf>
    <xf numFmtId="14" fontId="36" fillId="7" borderId="0" xfId="0" applyNumberFormat="1" applyFont="1" applyFill="1" applyAlignment="1">
      <alignment horizontal="center" vertical="center"/>
    </xf>
    <xf numFmtId="0" fontId="42" fillId="12" borderId="0" xfId="0" applyFont="1" applyFill="1" applyAlignment="1">
      <alignment horizontal="right" vertical="center"/>
    </xf>
    <xf numFmtId="165" fontId="42" fillId="12" borderId="0" xfId="3" applyFont="1" applyFill="1" applyBorder="1" applyAlignment="1">
      <alignment horizontal="right" vertical="center"/>
    </xf>
    <xf numFmtId="165" fontId="42" fillId="12" borderId="52" xfId="3" applyFont="1" applyFill="1" applyBorder="1" applyAlignment="1">
      <alignment horizontal="right" vertical="center"/>
    </xf>
    <xf numFmtId="0" fontId="23" fillId="7" borderId="53" xfId="9" applyFont="1" applyFill="1" applyBorder="1" applyAlignment="1">
      <alignment horizontal="left" vertical="center"/>
    </xf>
    <xf numFmtId="171" fontId="23" fillId="11" borderId="53" xfId="9" applyNumberFormat="1" applyFont="1" applyFill="1" applyBorder="1" applyAlignment="1">
      <alignment horizontal="right" vertical="center"/>
    </xf>
    <xf numFmtId="171" fontId="23" fillId="7" borderId="53" xfId="9" applyNumberFormat="1" applyFont="1" applyFill="1" applyBorder="1" applyAlignment="1">
      <alignment horizontal="right" vertical="center"/>
    </xf>
    <xf numFmtId="0" fontId="23" fillId="7" borderId="49" xfId="9" applyFont="1" applyFill="1" applyBorder="1" applyAlignment="1">
      <alignment horizontal="left" vertical="center"/>
    </xf>
    <xf numFmtId="171" fontId="23" fillId="11" borderId="50" xfId="9" applyNumberFormat="1" applyFont="1" applyFill="1" applyBorder="1" applyAlignment="1">
      <alignment horizontal="right" vertical="center"/>
    </xf>
    <xf numFmtId="171" fontId="23" fillId="7" borderId="50" xfId="9" applyNumberFormat="1" applyFont="1" applyFill="1" applyBorder="1" applyAlignment="1">
      <alignment horizontal="right" vertical="center"/>
    </xf>
    <xf numFmtId="17" fontId="45" fillId="0" borderId="83" xfId="9" applyNumberFormat="1" applyFont="1" applyBorder="1" applyAlignment="1">
      <alignment horizontal="center" vertical="center"/>
    </xf>
    <xf numFmtId="0" fontId="30" fillId="0" borderId="0" xfId="0" applyFont="1" applyAlignment="1">
      <alignment vertical="center"/>
    </xf>
    <xf numFmtId="0" fontId="16" fillId="0" borderId="0" xfId="10" applyFont="1" applyAlignment="1">
      <alignment vertical="center"/>
    </xf>
    <xf numFmtId="186" fontId="0" fillId="0" borderId="49" xfId="3" applyNumberFormat="1" applyFont="1" applyBorder="1" applyAlignment="1">
      <alignment horizontal="right" vertical="center"/>
    </xf>
    <xf numFmtId="186" fontId="26" fillId="0" borderId="0" xfId="0" applyNumberFormat="1" applyFont="1" applyAlignment="1" applyProtection="1">
      <alignment horizontal="right" vertical="center"/>
      <protection locked="0"/>
    </xf>
    <xf numFmtId="179" fontId="26" fillId="0" borderId="49" xfId="0" applyNumberFormat="1" applyFont="1" applyBorder="1" applyAlignment="1" applyProtection="1">
      <alignment horizontal="right" vertical="center"/>
      <protection locked="0"/>
    </xf>
    <xf numFmtId="167" fontId="1" fillId="0" borderId="0" xfId="16" applyNumberFormat="1" applyFont="1" applyFill="1" applyAlignment="1">
      <alignment horizontal="right" vertical="center"/>
    </xf>
    <xf numFmtId="165" fontId="1" fillId="0" borderId="49" xfId="3" applyFont="1" applyFill="1" applyBorder="1" applyAlignment="1">
      <alignment horizontal="right" vertical="center"/>
    </xf>
    <xf numFmtId="167" fontId="1" fillId="0" borderId="49" xfId="16" applyNumberFormat="1" applyFont="1" applyFill="1" applyBorder="1" applyAlignment="1">
      <alignment horizontal="right" vertical="center"/>
    </xf>
    <xf numFmtId="172" fontId="1" fillId="0" borderId="0" xfId="16" applyNumberFormat="1" applyFont="1" applyFill="1" applyAlignment="1">
      <alignment horizontal="right" vertical="center"/>
    </xf>
    <xf numFmtId="172" fontId="1" fillId="0" borderId="49" xfId="10" applyNumberFormat="1" applyBorder="1" applyAlignment="1">
      <alignment horizontal="right" vertical="center"/>
    </xf>
    <xf numFmtId="17" fontId="21" fillId="10" borderId="53" xfId="0" applyNumberFormat="1" applyFont="1" applyFill="1" applyBorder="1" applyAlignment="1">
      <alignment horizontal="center" vertical="center"/>
    </xf>
    <xf numFmtId="0" fontId="46" fillId="0" borderId="0" xfId="14" applyFont="1" applyFill="1" applyBorder="1" applyAlignment="1">
      <alignment vertical="center" wrapText="1"/>
    </xf>
    <xf numFmtId="167" fontId="23" fillId="0" borderId="0" xfId="16" applyNumberFormat="1" applyFont="1" applyFill="1" applyBorder="1" applyAlignment="1">
      <alignment vertical="center"/>
    </xf>
    <xf numFmtId="174" fontId="23" fillId="0" borderId="0" xfId="0" applyNumberFormat="1" applyFont="1" applyAlignment="1">
      <alignment vertical="center"/>
    </xf>
    <xf numFmtId="174" fontId="23" fillId="0" borderId="0" xfId="12" applyNumberFormat="1" applyFont="1" applyAlignment="1">
      <alignment vertical="center"/>
    </xf>
    <xf numFmtId="0" fontId="23" fillId="0" borderId="0" xfId="0" applyFont="1" applyAlignment="1">
      <alignment horizontal="center" vertical="center"/>
    </xf>
    <xf numFmtId="0" fontId="23" fillId="0" borderId="0" xfId="12" applyFont="1" applyAlignment="1">
      <alignment horizontal="center" vertical="center"/>
    </xf>
    <xf numFmtId="176" fontId="23" fillId="0" borderId="0" xfId="0" applyNumberFormat="1" applyFont="1" applyAlignment="1">
      <alignment vertical="center"/>
    </xf>
    <xf numFmtId="166" fontId="23" fillId="0" borderId="0" xfId="7" applyFont="1" applyFill="1" applyAlignment="1">
      <alignment vertical="center"/>
    </xf>
    <xf numFmtId="167" fontId="23" fillId="0" borderId="0" xfId="16" applyNumberFormat="1" applyFont="1" applyFill="1" applyAlignment="1">
      <alignment vertical="center"/>
    </xf>
    <xf numFmtId="176" fontId="24" fillId="0" borderId="0" xfId="0" applyNumberFormat="1" applyFont="1" applyAlignment="1">
      <alignment vertical="center"/>
    </xf>
    <xf numFmtId="167" fontId="24" fillId="0" borderId="0" xfId="16" applyNumberFormat="1" applyFont="1" applyFill="1" applyAlignment="1">
      <alignment vertical="center"/>
    </xf>
    <xf numFmtId="0" fontId="24" fillId="0" borderId="0" xfId="12" applyFont="1" applyAlignment="1">
      <alignment vertical="center"/>
    </xf>
    <xf numFmtId="166" fontId="24" fillId="0" borderId="0" xfId="7" applyFont="1" applyFill="1" applyAlignment="1">
      <alignment vertical="center"/>
    </xf>
    <xf numFmtId="167" fontId="23" fillId="0" borderId="0" xfId="0" applyNumberFormat="1" applyFont="1" applyAlignment="1">
      <alignment horizontal="right" vertical="center"/>
    </xf>
    <xf numFmtId="0" fontId="1" fillId="0" borderId="0" xfId="12" applyFont="1" applyAlignment="1">
      <alignment horizontal="left" vertical="center" wrapText="1"/>
    </xf>
    <xf numFmtId="0" fontId="1" fillId="0" borderId="0" xfId="12" applyFont="1" applyAlignment="1">
      <alignment vertical="center" wrapText="1"/>
    </xf>
    <xf numFmtId="3" fontId="23" fillId="0" borderId="0" xfId="11" applyNumberFormat="1" applyFont="1" applyAlignment="1">
      <alignment vertical="center"/>
    </xf>
    <xf numFmtId="3" fontId="28" fillId="0" borderId="0" xfId="11" applyNumberFormat="1" applyFont="1" applyAlignment="1">
      <alignment vertical="center"/>
    </xf>
    <xf numFmtId="0" fontId="0" fillId="7" borderId="49" xfId="0" applyFill="1" applyBorder="1" applyAlignment="1">
      <alignment horizontal="right" vertical="center"/>
    </xf>
    <xf numFmtId="0" fontId="10" fillId="7" borderId="49" xfId="0" applyFont="1" applyFill="1" applyBorder="1" applyAlignment="1">
      <alignment horizontal="right" vertical="center"/>
    </xf>
    <xf numFmtId="0" fontId="10" fillId="7" borderId="0" xfId="0" applyFont="1" applyFill="1" applyAlignment="1">
      <alignment horizontal="right" vertical="center"/>
    </xf>
    <xf numFmtId="0" fontId="0" fillId="7" borderId="0" xfId="0" applyFill="1" applyAlignment="1">
      <alignment horizontal="right" vertical="center"/>
    </xf>
    <xf numFmtId="181" fontId="0" fillId="7" borderId="0" xfId="0" applyNumberFormat="1" applyFill="1" applyAlignment="1">
      <alignment vertical="center"/>
    </xf>
    <xf numFmtId="181" fontId="1" fillId="11" borderId="0" xfId="16" applyNumberFormat="1" applyFont="1" applyFill="1" applyBorder="1" applyAlignment="1">
      <alignment horizontal="right" vertical="center"/>
    </xf>
    <xf numFmtId="181" fontId="1" fillId="7" borderId="0" xfId="16" applyNumberFormat="1" applyFont="1" applyFill="1" applyBorder="1" applyAlignment="1">
      <alignment horizontal="right" vertical="center"/>
    </xf>
    <xf numFmtId="181" fontId="10" fillId="7" borderId="49" xfId="0" applyNumberFormat="1" applyFont="1" applyFill="1" applyBorder="1" applyAlignment="1">
      <alignment vertical="center"/>
    </xf>
    <xf numFmtId="181" fontId="10" fillId="11" borderId="50" xfId="16" applyNumberFormat="1" applyFont="1" applyFill="1" applyBorder="1" applyAlignment="1">
      <alignment horizontal="right" vertical="center"/>
    </xf>
    <xf numFmtId="181" fontId="10" fillId="7" borderId="50" xfId="16" applyNumberFormat="1" applyFont="1" applyFill="1" applyBorder="1" applyAlignment="1">
      <alignment horizontal="right" vertical="center"/>
    </xf>
    <xf numFmtId="181" fontId="0" fillId="7" borderId="0" xfId="0" applyNumberFormat="1" applyFill="1"/>
    <xf numFmtId="181" fontId="0" fillId="7" borderId="49" xfId="0" applyNumberFormat="1" applyFill="1" applyBorder="1" applyAlignment="1">
      <alignment vertical="center"/>
    </xf>
    <xf numFmtId="167" fontId="1" fillId="7" borderId="0" xfId="16" applyNumberFormat="1" applyFont="1" applyFill="1" applyAlignment="1">
      <alignment vertical="center"/>
    </xf>
    <xf numFmtId="167" fontId="10" fillId="7" borderId="49" xfId="16" applyNumberFormat="1" applyFont="1" applyFill="1" applyBorder="1" applyAlignment="1">
      <alignment vertical="center"/>
    </xf>
    <xf numFmtId="167" fontId="10" fillId="7" borderId="50" xfId="16" applyNumberFormat="1" applyFont="1" applyFill="1" applyBorder="1" applyAlignment="1">
      <alignment vertical="center"/>
    </xf>
    <xf numFmtId="167" fontId="0" fillId="7" borderId="0" xfId="16" applyNumberFormat="1" applyFont="1" applyFill="1"/>
    <xf numFmtId="0" fontId="25" fillId="10" borderId="0" xfId="9" applyFont="1" applyFill="1" applyAlignment="1">
      <alignment horizontal="center" vertical="center"/>
    </xf>
    <xf numFmtId="0" fontId="45" fillId="0" borderId="87" xfId="14" applyFont="1" applyFill="1" applyBorder="1" applyAlignment="1">
      <alignment horizontal="center" vertical="center"/>
    </xf>
    <xf numFmtId="0" fontId="45" fillId="0" borderId="88" xfId="14" applyFont="1" applyFill="1" applyBorder="1" applyAlignment="1">
      <alignment horizontal="center" vertical="center"/>
    </xf>
    <xf numFmtId="0" fontId="45" fillId="0" borderId="64" xfId="14" applyFont="1" applyFill="1" applyBorder="1" applyAlignment="1">
      <alignment horizontal="center" vertical="center"/>
    </xf>
    <xf numFmtId="0" fontId="45" fillId="0" borderId="0" xfId="14" applyFont="1" applyFill="1" applyBorder="1" applyAlignment="1">
      <alignment horizontal="center" vertical="center"/>
    </xf>
    <xf numFmtId="0" fontId="45" fillId="0" borderId="49" xfId="14" applyFont="1" applyFill="1" applyBorder="1" applyAlignment="1">
      <alignment horizontal="center" vertical="center"/>
    </xf>
    <xf numFmtId="17" fontId="45" fillId="7" borderId="50" xfId="9" applyNumberFormat="1" applyFont="1" applyFill="1" applyBorder="1" applyAlignment="1">
      <alignment horizontal="center" vertical="center"/>
    </xf>
    <xf numFmtId="17" fontId="45" fillId="7" borderId="57" xfId="9" applyNumberFormat="1" applyFont="1" applyFill="1" applyBorder="1" applyAlignment="1">
      <alignment horizontal="center" vertical="center"/>
    </xf>
    <xf numFmtId="17" fontId="45" fillId="7" borderId="68" xfId="9" applyNumberFormat="1" applyFont="1" applyFill="1" applyBorder="1" applyAlignment="1">
      <alignment horizontal="center" vertical="center"/>
    </xf>
    <xf numFmtId="17" fontId="45" fillId="7" borderId="51" xfId="9" applyNumberFormat="1" applyFont="1" applyFill="1" applyBorder="1" applyAlignment="1">
      <alignment horizontal="center" vertical="center"/>
    </xf>
    <xf numFmtId="0" fontId="45" fillId="0" borderId="65" xfId="14" applyFont="1" applyFill="1" applyBorder="1" applyAlignment="1">
      <alignment horizontal="center" vertical="center"/>
    </xf>
    <xf numFmtId="0" fontId="45" fillId="0" borderId="52" xfId="14" applyFont="1" applyFill="1" applyBorder="1" applyAlignment="1">
      <alignment horizontal="center" vertical="center"/>
    </xf>
    <xf numFmtId="0" fontId="45" fillId="0" borderId="58" xfId="14" applyFont="1" applyFill="1" applyBorder="1" applyAlignment="1">
      <alignment horizontal="center" vertical="center"/>
    </xf>
    <xf numFmtId="0" fontId="25" fillId="10" borderId="87" xfId="9" applyFont="1" applyFill="1" applyBorder="1" applyAlignment="1">
      <alignment horizontal="left" vertical="center"/>
    </xf>
    <xf numFmtId="14" fontId="1" fillId="5" borderId="0" xfId="0" applyNumberFormat="1" applyFont="1" applyFill="1" applyAlignment="1">
      <alignment vertical="center"/>
    </xf>
    <xf numFmtId="176" fontId="1" fillId="0" borderId="0" xfId="12" applyNumberFormat="1" applyFont="1" applyAlignment="1">
      <alignment vertical="center"/>
    </xf>
    <xf numFmtId="173" fontId="10" fillId="7" borderId="0" xfId="16" applyNumberFormat="1" applyFont="1" applyFill="1" applyBorder="1" applyAlignment="1">
      <alignment vertical="center"/>
    </xf>
    <xf numFmtId="0" fontId="1" fillId="7" borderId="0" xfId="0" applyFont="1" applyFill="1" applyAlignment="1">
      <alignment horizontal="left" vertical="center" wrapText="1" indent="2"/>
    </xf>
    <xf numFmtId="0" fontId="1" fillId="7" borderId="53" xfId="0" applyFont="1" applyFill="1" applyBorder="1" applyAlignment="1">
      <alignment vertical="center"/>
    </xf>
    <xf numFmtId="41" fontId="1" fillId="11" borderId="0" xfId="20" applyFont="1" applyFill="1" applyAlignment="1">
      <alignment horizontal="right" vertical="center"/>
    </xf>
    <xf numFmtId="41" fontId="1" fillId="0" borderId="0" xfId="20" applyFont="1" applyAlignment="1">
      <alignment horizontal="right" vertical="center"/>
    </xf>
    <xf numFmtId="0" fontId="46" fillId="0" borderId="0" xfId="12" applyFont="1" applyAlignment="1">
      <alignment vertical="center" wrapText="1"/>
    </xf>
    <xf numFmtId="0" fontId="46" fillId="0" borderId="0" xfId="0" applyFont="1" applyAlignment="1">
      <alignment vertical="center" wrapText="1"/>
    </xf>
    <xf numFmtId="171" fontId="31" fillId="8" borderId="1" xfId="5" applyNumberFormat="1" applyFont="1" applyFill="1" applyBorder="1" applyAlignment="1">
      <alignment horizontal="right" vertical="center"/>
    </xf>
    <xf numFmtId="14" fontId="10" fillId="8" borderId="20" xfId="0" quotePrefix="1" applyNumberFormat="1" applyFont="1" applyFill="1" applyBorder="1" applyAlignment="1">
      <alignment horizontal="center" vertical="center"/>
    </xf>
    <xf numFmtId="14" fontId="24" fillId="11" borderId="20" xfId="0" quotePrefix="1" applyNumberFormat="1" applyFont="1" applyFill="1" applyBorder="1" applyAlignment="1">
      <alignment horizontal="center" vertical="center"/>
    </xf>
    <xf numFmtId="14" fontId="22" fillId="7" borderId="0" xfId="0" applyNumberFormat="1" applyFont="1" applyFill="1" applyAlignment="1">
      <alignment vertical="center"/>
    </xf>
    <xf numFmtId="41" fontId="37" fillId="0" borderId="50" xfId="20" applyFont="1" applyBorder="1" applyAlignment="1">
      <alignment horizontal="center" vertical="center" wrapText="1"/>
    </xf>
    <xf numFmtId="3" fontId="17" fillId="11" borderId="50" xfId="3" applyNumberFormat="1" applyFont="1" applyFill="1" applyBorder="1" applyAlignment="1">
      <alignment horizontal="right" vertical="center"/>
    </xf>
    <xf numFmtId="3" fontId="17" fillId="11" borderId="51" xfId="3" applyNumberFormat="1" applyFont="1" applyFill="1" applyBorder="1" applyAlignment="1">
      <alignment horizontal="right" vertical="center"/>
    </xf>
    <xf numFmtId="3" fontId="42" fillId="7" borderId="0" xfId="3" applyNumberFormat="1" applyFont="1" applyFill="1" applyBorder="1" applyAlignment="1">
      <alignment horizontal="right" vertical="center"/>
    </xf>
    <xf numFmtId="3" fontId="42" fillId="7" borderId="52" xfId="3" applyNumberFormat="1" applyFont="1" applyFill="1" applyBorder="1" applyAlignment="1">
      <alignment horizontal="right" vertical="center"/>
    </xf>
    <xf numFmtId="37" fontId="38" fillId="0" borderId="49" xfId="0" applyNumberFormat="1" applyFont="1" applyBorder="1" applyAlignment="1">
      <alignment vertical="center"/>
    </xf>
    <xf numFmtId="189" fontId="40" fillId="10" borderId="91" xfId="14" applyNumberFormat="1" applyFont="1" applyFill="1" applyBorder="1" applyAlignment="1">
      <alignment vertical="center"/>
    </xf>
    <xf numFmtId="189" fontId="41" fillId="10" borderId="49" xfId="14" applyNumberFormat="1" applyFont="1" applyFill="1" applyBorder="1" applyAlignment="1">
      <alignment vertical="center"/>
    </xf>
    <xf numFmtId="189" fontId="41" fillId="10" borderId="58" xfId="14" applyNumberFormat="1" applyFont="1" applyFill="1" applyBorder="1" applyAlignment="1">
      <alignment vertical="center"/>
    </xf>
    <xf numFmtId="41" fontId="1" fillId="7" borderId="0" xfId="20" applyFont="1" applyFill="1" applyBorder="1" applyAlignment="1">
      <alignment horizontal="right" vertical="center"/>
    </xf>
    <xf numFmtId="41" fontId="1" fillId="0" borderId="0" xfId="20" applyFont="1" applyFill="1" applyBorder="1" applyAlignment="1">
      <alignment horizontal="right" vertical="center"/>
    </xf>
    <xf numFmtId="41" fontId="10" fillId="7" borderId="0" xfId="20" applyFont="1" applyFill="1" applyBorder="1" applyAlignment="1">
      <alignment horizontal="right" vertical="center"/>
    </xf>
    <xf numFmtId="41" fontId="1" fillId="7" borderId="49" xfId="20" applyFont="1" applyFill="1" applyBorder="1" applyAlignment="1">
      <alignment horizontal="right" vertical="center"/>
    </xf>
    <xf numFmtId="17" fontId="40" fillId="10" borderId="50" xfId="10" applyNumberFormat="1" applyFont="1" applyFill="1" applyBorder="1" applyAlignment="1">
      <alignment horizontal="center" vertical="center" wrapText="1"/>
    </xf>
    <xf numFmtId="17" fontId="37" fillId="7" borderId="50" xfId="10" applyNumberFormat="1" applyFont="1" applyFill="1" applyBorder="1" applyAlignment="1">
      <alignment horizontal="center" vertical="center" wrapText="1"/>
    </xf>
    <xf numFmtId="189" fontId="41" fillId="10" borderId="53" xfId="14" applyNumberFormat="1" applyFont="1" applyFill="1" applyBorder="1" applyAlignment="1">
      <alignment vertical="center"/>
    </xf>
    <xf numFmtId="189" fontId="41" fillId="10" borderId="65" xfId="14" applyNumberFormat="1" applyFont="1" applyFill="1" applyBorder="1" applyAlignment="1">
      <alignment vertical="center"/>
    </xf>
    <xf numFmtId="181" fontId="0" fillId="0" borderId="0" xfId="0" applyNumberFormat="1"/>
    <xf numFmtId="0" fontId="24" fillId="7" borderId="0" xfId="0" applyFont="1" applyFill="1" applyAlignment="1">
      <alignment horizontal="center" vertical="center" wrapText="1"/>
    </xf>
    <xf numFmtId="0" fontId="24" fillId="7" borderId="49" xfId="0" applyFont="1" applyFill="1" applyBorder="1" applyAlignment="1">
      <alignment horizontal="center" vertical="center" wrapText="1"/>
    </xf>
    <xf numFmtId="0" fontId="21" fillId="10" borderId="0" xfId="0" applyFont="1" applyFill="1" applyAlignment="1">
      <alignment horizontal="center" vertical="center" wrapText="1"/>
    </xf>
    <xf numFmtId="0" fontId="10" fillId="7" borderId="49" xfId="9" applyFont="1" applyFill="1" applyBorder="1" applyAlignment="1">
      <alignment horizontal="center" vertical="center" wrapText="1"/>
    </xf>
    <xf numFmtId="0" fontId="10" fillId="7" borderId="49" xfId="9" applyFont="1" applyFill="1" applyBorder="1" applyAlignment="1">
      <alignment horizontal="center" vertical="center"/>
    </xf>
    <xf numFmtId="0" fontId="46" fillId="0" borderId="0" xfId="0" applyFont="1" applyAlignment="1">
      <alignment horizontal="left" vertical="center" wrapText="1"/>
    </xf>
    <xf numFmtId="0" fontId="24" fillId="0" borderId="0" xfId="0" applyFont="1" applyAlignment="1">
      <alignment horizontal="center" vertical="center" wrapText="1"/>
    </xf>
    <xf numFmtId="0" fontId="24" fillId="0" borderId="49" xfId="0" applyFont="1" applyBorder="1" applyAlignment="1">
      <alignment horizontal="center" vertical="center" wrapText="1"/>
    </xf>
    <xf numFmtId="0" fontId="23" fillId="7" borderId="49" xfId="0" applyFont="1" applyFill="1" applyBorder="1" applyAlignment="1">
      <alignment horizontal="center" vertical="center"/>
    </xf>
    <xf numFmtId="0" fontId="21" fillId="10" borderId="54" xfId="0" applyFont="1" applyFill="1" applyBorder="1" applyAlignment="1">
      <alignment horizontal="center" vertical="center"/>
    </xf>
    <xf numFmtId="0" fontId="21" fillId="10" borderId="51" xfId="0" applyFont="1" applyFill="1" applyBorder="1" applyAlignment="1">
      <alignment horizontal="center" vertical="center"/>
    </xf>
    <xf numFmtId="0" fontId="24" fillId="7" borderId="49" xfId="0" applyFont="1" applyFill="1" applyBorder="1" applyAlignment="1">
      <alignment horizontal="center" vertical="center"/>
    </xf>
    <xf numFmtId="0" fontId="21" fillId="10" borderId="50" xfId="0" applyFont="1" applyFill="1" applyBorder="1" applyAlignment="1">
      <alignment horizontal="center" vertical="center"/>
    </xf>
    <xf numFmtId="0" fontId="21" fillId="10" borderId="64" xfId="0" applyFont="1" applyFill="1" applyBorder="1" applyAlignment="1">
      <alignment horizontal="center" vertical="center"/>
    </xf>
    <xf numFmtId="0" fontId="21" fillId="10" borderId="49" xfId="0" applyFont="1" applyFill="1" applyBorder="1" applyAlignment="1">
      <alignment horizontal="center" vertical="center"/>
    </xf>
    <xf numFmtId="0" fontId="21" fillId="10" borderId="58" xfId="0" applyFont="1" applyFill="1" applyBorder="1" applyAlignment="1">
      <alignment horizontal="center" vertical="center"/>
    </xf>
    <xf numFmtId="0" fontId="46" fillId="0" borderId="0" xfId="12" applyFont="1" applyAlignment="1">
      <alignment horizontal="left" vertical="center" wrapText="1"/>
    </xf>
    <xf numFmtId="0" fontId="23" fillId="0" borderId="0" xfId="12" applyFont="1" applyAlignment="1">
      <alignment horizontal="left" vertical="center"/>
    </xf>
    <xf numFmtId="0" fontId="1" fillId="0" borderId="0" xfId="12" applyFont="1" applyAlignment="1">
      <alignment horizontal="left" vertical="center" wrapText="1"/>
    </xf>
    <xf numFmtId="0" fontId="23" fillId="0" borderId="0" xfId="12" applyFont="1" applyAlignment="1">
      <alignment horizontal="left" vertical="center" wrapText="1"/>
    </xf>
    <xf numFmtId="17" fontId="24" fillId="7" borderId="53" xfId="0" applyNumberFormat="1" applyFont="1" applyFill="1" applyBorder="1" applyAlignment="1">
      <alignment horizontal="center" vertical="center" wrapText="1"/>
    </xf>
    <xf numFmtId="17" fontId="24" fillId="7" borderId="0" xfId="0" applyNumberFormat="1" applyFont="1" applyFill="1" applyAlignment="1">
      <alignment horizontal="center" vertical="center" wrapText="1"/>
    </xf>
    <xf numFmtId="17" fontId="24" fillId="7" borderId="49" xfId="0" applyNumberFormat="1" applyFont="1" applyFill="1" applyBorder="1" applyAlignment="1">
      <alignment horizontal="center" vertical="center" wrapText="1"/>
    </xf>
    <xf numFmtId="17" fontId="24" fillId="7" borderId="49" xfId="0" applyNumberFormat="1" applyFont="1" applyFill="1" applyBorder="1" applyAlignment="1">
      <alignment horizontal="center" vertical="center"/>
    </xf>
    <xf numFmtId="17" fontId="21" fillId="10" borderId="50" xfId="0" applyNumberFormat="1" applyFont="1" applyFill="1" applyBorder="1" applyAlignment="1">
      <alignment horizontal="center" vertical="center"/>
    </xf>
    <xf numFmtId="17" fontId="21" fillId="10" borderId="51" xfId="0" applyNumberFormat="1" applyFont="1" applyFill="1" applyBorder="1" applyAlignment="1">
      <alignment horizontal="center" vertical="center"/>
    </xf>
    <xf numFmtId="0" fontId="21" fillId="10" borderId="54" xfId="12" applyFont="1" applyFill="1" applyBorder="1" applyAlignment="1">
      <alignment horizontal="center" vertical="center"/>
    </xf>
    <xf numFmtId="0" fontId="21" fillId="10" borderId="50" xfId="12" applyFont="1" applyFill="1" applyBorder="1" applyAlignment="1">
      <alignment horizontal="center" vertical="center"/>
    </xf>
    <xf numFmtId="0" fontId="21" fillId="10" borderId="51" xfId="12" applyFont="1" applyFill="1" applyBorder="1" applyAlignment="1">
      <alignment horizontal="center" vertical="center"/>
    </xf>
    <xf numFmtId="17" fontId="21" fillId="10" borderId="54" xfId="0" applyNumberFormat="1" applyFont="1" applyFill="1" applyBorder="1" applyAlignment="1">
      <alignment horizontal="center" vertical="center"/>
    </xf>
    <xf numFmtId="17" fontId="24" fillId="7" borderId="53" xfId="9" applyNumberFormat="1" applyFont="1" applyFill="1" applyBorder="1" applyAlignment="1">
      <alignment horizontal="center" vertical="center" wrapText="1"/>
    </xf>
    <xf numFmtId="17" fontId="24" fillId="7" borderId="0" xfId="9" applyNumberFormat="1" applyFont="1" applyFill="1" applyAlignment="1">
      <alignment horizontal="center" vertical="center"/>
    </xf>
    <xf numFmtId="17" fontId="24" fillId="7" borderId="49" xfId="9" applyNumberFormat="1" applyFont="1" applyFill="1" applyBorder="1" applyAlignment="1">
      <alignment horizontal="center" vertical="center"/>
    </xf>
    <xf numFmtId="17" fontId="24" fillId="7" borderId="50" xfId="9" applyNumberFormat="1" applyFont="1" applyFill="1" applyBorder="1" applyAlignment="1">
      <alignment horizontal="center" vertical="center" wrapText="1"/>
    </xf>
    <xf numFmtId="0" fontId="24" fillId="0" borderId="49" xfId="9" applyFont="1" applyBorder="1" applyAlignment="1">
      <alignment horizontal="center" vertical="center"/>
    </xf>
    <xf numFmtId="17" fontId="24" fillId="7" borderId="50" xfId="9" applyNumberFormat="1" applyFont="1" applyFill="1" applyBorder="1" applyAlignment="1">
      <alignment horizontal="center" vertical="center"/>
    </xf>
    <xf numFmtId="0" fontId="1" fillId="0" borderId="0" xfId="0" applyFont="1" applyAlignment="1">
      <alignment horizontal="left" vertical="center" wrapText="1"/>
    </xf>
    <xf numFmtId="0" fontId="10" fillId="0" borderId="50" xfId="0" applyFont="1" applyBorder="1" applyAlignment="1">
      <alignment horizontal="center" vertical="center"/>
    </xf>
    <xf numFmtId="0" fontId="24" fillId="0" borderId="0" xfId="10" applyFont="1" applyAlignment="1">
      <alignment horizontal="center" vertical="center" wrapText="1"/>
    </xf>
    <xf numFmtId="0" fontId="24" fillId="0" borderId="49" xfId="10" applyFont="1" applyBorder="1" applyAlignment="1">
      <alignment horizontal="center" vertical="center"/>
    </xf>
    <xf numFmtId="0" fontId="10" fillId="7" borderId="50" xfId="10" applyFont="1" applyFill="1" applyBorder="1" applyAlignment="1">
      <alignment horizontal="center" vertical="center" wrapText="1"/>
    </xf>
    <xf numFmtId="0" fontId="10" fillId="7" borderId="53" xfId="10" applyFont="1" applyFill="1" applyBorder="1" applyAlignment="1">
      <alignment horizontal="center" vertical="center" wrapText="1"/>
    </xf>
    <xf numFmtId="0" fontId="10" fillId="7" borderId="49" xfId="10" applyFont="1" applyFill="1" applyBorder="1" applyAlignment="1">
      <alignment horizontal="center" vertical="center" wrapText="1"/>
    </xf>
    <xf numFmtId="0" fontId="1" fillId="7" borderId="49" xfId="10" applyFill="1" applyBorder="1" applyAlignment="1">
      <alignment horizontal="center" vertical="center"/>
    </xf>
    <xf numFmtId="0" fontId="10" fillId="7" borderId="0" xfId="0" applyFont="1" applyFill="1" applyAlignment="1">
      <alignment horizontal="center" vertical="center"/>
    </xf>
    <xf numFmtId="0" fontId="10" fillId="7" borderId="49" xfId="0" applyFont="1" applyFill="1" applyBorder="1" applyAlignment="1">
      <alignment horizontal="center" vertical="center"/>
    </xf>
    <xf numFmtId="0" fontId="10" fillId="7" borderId="50" xfId="0" applyFont="1" applyFill="1" applyBorder="1" applyAlignment="1">
      <alignment horizontal="center" vertical="center"/>
    </xf>
    <xf numFmtId="0" fontId="0" fillId="0" borderId="53" xfId="0" applyBorder="1" applyAlignment="1">
      <alignment horizontal="justify" vertical="center" wrapText="1"/>
    </xf>
    <xf numFmtId="0" fontId="0" fillId="0" borderId="53" xfId="0" applyBorder="1" applyAlignment="1">
      <alignment horizontal="justify" vertical="center"/>
    </xf>
    <xf numFmtId="0" fontId="24" fillId="0" borderId="0" xfId="10" applyFont="1" applyAlignment="1">
      <alignment horizontal="center" vertical="center"/>
    </xf>
    <xf numFmtId="0" fontId="24" fillId="0" borderId="53" xfId="10" applyFont="1" applyBorder="1" applyAlignment="1">
      <alignment horizontal="center" vertical="center"/>
    </xf>
    <xf numFmtId="0" fontId="24" fillId="0" borderId="50" xfId="10" applyFont="1" applyBorder="1" applyAlignment="1">
      <alignment horizontal="center" vertical="center"/>
    </xf>
    <xf numFmtId="17" fontId="21" fillId="10" borderId="49" xfId="10" applyNumberFormat="1" applyFont="1" applyFill="1" applyBorder="1" applyAlignment="1">
      <alignment horizontal="center" vertical="center"/>
    </xf>
    <xf numFmtId="0" fontId="21" fillId="10" borderId="49" xfId="10" applyFont="1" applyFill="1" applyBorder="1" applyAlignment="1">
      <alignment horizontal="center" vertical="center"/>
    </xf>
    <xf numFmtId="17" fontId="24" fillId="0" borderId="49" xfId="10" applyNumberFormat="1" applyFont="1" applyBorder="1" applyAlignment="1">
      <alignment horizontal="center" vertical="center"/>
    </xf>
    <xf numFmtId="17" fontId="21" fillId="10" borderId="71" xfId="10" applyNumberFormat="1" applyFont="1" applyFill="1" applyBorder="1" applyAlignment="1">
      <alignment horizontal="center" vertical="center"/>
    </xf>
    <xf numFmtId="17" fontId="24" fillId="0" borderId="50" xfId="10" applyNumberFormat="1" applyFont="1" applyBorder="1" applyAlignment="1">
      <alignment horizontal="center" vertical="center"/>
    </xf>
    <xf numFmtId="0" fontId="10" fillId="7" borderId="0" xfId="10" applyFont="1" applyFill="1" applyAlignment="1">
      <alignment horizontal="center" vertical="center"/>
    </xf>
    <xf numFmtId="0" fontId="10" fillId="7" borderId="49" xfId="10" applyFont="1" applyFill="1" applyBorder="1" applyAlignment="1">
      <alignment horizontal="center" vertical="center"/>
    </xf>
    <xf numFmtId="0" fontId="10" fillId="0" borderId="53" xfId="10" applyFont="1" applyBorder="1" applyAlignment="1">
      <alignment horizontal="center" vertical="center" wrapText="1"/>
    </xf>
    <xf numFmtId="0" fontId="10" fillId="0" borderId="49" xfId="10" applyFont="1" applyBorder="1" applyAlignment="1">
      <alignment horizontal="center" vertical="center"/>
    </xf>
    <xf numFmtId="0" fontId="10" fillId="0" borderId="49" xfId="10" applyFont="1" applyBorder="1" applyAlignment="1">
      <alignment horizontal="center" wrapText="1"/>
    </xf>
    <xf numFmtId="0" fontId="10" fillId="0" borderId="50" xfId="10" applyFont="1" applyBorder="1" applyAlignment="1">
      <alignment horizontal="center"/>
    </xf>
    <xf numFmtId="0" fontId="10" fillId="0" borderId="60" xfId="10" applyFont="1" applyBorder="1" applyAlignment="1">
      <alignment horizontal="center" wrapText="1"/>
    </xf>
    <xf numFmtId="0" fontId="10" fillId="0" borderId="48" xfId="10" applyFont="1" applyBorder="1" applyAlignment="1">
      <alignment horizontal="center" wrapText="1"/>
    </xf>
    <xf numFmtId="0" fontId="10" fillId="0" borderId="61" xfId="10" applyFont="1" applyBorder="1" applyAlignment="1">
      <alignment horizontal="center" wrapText="1"/>
    </xf>
    <xf numFmtId="0" fontId="17" fillId="0" borderId="0" xfId="14" applyFont="1" applyFill="1" applyAlignment="1">
      <alignment horizontal="center" vertical="center"/>
    </xf>
    <xf numFmtId="0" fontId="17" fillId="0" borderId="63" xfId="14" applyFont="1" applyFill="1" applyBorder="1" applyAlignment="1">
      <alignment horizontal="center" vertical="center"/>
    </xf>
    <xf numFmtId="0" fontId="24" fillId="0" borderId="0" xfId="14" applyFont="1" applyFill="1" applyBorder="1" applyAlignment="1">
      <alignment horizontal="center" vertical="center"/>
    </xf>
    <xf numFmtId="0" fontId="24" fillId="0" borderId="49" xfId="14" applyFont="1" applyFill="1" applyBorder="1" applyAlignment="1">
      <alignment horizontal="center" vertical="center"/>
    </xf>
    <xf numFmtId="0" fontId="32" fillId="0" borderId="49" xfId="14" applyFont="1" applyFill="1" applyBorder="1" applyAlignment="1">
      <alignment horizontal="center" vertical="center" wrapText="1"/>
    </xf>
    <xf numFmtId="0" fontId="25" fillId="10" borderId="76" xfId="0" applyFont="1" applyFill="1" applyBorder="1" applyAlignment="1">
      <alignment horizontal="center" vertical="center"/>
    </xf>
    <xf numFmtId="0" fontId="25" fillId="10" borderId="72" xfId="0" applyFont="1" applyFill="1" applyBorder="1" applyAlignment="1">
      <alignment horizontal="center" vertical="center"/>
    </xf>
    <xf numFmtId="0" fontId="25" fillId="10" borderId="75" xfId="0" applyFont="1" applyFill="1" applyBorder="1" applyAlignment="1">
      <alignment horizontal="center" vertical="center"/>
    </xf>
    <xf numFmtId="17" fontId="45" fillId="0" borderId="54" xfId="9" applyNumberFormat="1" applyFont="1" applyBorder="1" applyAlignment="1">
      <alignment horizontal="center" vertical="center"/>
    </xf>
    <xf numFmtId="17" fontId="45" fillId="0" borderId="51" xfId="9" applyNumberFormat="1" applyFont="1" applyBorder="1" applyAlignment="1">
      <alignment horizontal="center" vertical="center"/>
    </xf>
    <xf numFmtId="17" fontId="45" fillId="0" borderId="50" xfId="9" applyNumberFormat="1" applyFont="1" applyBorder="1" applyAlignment="1">
      <alignment horizontal="center" vertical="center"/>
    </xf>
    <xf numFmtId="0" fontId="25" fillId="10" borderId="82" xfId="9" applyFont="1" applyFill="1" applyBorder="1" applyAlignment="1">
      <alignment horizontal="center" vertical="center"/>
    </xf>
    <xf numFmtId="0" fontId="25" fillId="10" borderId="53" xfId="9" applyFont="1" applyFill="1" applyBorder="1" applyAlignment="1">
      <alignment horizontal="center" vertical="center"/>
    </xf>
    <xf numFmtId="17" fontId="45" fillId="0" borderId="87" xfId="9" applyNumberFormat="1" applyFont="1" applyBorder="1" applyAlignment="1">
      <alignment horizontal="center" vertical="center" wrapText="1"/>
    </xf>
    <xf numFmtId="17" fontId="45" fillId="0" borderId="52" xfId="9" applyNumberFormat="1" applyFont="1" applyBorder="1" applyAlignment="1">
      <alignment horizontal="center" vertical="center" wrapText="1"/>
    </xf>
    <xf numFmtId="17" fontId="45" fillId="0" borderId="64" xfId="9" applyNumberFormat="1" applyFont="1" applyBorder="1" applyAlignment="1">
      <alignment horizontal="center" vertical="center" wrapText="1"/>
    </xf>
    <xf numFmtId="17" fontId="45" fillId="0" borderId="58" xfId="9" applyNumberFormat="1" applyFont="1" applyBorder="1" applyAlignment="1">
      <alignment horizontal="center" vertical="center" wrapText="1"/>
    </xf>
    <xf numFmtId="17" fontId="45" fillId="0" borderId="82" xfId="9" applyNumberFormat="1" applyFont="1" applyBorder="1" applyAlignment="1">
      <alignment horizontal="center" vertical="center"/>
    </xf>
    <xf numFmtId="17" fontId="45" fillId="0" borderId="65" xfId="9" applyNumberFormat="1" applyFont="1" applyBorder="1" applyAlignment="1">
      <alignment horizontal="center" vertical="center"/>
    </xf>
    <xf numFmtId="17" fontId="45" fillId="0" borderId="64" xfId="9" applyNumberFormat="1" applyFont="1" applyBorder="1" applyAlignment="1">
      <alignment horizontal="center" vertical="center"/>
    </xf>
    <xf numFmtId="17" fontId="45" fillId="0" borderId="58" xfId="9" applyNumberFormat="1" applyFont="1" applyBorder="1" applyAlignment="1">
      <alignment horizontal="center" vertical="center"/>
    </xf>
    <xf numFmtId="0" fontId="17" fillId="0" borderId="82" xfId="9" applyFont="1" applyBorder="1" applyAlignment="1">
      <alignment horizontal="center" vertical="center"/>
    </xf>
    <xf numFmtId="0" fontId="17" fillId="0" borderId="65" xfId="9" applyFont="1" applyBorder="1" applyAlignment="1">
      <alignment horizontal="center" vertical="center"/>
    </xf>
    <xf numFmtId="0" fontId="17" fillId="0" borderId="64" xfId="9" applyFont="1" applyBorder="1" applyAlignment="1">
      <alignment horizontal="center" vertical="center"/>
    </xf>
    <xf numFmtId="0" fontId="17" fillId="0" borderId="58" xfId="9" applyFont="1" applyBorder="1" applyAlignment="1">
      <alignment horizontal="center" vertical="center"/>
    </xf>
    <xf numFmtId="49" fontId="37" fillId="7" borderId="50" xfId="10" applyNumberFormat="1" applyFont="1" applyFill="1" applyBorder="1" applyAlignment="1">
      <alignment horizontal="center" vertical="center" wrapText="1"/>
    </xf>
    <xf numFmtId="0" fontId="40" fillId="10" borderId="45" xfId="10" applyFont="1" applyFill="1" applyBorder="1" applyAlignment="1">
      <alignment horizontal="center" vertical="center"/>
    </xf>
    <xf numFmtId="0" fontId="40" fillId="10" borderId="70" xfId="10" applyFont="1" applyFill="1" applyBorder="1" applyAlignment="1">
      <alignment horizontal="center" vertical="center"/>
    </xf>
    <xf numFmtId="17" fontId="37" fillId="7" borderId="53" xfId="10" applyNumberFormat="1" applyFont="1" applyFill="1" applyBorder="1" applyAlignment="1">
      <alignment horizontal="center" vertical="center"/>
    </xf>
    <xf numFmtId="0" fontId="37" fillId="7" borderId="49" xfId="10" applyFont="1" applyFill="1" applyBorder="1" applyAlignment="1">
      <alignment horizontal="center" vertical="center"/>
    </xf>
    <xf numFmtId="180" fontId="21" fillId="10" borderId="44" xfId="13" applyNumberFormat="1" applyFont="1" applyFill="1" applyBorder="1" applyAlignment="1">
      <alignment horizontal="center" vertical="center" wrapText="1"/>
    </xf>
    <xf numFmtId="180" fontId="21" fillId="10" borderId="89" xfId="13" applyNumberFormat="1"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27" xfId="0" applyFont="1" applyFill="1" applyBorder="1" applyAlignment="1">
      <alignment horizontal="center" vertical="center" wrapText="1"/>
    </xf>
    <xf numFmtId="0" fontId="21" fillId="10" borderId="30"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7" borderId="28" xfId="0" applyFont="1" applyFill="1" applyBorder="1" applyAlignment="1">
      <alignment horizontal="left" vertical="center"/>
    </xf>
    <xf numFmtId="0" fontId="1" fillId="7" borderId="33" xfId="0" applyFont="1" applyFill="1" applyBorder="1" applyAlignment="1">
      <alignment horizontal="left" vertical="center"/>
    </xf>
    <xf numFmtId="0" fontId="1" fillId="7" borderId="31" xfId="0" applyFont="1" applyFill="1" applyBorder="1" applyAlignment="1">
      <alignment horizontal="left" vertical="center"/>
    </xf>
    <xf numFmtId="0" fontId="1" fillId="7" borderId="32" xfId="0" applyFont="1" applyFill="1" applyBorder="1" applyAlignment="1">
      <alignment horizontal="left" vertical="center"/>
    </xf>
    <xf numFmtId="0" fontId="10" fillId="7" borderId="21" xfId="0" applyFont="1" applyFill="1" applyBorder="1" applyAlignment="1">
      <alignment horizontal="left" vertical="center"/>
    </xf>
    <xf numFmtId="0" fontId="1" fillId="0" borderId="41" xfId="0" applyFont="1" applyBorder="1" applyAlignment="1">
      <alignment horizontal="lef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0" fillId="7" borderId="33" xfId="0" applyFont="1" applyFill="1" applyBorder="1" applyAlignment="1">
      <alignment horizontal="left" vertical="center"/>
    </xf>
    <xf numFmtId="0" fontId="10" fillId="7" borderId="31" xfId="0" applyFont="1" applyFill="1" applyBorder="1" applyAlignment="1">
      <alignment horizontal="left" vertical="center"/>
    </xf>
    <xf numFmtId="0" fontId="10" fillId="7" borderId="32" xfId="0" applyFont="1" applyFill="1" applyBorder="1" applyAlignment="1">
      <alignment horizontal="left" vertical="center"/>
    </xf>
    <xf numFmtId="0" fontId="10" fillId="5" borderId="28" xfId="0" applyFont="1" applyFill="1" applyBorder="1" applyAlignment="1">
      <alignment horizontal="left" vertical="center" wrapText="1"/>
    </xf>
    <xf numFmtId="0" fontId="1" fillId="0" borderId="33" xfId="0" applyFont="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21" fillId="10" borderId="31" xfId="0" applyFont="1" applyFill="1" applyBorder="1" applyAlignment="1">
      <alignment horizontal="center" vertical="center" wrapText="1"/>
    </xf>
    <xf numFmtId="0" fontId="21" fillId="10" borderId="90" xfId="0" applyFont="1" applyFill="1" applyBorder="1" applyAlignment="1">
      <alignment horizontal="center" vertical="center" wrapText="1"/>
    </xf>
    <xf numFmtId="0" fontId="10" fillId="5" borderId="41"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32" xfId="0" applyFont="1" applyFill="1" applyBorder="1" applyAlignment="1">
      <alignment horizontal="left" vertical="center"/>
    </xf>
    <xf numFmtId="0" fontId="10" fillId="5" borderId="33" xfId="0" applyFont="1" applyFill="1" applyBorder="1" applyAlignment="1">
      <alignment horizontal="left" vertical="center"/>
    </xf>
    <xf numFmtId="0" fontId="10" fillId="5" borderId="33"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1" fillId="0" borderId="33" xfId="0" applyFont="1" applyBorder="1" applyAlignment="1">
      <alignment horizontal="left" vertical="center"/>
    </xf>
    <xf numFmtId="0" fontId="21" fillId="10" borderId="21" xfId="0" applyFont="1" applyFill="1" applyBorder="1" applyAlignment="1">
      <alignment horizontal="center" vertical="center" wrapText="1"/>
    </xf>
    <xf numFmtId="0" fontId="10" fillId="5" borderId="12" xfId="0" applyFont="1" applyFill="1" applyBorder="1" applyAlignment="1">
      <alignment horizontal="center" vertical="center"/>
    </xf>
    <xf numFmtId="0" fontId="10" fillId="5" borderId="27" xfId="0" applyFont="1" applyFill="1" applyBorder="1" applyAlignment="1">
      <alignment horizontal="center" vertical="center"/>
    </xf>
    <xf numFmtId="0" fontId="10" fillId="7" borderId="28" xfId="0" applyFont="1" applyFill="1" applyBorder="1" applyAlignment="1">
      <alignment horizontal="left" vertical="center" indent="4"/>
    </xf>
    <xf numFmtId="0" fontId="1" fillId="7" borderId="33" xfId="0" applyFont="1" applyFill="1" applyBorder="1" applyAlignment="1">
      <alignment horizontal="left" vertical="center" indent="4"/>
    </xf>
    <xf numFmtId="0" fontId="1" fillId="7" borderId="31" xfId="0" applyFont="1" applyFill="1" applyBorder="1" applyAlignment="1">
      <alignment horizontal="left" vertical="center" indent="4"/>
    </xf>
    <xf numFmtId="0" fontId="1" fillId="7" borderId="32" xfId="0" applyFont="1" applyFill="1" applyBorder="1" applyAlignment="1">
      <alignment horizontal="left" vertical="center" indent="4"/>
    </xf>
    <xf numFmtId="0" fontId="10" fillId="7" borderId="21" xfId="0" applyFont="1" applyFill="1" applyBorder="1" applyAlignment="1">
      <alignment horizontal="left" vertical="center" indent="4"/>
    </xf>
    <xf numFmtId="0" fontId="1" fillId="0" borderId="41" xfId="0" applyFont="1" applyBorder="1" applyAlignment="1">
      <alignment horizontal="left" vertical="center" indent="4"/>
    </xf>
    <xf numFmtId="0" fontId="1" fillId="0" borderId="31" xfId="0" applyFont="1" applyBorder="1" applyAlignment="1">
      <alignment horizontal="left" vertical="center" indent="4"/>
    </xf>
    <xf numFmtId="0" fontId="1" fillId="0" borderId="32" xfId="0" applyFont="1" applyBorder="1" applyAlignment="1">
      <alignment horizontal="left" vertical="center" indent="4"/>
    </xf>
    <xf numFmtId="0" fontId="10" fillId="5" borderId="28" xfId="0" applyFont="1" applyFill="1" applyBorder="1" applyAlignment="1">
      <alignment horizontal="left" vertical="center" wrapText="1" indent="4"/>
    </xf>
    <xf numFmtId="0" fontId="1" fillId="0" borderId="33" xfId="0" applyFont="1" applyBorder="1" applyAlignment="1">
      <alignment horizontal="left" vertical="center" wrapText="1" indent="4"/>
    </xf>
    <xf numFmtId="0" fontId="1" fillId="0" borderId="31" xfId="0" applyFont="1" applyBorder="1" applyAlignment="1">
      <alignment horizontal="left" vertical="center" wrapText="1" indent="4"/>
    </xf>
    <xf numFmtId="0" fontId="1" fillId="0" borderId="32" xfId="0" applyFont="1" applyBorder="1" applyAlignment="1">
      <alignment horizontal="left" vertical="center" wrapText="1" indent="4"/>
    </xf>
    <xf numFmtId="0" fontId="1" fillId="0" borderId="33" xfId="0" applyFont="1" applyBorder="1" applyAlignment="1">
      <alignment horizontal="left" vertical="center" indent="4"/>
    </xf>
    <xf numFmtId="0" fontId="0" fillId="0" borderId="0" xfId="0" applyAlignment="1">
      <alignment horizontal="center"/>
    </xf>
    <xf numFmtId="0" fontId="13" fillId="0" borderId="0" xfId="0" applyFont="1" applyAlignment="1">
      <alignment horizontal="center"/>
    </xf>
    <xf numFmtId="0" fontId="10" fillId="0" borderId="0" xfId="0" applyFont="1" applyAlignment="1">
      <alignment horizontal="center"/>
    </xf>
    <xf numFmtId="0" fontId="8" fillId="0" borderId="12" xfId="0" applyFont="1" applyBorder="1" applyAlignment="1">
      <alignment horizontal="right" vertical="center"/>
    </xf>
    <xf numFmtId="0" fontId="8" fillId="0" borderId="27" xfId="0" applyFont="1" applyBorder="1" applyAlignment="1">
      <alignment horizontal="right" vertical="center"/>
    </xf>
    <xf numFmtId="17" fontId="5" fillId="3" borderId="13" xfId="0" applyNumberFormat="1" applyFont="1" applyFill="1" applyBorder="1" applyAlignment="1">
      <alignment horizontal="center"/>
    </xf>
    <xf numFmtId="17" fontId="5" fillId="3" borderId="34" xfId="0" applyNumberFormat="1" applyFont="1" applyFill="1" applyBorder="1" applyAlignment="1">
      <alignment horizontal="center"/>
    </xf>
    <xf numFmtId="17" fontId="5" fillId="3" borderId="35" xfId="0" applyNumberFormat="1" applyFont="1" applyFill="1" applyBorder="1" applyAlignment="1">
      <alignment horizontal="center"/>
    </xf>
    <xf numFmtId="17" fontId="5" fillId="3" borderId="36" xfId="0" applyNumberFormat="1" applyFont="1" applyFill="1" applyBorder="1" applyAlignment="1">
      <alignment horizontal="center"/>
    </xf>
    <xf numFmtId="17" fontId="5" fillId="3" borderId="37" xfId="0" applyNumberFormat="1" applyFont="1" applyFill="1" applyBorder="1" applyAlignment="1">
      <alignment horizontal="center"/>
    </xf>
    <xf numFmtId="17" fontId="5" fillId="3" borderId="38" xfId="0" applyNumberFormat="1" applyFont="1" applyFill="1" applyBorder="1" applyAlignment="1">
      <alignment horizontal="center"/>
    </xf>
    <xf numFmtId="0" fontId="11" fillId="6" borderId="0" xfId="0" applyFont="1" applyFill="1" applyAlignment="1">
      <alignment horizontal="center"/>
    </xf>
    <xf numFmtId="41" fontId="23" fillId="0" borderId="49" xfId="20" applyFont="1" applyFill="1" applyBorder="1" applyAlignment="1">
      <alignment horizontal="right" vertical="center"/>
    </xf>
  </cellXfs>
  <cellStyles count="24">
    <cellStyle name="60% - akcent 1" xfId="1" xr:uid="{00000000-0005-0000-0000-000000000000}"/>
    <cellStyle name="Diseño" xfId="2" xr:uid="{00000000-0005-0000-0000-000001000000}"/>
    <cellStyle name="Millares" xfId="3" builtinId="3"/>
    <cellStyle name="Millares [0]" xfId="20" builtinId="6"/>
    <cellStyle name="Millares [0] 10" xfId="4" xr:uid="{00000000-0005-0000-0000-000004000000}"/>
    <cellStyle name="Millares [0] 10 2" xfId="21" xr:uid="{5FBAA263-9CF9-4BF6-9A0F-5EBDD8F12FA8}"/>
    <cellStyle name="Millares [0] 2" xfId="5" xr:uid="{00000000-0005-0000-0000-000005000000}"/>
    <cellStyle name="Millares [0] 2 19" xfId="6" xr:uid="{00000000-0005-0000-0000-000006000000}"/>
    <cellStyle name="Millares [0] 2 2" xfId="19" xr:uid="{00000000-0005-0000-0000-000007000000}"/>
    <cellStyle name="Millares [0]_razind092003" xfId="7" xr:uid="{00000000-0005-0000-0000-000008000000}"/>
    <cellStyle name="No-definido" xfId="8" xr:uid="{00000000-0005-0000-0000-000009000000}"/>
    <cellStyle name="Normal" xfId="0" builtinId="0"/>
    <cellStyle name="Normal 10" xfId="9" xr:uid="{00000000-0005-0000-0000-00000B000000}"/>
    <cellStyle name="Normal 2" xfId="10" xr:uid="{00000000-0005-0000-0000-00000C000000}"/>
    <cellStyle name="Normal 20" xfId="22" xr:uid="{65CCAEC7-58FD-46AC-97FB-6922F50290DB}"/>
    <cellStyle name="Normal 3" xfId="11" xr:uid="{00000000-0005-0000-0000-00000D000000}"/>
    <cellStyle name="Normal 3 4 3" xfId="23" xr:uid="{4CE80547-B6CC-475E-9A6A-4A37F953679C}"/>
    <cellStyle name="Normal_graficos" xfId="12" xr:uid="{00000000-0005-0000-0000-00000E000000}"/>
    <cellStyle name="Normal_Modelo Paquete Ifrs Chile (2008)" xfId="13" xr:uid="{00000000-0005-0000-0000-00000F000000}"/>
    <cellStyle name="Normal_operacional" xfId="14" xr:uid="{00000000-0005-0000-0000-000010000000}"/>
    <cellStyle name="Normal_Paquete Nic 2005" xfId="15" xr:uid="{00000000-0005-0000-0000-000011000000}"/>
    <cellStyle name="Porcentaje" xfId="16" builtinId="5"/>
    <cellStyle name="Porcentaje 2" xfId="18" xr:uid="{00000000-0005-0000-0000-000013000000}"/>
    <cellStyle name="Porcentual 2 10" xfId="17" xr:uid="{00000000-0005-0000-0000-000014000000}"/>
  </cellStyles>
  <dxfs count="0"/>
  <tableStyles count="0" defaultTableStyle="TableStyleMedium9" defaultPivotStyle="PivotStyleLight16"/>
  <colors>
    <mruColors>
      <color rgb="FFFF5A0F"/>
      <color rgb="FFFCD5B4"/>
      <color rgb="FF0555FA"/>
      <color rgb="FFDDDDDD"/>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xdr:col>
      <xdr:colOff>523875</xdr:colOff>
      <xdr:row>50</xdr:row>
      <xdr:rowOff>0</xdr:rowOff>
    </xdr:from>
    <xdr:to>
      <xdr:col>2</xdr:col>
      <xdr:colOff>596900</xdr:colOff>
      <xdr:row>51</xdr:row>
      <xdr:rowOff>126998</xdr:rowOff>
    </xdr:to>
    <xdr:sp macro="" textlink="">
      <xdr:nvSpPr>
        <xdr:cNvPr id="47465" name="Text Box 1">
          <a:extLst>
            <a:ext uri="{FF2B5EF4-FFF2-40B4-BE49-F238E27FC236}">
              <a16:creationId xmlns:a16="http://schemas.microsoft.com/office/drawing/2014/main" id="{00000000-0008-0000-0400-000069B90000}"/>
            </a:ext>
          </a:extLst>
        </xdr:cNvPr>
        <xdr:cNvSpPr txBox="1">
          <a:spLocks noChangeArrowheads="1"/>
        </xdr:cNvSpPr>
      </xdr:nvSpPr>
      <xdr:spPr bwMode="auto">
        <a:xfrm>
          <a:off x="5657850" y="8791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523875</xdr:colOff>
      <xdr:row>50</xdr:row>
      <xdr:rowOff>0</xdr:rowOff>
    </xdr:from>
    <xdr:to>
      <xdr:col>3</xdr:col>
      <xdr:colOff>596900</xdr:colOff>
      <xdr:row>51</xdr:row>
      <xdr:rowOff>126998</xdr:rowOff>
    </xdr:to>
    <xdr:sp macro="" textlink="">
      <xdr:nvSpPr>
        <xdr:cNvPr id="47466" name="Text Box 1">
          <a:extLst>
            <a:ext uri="{FF2B5EF4-FFF2-40B4-BE49-F238E27FC236}">
              <a16:creationId xmlns:a16="http://schemas.microsoft.com/office/drawing/2014/main" id="{00000000-0008-0000-0400-00006AB90000}"/>
            </a:ext>
          </a:extLst>
        </xdr:cNvPr>
        <xdr:cNvSpPr txBox="1">
          <a:spLocks noChangeArrowheads="1"/>
        </xdr:cNvSpPr>
      </xdr:nvSpPr>
      <xdr:spPr bwMode="auto">
        <a:xfrm>
          <a:off x="6772275" y="8791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Q18"/>
  <sheetViews>
    <sheetView showGridLines="0" workbookViewId="0">
      <selection activeCell="C4" sqref="C3:H4"/>
    </sheetView>
  </sheetViews>
  <sheetFormatPr baseColWidth="10" defaultColWidth="11.42578125" defaultRowHeight="12.75"/>
  <cols>
    <col min="1" max="1" width="5.85546875" style="86" customWidth="1"/>
    <col min="2" max="2" width="22.85546875" style="86" customWidth="1"/>
    <col min="3" max="4" width="16.28515625" style="86" bestFit="1" customWidth="1"/>
    <col min="5" max="8" width="13.85546875" style="86" customWidth="1"/>
    <col min="9" max="10" width="11.42578125" style="86"/>
    <col min="18" max="16384" width="11.42578125" style="86"/>
  </cols>
  <sheetData>
    <row r="4" spans="2:17" ht="27.75" customHeight="1">
      <c r="B4" s="774" t="s">
        <v>0</v>
      </c>
      <c r="C4" s="776" t="s">
        <v>1</v>
      </c>
      <c r="D4" s="776"/>
      <c r="E4" s="776"/>
      <c r="F4" s="776"/>
      <c r="G4" s="776"/>
      <c r="H4" s="776"/>
      <c r="I4"/>
      <c r="J4"/>
    </row>
    <row r="5" spans="2:17" ht="12.75" customHeight="1">
      <c r="B5" s="775"/>
      <c r="C5" s="275" t="s">
        <v>467</v>
      </c>
      <c r="D5" s="276" t="s">
        <v>468</v>
      </c>
      <c r="E5" s="276" t="s">
        <v>2</v>
      </c>
      <c r="F5" s="275" t="s">
        <v>460</v>
      </c>
      <c r="G5" s="276" t="s">
        <v>461</v>
      </c>
      <c r="H5" s="276" t="s">
        <v>2</v>
      </c>
      <c r="I5"/>
      <c r="J5"/>
    </row>
    <row r="6" spans="2:17" s="85" customFormat="1" ht="6" customHeight="1">
      <c r="B6" s="131"/>
      <c r="C6" s="272"/>
      <c r="D6" s="121"/>
      <c r="E6" s="121"/>
      <c r="F6" s="272"/>
      <c r="G6" s="121"/>
      <c r="H6" s="121"/>
      <c r="I6"/>
      <c r="J6"/>
      <c r="K6"/>
      <c r="L6"/>
      <c r="M6"/>
      <c r="N6"/>
      <c r="O6"/>
      <c r="P6"/>
      <c r="Q6"/>
    </row>
    <row r="7" spans="2:17">
      <c r="B7" s="117" t="s">
        <v>5</v>
      </c>
      <c r="C7" s="273">
        <v>159.18299999999999</v>
      </c>
      <c r="D7" s="132">
        <v>170.852</v>
      </c>
      <c r="E7" s="185">
        <v>-6.8298878561562137E-2</v>
      </c>
      <c r="F7" s="273">
        <v>48.185999999999993</v>
      </c>
      <c r="G7" s="132">
        <v>2.2779999999999916</v>
      </c>
      <c r="H7" s="185" t="s">
        <v>469</v>
      </c>
      <c r="I7"/>
      <c r="J7"/>
    </row>
    <row r="8" spans="2:17">
      <c r="B8" s="117" t="s">
        <v>6</v>
      </c>
      <c r="C8" s="274">
        <v>1738.385</v>
      </c>
      <c r="D8" s="132">
        <v>1554.6320000000001</v>
      </c>
      <c r="E8" s="185">
        <v>0.11819710388053251</v>
      </c>
      <c r="F8" s="274">
        <v>550.96499999999992</v>
      </c>
      <c r="G8" s="132">
        <v>542.70800000000008</v>
      </c>
      <c r="H8" s="185">
        <v>1.5214443125953325E-2</v>
      </c>
      <c r="I8"/>
      <c r="J8"/>
    </row>
    <row r="9" spans="2:17">
      <c r="B9" s="117" t="s">
        <v>7</v>
      </c>
      <c r="C9" s="274">
        <v>1785.2090000000001</v>
      </c>
      <c r="D9" s="132">
        <v>1226.31</v>
      </c>
      <c r="E9" s="185">
        <v>0.45575670099730092</v>
      </c>
      <c r="F9" s="274">
        <v>772.82700000000011</v>
      </c>
      <c r="G9" s="132">
        <v>438.51499999999999</v>
      </c>
      <c r="H9" s="185">
        <v>0.76237300890505488</v>
      </c>
      <c r="I9"/>
      <c r="J9"/>
    </row>
    <row r="10" spans="2:17">
      <c r="B10" s="117" t="s">
        <v>8</v>
      </c>
      <c r="C10" s="274">
        <v>143.02199999999999</v>
      </c>
      <c r="D10" s="132">
        <v>154.435</v>
      </c>
      <c r="E10" s="185">
        <v>-7.3901641467284063E-2</v>
      </c>
      <c r="F10" s="273">
        <v>37.989999999999995</v>
      </c>
      <c r="G10" s="499">
        <v>54.468000000000004</v>
      </c>
      <c r="H10" s="185">
        <v>-0.30252625394727195</v>
      </c>
      <c r="I10"/>
      <c r="J10"/>
    </row>
    <row r="11" spans="2:17" s="117" customFormat="1">
      <c r="B11" s="279" t="s">
        <v>9</v>
      </c>
      <c r="C11" s="280">
        <v>3845.3580000000002</v>
      </c>
      <c r="D11" s="281">
        <v>3105.8519999999999</v>
      </c>
      <c r="E11" s="282">
        <v>0.23810084962193967</v>
      </c>
      <c r="F11" s="280">
        <v>1417.4290000000001</v>
      </c>
      <c r="G11" s="281">
        <v>1029.24</v>
      </c>
      <c r="H11" s="282">
        <v>0.37716081769072329</v>
      </c>
      <c r="I11"/>
      <c r="J11"/>
      <c r="K11"/>
      <c r="L11"/>
      <c r="M11"/>
      <c r="N11"/>
      <c r="O11"/>
      <c r="P11"/>
      <c r="Q11"/>
    </row>
    <row r="12" spans="2:17">
      <c r="B12" s="117" t="s">
        <v>10</v>
      </c>
      <c r="I12"/>
      <c r="J12"/>
    </row>
    <row r="13" spans="2:17">
      <c r="I13"/>
      <c r="J13"/>
    </row>
    <row r="14" spans="2:17">
      <c r="I14"/>
      <c r="J14"/>
    </row>
    <row r="15" spans="2:17">
      <c r="I15"/>
      <c r="J15"/>
    </row>
    <row r="16" spans="2:17">
      <c r="I16"/>
      <c r="J16"/>
    </row>
    <row r="17" spans="9:10">
      <c r="I17"/>
      <c r="J17"/>
    </row>
    <row r="18" spans="9:10">
      <c r="I18"/>
      <c r="J18"/>
    </row>
  </sheetData>
  <mergeCells count="2">
    <mergeCell ref="B4:B5"/>
    <mergeCell ref="C4:H4"/>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36D89-F847-4440-91D2-72185D876D14}">
  <dimension ref="A3:H23"/>
  <sheetViews>
    <sheetView workbookViewId="0">
      <selection activeCell="C16" sqref="C16"/>
    </sheetView>
  </sheetViews>
  <sheetFormatPr baseColWidth="10" defaultColWidth="11.42578125" defaultRowHeight="12.75"/>
  <cols>
    <col min="1" max="1" width="11.42578125" style="225"/>
    <col min="2" max="2" width="22.7109375" style="225" bestFit="1" customWidth="1"/>
    <col min="3" max="3" width="15.5703125" style="225" bestFit="1" customWidth="1"/>
    <col min="4" max="4" width="15.5703125" style="225" customWidth="1"/>
    <col min="5" max="5" width="11.42578125" style="225"/>
    <col min="6" max="7" width="15.5703125" style="225" customWidth="1"/>
    <col min="8" max="16384" width="11.42578125" style="225"/>
  </cols>
  <sheetData>
    <row r="3" spans="1:8">
      <c r="B3" s="230" t="s">
        <v>15</v>
      </c>
    </row>
    <row r="4" spans="1:8">
      <c r="B4" s="230"/>
    </row>
    <row r="5" spans="1:8">
      <c r="B5" s="604"/>
      <c r="C5" s="777" t="s">
        <v>11</v>
      </c>
      <c r="D5" s="777"/>
      <c r="E5" s="777"/>
      <c r="F5" s="778" t="s">
        <v>12</v>
      </c>
      <c r="G5" s="778"/>
      <c r="H5" s="778"/>
    </row>
    <row r="6" spans="1:8" ht="25.5">
      <c r="A6" s="287"/>
      <c r="B6" s="284" t="s">
        <v>16</v>
      </c>
      <c r="C6" s="285" t="s">
        <v>467</v>
      </c>
      <c r="D6" s="285" t="s">
        <v>468</v>
      </c>
      <c r="E6" s="286" t="s">
        <v>2</v>
      </c>
      <c r="F6" s="285" t="str">
        <f>'Reported EBITDA'!$F$5</f>
        <v>Q3 2026</v>
      </c>
      <c r="G6" s="285" t="str">
        <f>'Reported EBITDA'!$G$5</f>
        <v>Q3 2025</v>
      </c>
      <c r="H6" s="286" t="s">
        <v>2</v>
      </c>
    </row>
    <row r="7" spans="1:8">
      <c r="B7" s="231" t="s">
        <v>17</v>
      </c>
      <c r="C7" s="288">
        <v>45.477767883319302</v>
      </c>
      <c r="D7" s="270">
        <v>51.682686586551512</v>
      </c>
      <c r="E7" s="186">
        <v>-0.12005797517590366</v>
      </c>
      <c r="F7" s="288">
        <v>15.270114984505698</v>
      </c>
      <c r="G7" s="270">
        <v>17.42506245571008</v>
      </c>
      <c r="H7" s="186">
        <v>-0.12366942595940134</v>
      </c>
    </row>
    <row r="8" spans="1:8">
      <c r="B8" s="231" t="s">
        <v>18</v>
      </c>
      <c r="C8" s="288">
        <v>31.099916234247303</v>
      </c>
      <c r="D8" s="270">
        <v>32.544203229077546</v>
      </c>
      <c r="E8" s="186">
        <v>-4.4379239665631287E-2</v>
      </c>
      <c r="F8" s="288">
        <v>11.419673132600172</v>
      </c>
      <c r="G8" s="270">
        <v>11.493885367067303</v>
      </c>
      <c r="H8" s="186">
        <v>-6.4566708381977866E-3</v>
      </c>
    </row>
    <row r="12" spans="1:8">
      <c r="B12" s="230" t="s">
        <v>19</v>
      </c>
    </row>
    <row r="13" spans="1:8">
      <c r="B13" s="230"/>
    </row>
    <row r="14" spans="1:8">
      <c r="B14" s="604"/>
      <c r="C14" s="777" t="s">
        <v>11</v>
      </c>
      <c r="D14" s="777"/>
      <c r="E14" s="777"/>
      <c r="F14" s="778" t="s">
        <v>12</v>
      </c>
      <c r="G14" s="778"/>
      <c r="H14" s="778"/>
    </row>
    <row r="15" spans="1:8" ht="25.5">
      <c r="B15" s="284" t="s">
        <v>16</v>
      </c>
      <c r="C15" s="285" t="s">
        <v>467</v>
      </c>
      <c r="D15" s="285" t="s">
        <v>468</v>
      </c>
      <c r="E15" s="286" t="s">
        <v>2</v>
      </c>
      <c r="F15" s="285" t="str">
        <f>'Reported EBITDA'!$F$5</f>
        <v>Q3 2026</v>
      </c>
      <c r="G15" s="285" t="str">
        <f>'Reported EBITDA'!$G$5</f>
        <v>Q3 2025</v>
      </c>
      <c r="H15" s="286" t="s">
        <v>2</v>
      </c>
    </row>
    <row r="16" spans="1:8">
      <c r="B16" s="231" t="s">
        <v>17</v>
      </c>
      <c r="C16" s="288">
        <v>78.591094141043101</v>
      </c>
      <c r="D16" s="270">
        <v>77.500243470320001</v>
      </c>
      <c r="E16" s="186">
        <v>1.4075448306699379E-2</v>
      </c>
      <c r="F16" s="288">
        <v>26.059855675598364</v>
      </c>
      <c r="G16" s="270">
        <v>25.360288292417003</v>
      </c>
      <c r="H16" s="186">
        <v>2.7585151048560297E-2</v>
      </c>
    </row>
    <row r="17" spans="2:8">
      <c r="B17" s="231" t="s">
        <v>20</v>
      </c>
      <c r="C17" s="288">
        <v>23.246737</v>
      </c>
      <c r="D17" s="270">
        <v>22.897951999999997</v>
      </c>
      <c r="E17" s="186">
        <v>1.5232148272474433E-2</v>
      </c>
      <c r="F17" s="288">
        <v>23.246737</v>
      </c>
      <c r="G17" s="270">
        <v>22.897951999999997</v>
      </c>
      <c r="H17" s="186">
        <v>1.5232148272474433E-2</v>
      </c>
    </row>
    <row r="22" spans="2:8">
      <c r="D22" s="232"/>
    </row>
    <row r="23" spans="2:8">
      <c r="D23" s="232"/>
    </row>
  </sheetData>
  <mergeCells count="4">
    <mergeCell ref="C5:E5"/>
    <mergeCell ref="F5:H5"/>
    <mergeCell ref="C14:E14"/>
    <mergeCell ref="F14:H14"/>
  </mergeCells>
  <pageMargins left="0.7" right="0.7" top="0.75" bottom="0.75" header="0.3" footer="0.3"/>
  <pageSetup paperSize="9" orientation="portrait" r:id="rId1"/>
  <headerFooter>
    <oddHeader>&amp;C&amp;"Arial"&amp;8&amp;K000000INTERNAL&amp;1#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C29"/>
  <sheetViews>
    <sheetView showGridLines="0" workbookViewId="0">
      <selection activeCell="B15" sqref="B15:S15"/>
    </sheetView>
  </sheetViews>
  <sheetFormatPr baseColWidth="10" defaultColWidth="4" defaultRowHeight="12.75"/>
  <cols>
    <col min="1" max="1" width="3.42578125" style="129" customWidth="1"/>
    <col min="2" max="2" width="40.42578125" style="129" customWidth="1"/>
    <col min="3" max="3" width="15.42578125" style="129" customWidth="1"/>
    <col min="4" max="5" width="16.28515625" style="129" bestFit="1" customWidth="1"/>
    <col min="6" max="6" width="8.42578125" style="129" bestFit="1" customWidth="1"/>
    <col min="7" max="8" width="13.140625" style="129" customWidth="1"/>
    <col min="9" max="9" width="8.42578125" style="129" bestFit="1" customWidth="1"/>
    <col min="10" max="10" width="1.85546875" style="129" customWidth="1"/>
    <col min="11" max="12" width="16.28515625" style="129" bestFit="1" customWidth="1"/>
    <col min="13" max="13" width="8.42578125" style="129" bestFit="1" customWidth="1"/>
    <col min="14" max="15" width="12.28515625" style="129" customWidth="1"/>
    <col min="16" max="16" width="10.140625" style="129" customWidth="1"/>
    <col min="17" max="17" width="1.7109375" style="129" customWidth="1"/>
    <col min="18" max="19" width="16.28515625" style="129" bestFit="1" customWidth="1"/>
    <col min="20" max="20" width="1.7109375" style="129" customWidth="1"/>
    <col min="21" max="21" width="14.5703125" style="129" customWidth="1"/>
    <col min="22" max="22" width="13.5703125" style="129" customWidth="1"/>
    <col min="23" max="23" width="8.42578125" style="129" customWidth="1"/>
    <col min="24" max="24" width="11" style="129" customWidth="1"/>
    <col min="25" max="25" width="11.85546875" style="129" customWidth="1"/>
    <col min="26" max="26" width="8.7109375" style="129" customWidth="1"/>
    <col min="27" max="27" width="7.85546875" style="129" customWidth="1"/>
    <col min="28" max="28" width="8.140625" style="129" customWidth="1"/>
    <col min="29" max="16384" width="4" style="129"/>
  </cols>
  <sheetData>
    <row r="2" spans="1:29">
      <c r="B2" s="300"/>
      <c r="C2" s="300"/>
      <c r="D2" s="300"/>
      <c r="E2" s="300"/>
      <c r="F2" s="300"/>
      <c r="G2" s="300"/>
      <c r="H2" s="300"/>
      <c r="I2" s="300"/>
      <c r="K2" s="300"/>
      <c r="L2" s="300"/>
      <c r="M2" s="300"/>
      <c r="N2" s="300"/>
      <c r="O2" s="300"/>
      <c r="P2" s="300"/>
      <c r="R2" s="300"/>
      <c r="S2" s="300"/>
    </row>
    <row r="3" spans="1:29" ht="15" customHeight="1">
      <c r="A3" s="127"/>
      <c r="B3" s="780" t="s">
        <v>445</v>
      </c>
      <c r="C3" s="774" t="s">
        <v>21</v>
      </c>
      <c r="D3" s="786" t="s">
        <v>22</v>
      </c>
      <c r="E3" s="786"/>
      <c r="F3" s="786"/>
      <c r="G3" s="786"/>
      <c r="H3" s="786"/>
      <c r="I3" s="784"/>
      <c r="J3" s="605"/>
      <c r="K3" s="787" t="s">
        <v>23</v>
      </c>
      <c r="L3" s="788"/>
      <c r="M3" s="788"/>
      <c r="N3" s="788"/>
      <c r="O3" s="788"/>
      <c r="P3" s="789"/>
      <c r="Q3" s="127"/>
      <c r="R3" s="783" t="s">
        <v>24</v>
      </c>
      <c r="S3" s="784"/>
      <c r="T3" s="118"/>
      <c r="W3" s="118"/>
      <c r="X3" s="118"/>
      <c r="Y3" s="118"/>
    </row>
    <row r="4" spans="1:29" ht="15" customHeight="1">
      <c r="A4" s="127"/>
      <c r="B4" s="780"/>
      <c r="C4" s="774"/>
      <c r="D4" s="785" t="s">
        <v>11</v>
      </c>
      <c r="E4" s="785"/>
      <c r="F4" s="785"/>
      <c r="G4" s="785" t="s">
        <v>12</v>
      </c>
      <c r="H4" s="785"/>
      <c r="I4" s="785"/>
      <c r="J4" s="120"/>
      <c r="K4" s="785" t="s">
        <v>11</v>
      </c>
      <c r="L4" s="785"/>
      <c r="M4" s="785"/>
      <c r="N4" s="785" t="s">
        <v>12</v>
      </c>
      <c r="O4" s="785"/>
      <c r="P4" s="785"/>
      <c r="Q4" s="120"/>
      <c r="R4" s="782"/>
      <c r="S4" s="782"/>
      <c r="T4" s="118"/>
      <c r="W4" s="118"/>
      <c r="X4" s="118"/>
      <c r="Y4" s="118"/>
    </row>
    <row r="5" spans="1:29" s="700" customFormat="1">
      <c r="A5" s="128"/>
      <c r="B5" s="781"/>
      <c r="C5" s="775"/>
      <c r="D5" s="275" t="s">
        <v>467</v>
      </c>
      <c r="E5" s="276" t="s">
        <v>468</v>
      </c>
      <c r="F5" s="276" t="s">
        <v>2</v>
      </c>
      <c r="G5" s="275" t="str">
        <f>'Reported EBITDA'!$F$5</f>
        <v>Q3 2026</v>
      </c>
      <c r="H5" s="276" t="str">
        <f>'Reported EBITDA'!$G$5</f>
        <v>Q3 2025</v>
      </c>
      <c r="I5" s="276" t="s">
        <v>2</v>
      </c>
      <c r="J5" s="121"/>
      <c r="K5" s="275" t="s">
        <v>467</v>
      </c>
      <c r="L5" s="276" t="s">
        <v>468</v>
      </c>
      <c r="M5" s="276" t="s">
        <v>2</v>
      </c>
      <c r="N5" s="275" t="str">
        <f>'Reported EBITDA'!$F$5</f>
        <v>Q3 2026</v>
      </c>
      <c r="O5" s="276" t="str">
        <f>'Reported EBITDA'!$G$5</f>
        <v>Q3 2025</v>
      </c>
      <c r="P5" s="276" t="s">
        <v>2</v>
      </c>
      <c r="Q5" s="121"/>
      <c r="R5" s="275" t="s">
        <v>467</v>
      </c>
      <c r="S5" s="276" t="s">
        <v>468</v>
      </c>
      <c r="T5" s="699"/>
      <c r="U5" s="129"/>
      <c r="V5" s="129"/>
      <c r="W5" s="699"/>
      <c r="X5" s="699"/>
      <c r="Y5" s="699"/>
    </row>
    <row r="6" spans="1:29" s="700" customFormat="1" ht="9" customHeight="1">
      <c r="A6" s="128"/>
      <c r="B6" s="121"/>
      <c r="C6" s="121"/>
      <c r="D6" s="291"/>
      <c r="E6" s="121"/>
      <c r="F6" s="121"/>
      <c r="G6" s="121"/>
      <c r="H6" s="121"/>
      <c r="I6" s="121"/>
      <c r="J6" s="121"/>
      <c r="K6" s="291"/>
      <c r="L6" s="121"/>
      <c r="M6" s="121"/>
      <c r="N6" s="121"/>
      <c r="O6" s="121"/>
      <c r="P6" s="121"/>
      <c r="Q6" s="121"/>
      <c r="R6" s="289"/>
      <c r="S6" s="122"/>
      <c r="T6" s="699"/>
      <c r="U6" s="129"/>
      <c r="V6" s="129"/>
      <c r="W6" s="699"/>
      <c r="X6" s="699"/>
      <c r="Y6" s="699"/>
    </row>
    <row r="7" spans="1:29">
      <c r="A7" s="127"/>
      <c r="B7" s="117" t="s">
        <v>25</v>
      </c>
      <c r="C7" s="117" t="s">
        <v>26</v>
      </c>
      <c r="D7" s="292">
        <v>0</v>
      </c>
      <c r="E7" s="271">
        <v>1.89096</v>
      </c>
      <c r="F7" s="185">
        <v>-1</v>
      </c>
      <c r="G7" s="292">
        <v>0</v>
      </c>
      <c r="H7" s="271">
        <v>0.54571000000000003</v>
      </c>
      <c r="I7" s="185">
        <v>-1</v>
      </c>
      <c r="J7" s="119"/>
      <c r="K7" s="292">
        <v>0</v>
      </c>
      <c r="L7" s="271">
        <v>1.8895</v>
      </c>
      <c r="M7" s="185">
        <v>-1</v>
      </c>
      <c r="N7" s="292">
        <v>0</v>
      </c>
      <c r="O7" s="271">
        <v>0.54513000000000011</v>
      </c>
      <c r="P7" s="185">
        <v>-1</v>
      </c>
      <c r="Q7" s="119"/>
      <c r="R7" s="290">
        <v>0</v>
      </c>
      <c r="S7" s="229">
        <v>1.6558028756063818E-2</v>
      </c>
      <c r="T7" s="701"/>
      <c r="W7" s="118"/>
      <c r="X7" s="701"/>
      <c r="Y7" s="701"/>
      <c r="Z7" s="702"/>
    </row>
    <row r="8" spans="1:29">
      <c r="A8" s="127"/>
      <c r="B8" s="117" t="s">
        <v>27</v>
      </c>
      <c r="C8" s="117" t="s">
        <v>28</v>
      </c>
      <c r="D8" s="292">
        <v>25.313399034417813</v>
      </c>
      <c r="E8" s="271">
        <v>30.165999594947333</v>
      </c>
      <c r="F8" s="185">
        <v>-0.16086324423813592</v>
      </c>
      <c r="G8" s="292">
        <v>7.9019470913140246</v>
      </c>
      <c r="H8" s="271">
        <v>9.9720187013799482</v>
      </c>
      <c r="I8" s="185">
        <v>-0.20758801924222858</v>
      </c>
      <c r="J8" s="119"/>
      <c r="K8" s="292">
        <v>15.170478310117685</v>
      </c>
      <c r="L8" s="271">
        <v>15.792711945282724</v>
      </c>
      <c r="M8" s="185">
        <v>-3.9400049676135529E-2</v>
      </c>
      <c r="N8" s="292">
        <v>5.2952634443416393</v>
      </c>
      <c r="O8" s="271">
        <v>5.6225547425361562</v>
      </c>
      <c r="P8" s="185">
        <v>-5.8210424474566591E-2</v>
      </c>
      <c r="Q8" s="119"/>
      <c r="R8" s="290">
        <v>5.8581490837411473E-2</v>
      </c>
      <c r="S8" s="229">
        <v>8.3180783479680914E-2</v>
      </c>
      <c r="T8" s="701"/>
      <c r="U8" s="703"/>
      <c r="W8" s="118"/>
      <c r="X8" s="701"/>
      <c r="Y8" s="701"/>
      <c r="Z8" s="702"/>
    </row>
    <row r="9" spans="1:29">
      <c r="A9" s="127"/>
      <c r="B9" s="117" t="s">
        <v>29</v>
      </c>
      <c r="C9" s="117" t="s">
        <v>30</v>
      </c>
      <c r="D9" s="292">
        <v>17.428139999999999</v>
      </c>
      <c r="E9" s="271">
        <v>16.71855</v>
      </c>
      <c r="F9" s="185">
        <v>4.2443274087764715E-2</v>
      </c>
      <c r="G9" s="292">
        <v>6.4404399999999988</v>
      </c>
      <c r="H9" s="271">
        <v>5.8914799999999996</v>
      </c>
      <c r="I9" s="185">
        <v>9.317862404692856E-2</v>
      </c>
      <c r="J9" s="119"/>
      <c r="K9" s="292">
        <v>13.724358787729999</v>
      </c>
      <c r="L9" s="271">
        <v>12.687940000000001</v>
      </c>
      <c r="M9" s="185">
        <v>8.1685347481939452E-2</v>
      </c>
      <c r="N9" s="292">
        <v>5.4435073983100013</v>
      </c>
      <c r="O9" s="271">
        <v>4.5347000000000017</v>
      </c>
      <c r="P9" s="185">
        <v>0.20041180195161745</v>
      </c>
      <c r="Q9" s="119"/>
      <c r="R9" s="290">
        <v>0.26206946019366667</v>
      </c>
      <c r="S9" s="229">
        <v>0.26569512818011715</v>
      </c>
      <c r="T9" s="701"/>
      <c r="U9" s="703"/>
      <c r="W9" s="118"/>
      <c r="X9" s="701"/>
      <c r="Y9" s="701"/>
      <c r="Z9" s="702"/>
    </row>
    <row r="10" spans="1:29">
      <c r="A10" s="127"/>
      <c r="B10" s="117" t="s">
        <v>31</v>
      </c>
      <c r="C10" s="117" t="s">
        <v>32</v>
      </c>
      <c r="D10" s="292">
        <v>2.4409388489014918</v>
      </c>
      <c r="E10" s="271">
        <v>2.5997369916041779</v>
      </c>
      <c r="F10" s="185">
        <v>-6.1082387647490077E-2</v>
      </c>
      <c r="G10" s="292">
        <v>0.80920789319167441</v>
      </c>
      <c r="H10" s="271">
        <v>0.91651375433013438</v>
      </c>
      <c r="I10" s="185">
        <v>-0.11708047002184729</v>
      </c>
      <c r="J10" s="119"/>
      <c r="K10" s="292">
        <v>1.9098291363996183</v>
      </c>
      <c r="L10" s="271">
        <v>1.9662112837948256</v>
      </c>
      <c r="M10" s="185">
        <v>-2.8675528342197665E-2</v>
      </c>
      <c r="N10" s="292">
        <v>0.5459122899485328</v>
      </c>
      <c r="O10" s="271">
        <v>0.71613062453114729</v>
      </c>
      <c r="P10" s="185">
        <v>-0.23769174051739084</v>
      </c>
      <c r="Q10" s="119"/>
      <c r="R10" s="290">
        <v>7.8359833155460148E-2</v>
      </c>
      <c r="S10" s="229">
        <v>5.6438105904967166E-2</v>
      </c>
      <c r="T10" s="701"/>
      <c r="U10" s="703"/>
      <c r="W10" s="118"/>
      <c r="X10" s="701"/>
      <c r="Y10" s="701"/>
      <c r="Z10" s="702"/>
    </row>
    <row r="11" spans="1:29">
      <c r="A11" s="127"/>
      <c r="B11" s="277" t="s">
        <v>455</v>
      </c>
      <c r="C11" s="277" t="s">
        <v>456</v>
      </c>
      <c r="D11" s="298">
        <v>0.29528999999999994</v>
      </c>
      <c r="E11" s="297">
        <v>0.30743999999999999</v>
      </c>
      <c r="F11" s="278">
        <v>-3.9519906323185139E-2</v>
      </c>
      <c r="G11" s="298">
        <v>0.11851999999999996</v>
      </c>
      <c r="H11" s="297">
        <v>9.9339999999999998E-2</v>
      </c>
      <c r="I11" s="278">
        <v>0.19307429031608581</v>
      </c>
      <c r="J11" s="119"/>
      <c r="K11" s="298">
        <v>0.29525000000000001</v>
      </c>
      <c r="L11" s="297">
        <v>0.20784</v>
      </c>
      <c r="M11" s="278">
        <v>0.42056389530408023</v>
      </c>
      <c r="N11" s="298">
        <v>0.13499</v>
      </c>
      <c r="O11" s="297">
        <v>7.5370000000000006E-2</v>
      </c>
      <c r="P11" s="278">
        <v>0.79103091415682614</v>
      </c>
      <c r="Q11" s="119"/>
      <c r="R11" s="500">
        <v>5.9180811689004461E-3</v>
      </c>
      <c r="S11" s="501">
        <v>6.6742641026607845E-3</v>
      </c>
      <c r="T11" s="701"/>
      <c r="U11" s="703"/>
      <c r="W11" s="118"/>
      <c r="X11" s="118"/>
      <c r="Y11" s="118"/>
      <c r="Z11" s="702"/>
    </row>
    <row r="12" spans="1:29">
      <c r="A12" s="127"/>
      <c r="B12" s="277"/>
      <c r="C12" s="277"/>
      <c r="D12" s="296"/>
      <c r="E12" s="297"/>
      <c r="F12" s="278"/>
      <c r="G12" s="296"/>
      <c r="H12" s="297"/>
      <c r="I12" s="278"/>
      <c r="J12" s="119"/>
      <c r="K12" s="119"/>
      <c r="L12" s="119"/>
      <c r="M12" s="119"/>
      <c r="N12" s="119"/>
      <c r="O12" s="119"/>
      <c r="P12" s="119"/>
      <c r="Q12" s="119"/>
      <c r="R12" s="201"/>
      <c r="S12" s="125"/>
      <c r="T12" s="701"/>
      <c r="U12" s="703"/>
      <c r="W12" s="118"/>
      <c r="X12" s="118"/>
      <c r="Y12" s="118"/>
      <c r="Z12" s="702"/>
    </row>
    <row r="13" spans="1:29" s="706" customFormat="1">
      <c r="A13" s="130"/>
      <c r="B13" s="317" t="s">
        <v>33</v>
      </c>
      <c r="C13" s="279"/>
      <c r="D13" s="294">
        <v>45.477767883319302</v>
      </c>
      <c r="E13" s="295">
        <v>51.682686586551512</v>
      </c>
      <c r="F13" s="282">
        <v>-0.12005797517590366</v>
      </c>
      <c r="G13" s="294">
        <v>15.270114984505698</v>
      </c>
      <c r="H13" s="295">
        <v>17.42506245571008</v>
      </c>
      <c r="I13" s="282">
        <v>-0.12366942595940134</v>
      </c>
      <c r="J13" s="119"/>
      <c r="K13" s="294">
        <v>31.099916234247303</v>
      </c>
      <c r="L13" s="295">
        <v>32.544203229077546</v>
      </c>
      <c r="M13" s="282">
        <v>-4.4379239665631287E-2</v>
      </c>
      <c r="N13" s="294">
        <v>11.419673132600172</v>
      </c>
      <c r="O13" s="295">
        <v>11.493885367067303</v>
      </c>
      <c r="P13" s="282">
        <v>-6.4566708381977866E-3</v>
      </c>
      <c r="Q13" s="119"/>
      <c r="R13" s="127"/>
      <c r="S13" s="127"/>
      <c r="T13" s="704"/>
      <c r="U13" s="705"/>
      <c r="W13" s="137"/>
      <c r="X13" s="137"/>
      <c r="Y13" s="137"/>
      <c r="Z13" s="707"/>
    </row>
    <row r="14" spans="1:29" ht="13.5" customHeight="1">
      <c r="A14" s="118"/>
      <c r="B14" s="123"/>
      <c r="C14" s="123"/>
      <c r="D14" s="124"/>
      <c r="E14" s="124"/>
      <c r="F14" s="123"/>
      <c r="G14" s="123"/>
      <c r="H14" s="123"/>
      <c r="I14" s="123"/>
      <c r="J14" s="123"/>
      <c r="K14" s="123"/>
      <c r="L14" s="123"/>
      <c r="M14" s="123"/>
      <c r="N14" s="123"/>
      <c r="O14" s="123"/>
      <c r="P14" s="123"/>
      <c r="Q14" s="123"/>
      <c r="R14" s="123"/>
      <c r="S14" s="123"/>
      <c r="T14" s="708"/>
      <c r="U14" s="118"/>
      <c r="V14" s="118"/>
      <c r="W14" s="118"/>
      <c r="X14" s="118"/>
      <c r="Z14" s="118"/>
      <c r="AA14" s="118"/>
      <c r="AB14" s="118"/>
      <c r="AC14" s="702"/>
    </row>
    <row r="15" spans="1:29">
      <c r="B15" s="790" t="s">
        <v>34</v>
      </c>
      <c r="C15" s="790"/>
      <c r="D15" s="790"/>
      <c r="E15" s="790"/>
      <c r="F15" s="790"/>
      <c r="G15" s="790"/>
      <c r="H15" s="790"/>
      <c r="I15" s="790"/>
      <c r="J15" s="790"/>
      <c r="K15" s="790"/>
      <c r="L15" s="790"/>
      <c r="M15" s="790"/>
      <c r="N15" s="790"/>
      <c r="O15" s="790"/>
      <c r="P15" s="790"/>
      <c r="Q15" s="790"/>
      <c r="R15" s="790"/>
      <c r="S15" s="790"/>
      <c r="T15" s="750"/>
      <c r="U15" s="750"/>
      <c r="V15" s="750"/>
      <c r="W15" s="118"/>
      <c r="X15" s="118"/>
    </row>
    <row r="16" spans="1:29">
      <c r="A16" s="118"/>
      <c r="B16" s="791" t="s">
        <v>35</v>
      </c>
      <c r="C16" s="791"/>
      <c r="D16" s="791"/>
      <c r="E16" s="791"/>
      <c r="F16" s="791"/>
      <c r="G16" s="791"/>
      <c r="H16" s="791"/>
      <c r="I16" s="791"/>
      <c r="J16" s="791"/>
      <c r="K16" s="791"/>
      <c r="L16" s="791"/>
      <c r="M16" s="791"/>
      <c r="N16" s="791"/>
      <c r="O16" s="791"/>
      <c r="P16" s="791"/>
      <c r="Q16" s="791"/>
      <c r="R16" s="791"/>
      <c r="S16" s="791"/>
      <c r="U16" s="118"/>
      <c r="V16" s="118"/>
      <c r="W16" s="118"/>
      <c r="X16" s="118"/>
      <c r="Z16" s="118"/>
      <c r="AA16" s="118"/>
      <c r="AB16" s="118"/>
      <c r="AC16" s="702"/>
    </row>
    <row r="17" spans="2:24">
      <c r="B17" s="779" t="s">
        <v>36</v>
      </c>
      <c r="C17" s="779"/>
      <c r="D17" s="779"/>
      <c r="E17" s="779"/>
      <c r="F17" s="779"/>
      <c r="G17" s="779"/>
      <c r="H17" s="779"/>
      <c r="I17" s="779"/>
      <c r="J17" s="779"/>
      <c r="K17" s="779"/>
      <c r="L17" s="779"/>
      <c r="M17" s="779"/>
      <c r="N17" s="779"/>
      <c r="O17" s="779"/>
      <c r="P17" s="779"/>
      <c r="Q17" s="779"/>
      <c r="R17" s="779"/>
      <c r="S17" s="751"/>
      <c r="T17" s="751"/>
      <c r="U17" s="751"/>
      <c r="V17" s="751"/>
      <c r="W17" s="118"/>
      <c r="X17" s="118"/>
    </row>
    <row r="18" spans="2:24">
      <c r="B18" s="118" t="s">
        <v>462</v>
      </c>
      <c r="C18" s="118"/>
      <c r="D18" s="118"/>
      <c r="E18" s="118"/>
      <c r="F18" s="123"/>
      <c r="G18" s="123"/>
      <c r="H18" s="123"/>
      <c r="I18" s="123"/>
      <c r="J18" s="123"/>
      <c r="K18" s="123"/>
      <c r="L18" s="123"/>
      <c r="M18" s="123"/>
      <c r="N18" s="123"/>
      <c r="O18" s="123"/>
      <c r="P18" s="123"/>
      <c r="Q18" s="123"/>
      <c r="R18" s="123"/>
      <c r="S18" s="123"/>
      <c r="T18" s="123"/>
    </row>
    <row r="19" spans="2:24">
      <c r="B19" s="695"/>
      <c r="C19" s="695"/>
      <c r="D19" s="695"/>
      <c r="E19" s="695"/>
      <c r="F19" s="695"/>
      <c r="G19" s="695"/>
      <c r="H19" s="695"/>
      <c r="I19" s="695"/>
      <c r="J19" s="695"/>
      <c r="K19" s="695"/>
      <c r="L19" s="695"/>
      <c r="M19" s="695"/>
      <c r="N19" s="695"/>
      <c r="O19" s="695"/>
      <c r="P19" s="695"/>
      <c r="Q19" s="695"/>
      <c r="R19" s="695"/>
      <c r="S19" s="695"/>
      <c r="T19" s="695"/>
      <c r="U19" s="695"/>
      <c r="V19" s="695"/>
    </row>
    <row r="20" spans="2:24">
      <c r="D20" s="697"/>
      <c r="E20" s="697"/>
    </row>
    <row r="21" spans="2:24">
      <c r="D21" s="697"/>
      <c r="E21" s="697"/>
    </row>
    <row r="22" spans="2:24">
      <c r="D22" s="697"/>
      <c r="E22" s="697"/>
    </row>
    <row r="23" spans="2:24">
      <c r="D23" s="697"/>
      <c r="E23" s="697"/>
    </row>
    <row r="24" spans="2:24">
      <c r="D24" s="697"/>
      <c r="E24" s="697"/>
    </row>
    <row r="25" spans="2:24">
      <c r="D25" s="697"/>
      <c r="E25" s="697"/>
    </row>
    <row r="26" spans="2:24">
      <c r="D26" s="697"/>
      <c r="E26" s="697"/>
      <c r="F26" s="696"/>
      <c r="G26" s="696"/>
      <c r="H26" s="696"/>
      <c r="I26" s="696"/>
      <c r="J26" s="696"/>
      <c r="K26" s="696"/>
      <c r="L26" s="696"/>
      <c r="M26" s="696"/>
      <c r="N26" s="696"/>
      <c r="O26" s="696"/>
      <c r="P26" s="696"/>
      <c r="Q26" s="696"/>
      <c r="R26" s="696"/>
      <c r="S26" s="696"/>
      <c r="T26" s="696"/>
    </row>
    <row r="27" spans="2:24">
      <c r="D27" s="697"/>
      <c r="E27" s="697"/>
      <c r="F27" s="697"/>
      <c r="G27" s="697"/>
      <c r="H27" s="697"/>
      <c r="I27" s="697"/>
      <c r="J27" s="697"/>
      <c r="K27" s="697"/>
      <c r="L27" s="697"/>
      <c r="M27" s="697"/>
      <c r="N27" s="697"/>
      <c r="O27" s="697"/>
      <c r="P27" s="697"/>
      <c r="Q27" s="697"/>
      <c r="R27" s="697"/>
      <c r="S27" s="697"/>
    </row>
    <row r="28" spans="2:24">
      <c r="E28" s="697"/>
      <c r="F28" s="697"/>
      <c r="G28" s="697"/>
      <c r="H28" s="697"/>
      <c r="I28" s="697"/>
      <c r="J28" s="697"/>
      <c r="K28" s="697"/>
      <c r="L28" s="697"/>
      <c r="M28" s="697"/>
      <c r="N28" s="697"/>
      <c r="O28" s="697"/>
      <c r="P28" s="697"/>
      <c r="Q28" s="697"/>
      <c r="R28" s="697"/>
      <c r="S28" s="697"/>
    </row>
    <row r="29" spans="2:24">
      <c r="D29" s="123"/>
      <c r="E29" s="698"/>
    </row>
  </sheetData>
  <mergeCells count="13">
    <mergeCell ref="B17:R17"/>
    <mergeCell ref="B3:B5"/>
    <mergeCell ref="R4:S4"/>
    <mergeCell ref="R3:S3"/>
    <mergeCell ref="C3:C5"/>
    <mergeCell ref="D4:F4"/>
    <mergeCell ref="K4:M4"/>
    <mergeCell ref="G4:I4"/>
    <mergeCell ref="D3:I3"/>
    <mergeCell ref="K3:P3"/>
    <mergeCell ref="N4:P4"/>
    <mergeCell ref="B15:S15"/>
    <mergeCell ref="B16:S16"/>
  </mergeCells>
  <phoneticPr fontId="0" type="noConversion"/>
  <printOptions horizontalCentered="1" verticalCentered="1"/>
  <pageMargins left="0.4" right="0.36" top="0.79" bottom="0.7" header="0" footer="0"/>
  <pageSetup paperSize="9" scale="88" orientation="landscape" horizontalDpi="4294967292" r:id="rId1"/>
  <headerFooter alignWithMargins="0">
    <oddHeader>&amp;C&amp;"Arial"&amp;8&amp;K000000INTERNAL&amp;1#</oddHead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4"/>
  <sheetViews>
    <sheetView showGridLines="0" workbookViewId="0">
      <selection activeCell="M7" sqref="M7"/>
    </sheetView>
  </sheetViews>
  <sheetFormatPr baseColWidth="10" defaultColWidth="4" defaultRowHeight="12.75"/>
  <cols>
    <col min="1" max="1" width="2.7109375" style="136" customWidth="1"/>
    <col min="2" max="2" width="45.7109375" style="136" customWidth="1"/>
    <col min="3" max="4" width="16.85546875" style="136" customWidth="1"/>
    <col min="5" max="5" width="7.42578125" style="136" customWidth="1"/>
    <col min="6" max="7" width="16" style="136" customWidth="1"/>
    <col min="8" max="8" width="7.42578125" style="136" customWidth="1"/>
    <col min="9" max="9" width="1.5703125" style="136" customWidth="1"/>
    <col min="10" max="11" width="17.140625" style="136" customWidth="1"/>
    <col min="12" max="12" width="1.7109375" style="136" customWidth="1"/>
    <col min="13" max="13" width="15.85546875" style="136" customWidth="1"/>
    <col min="14" max="14" width="14.85546875" style="136" customWidth="1"/>
    <col min="15" max="15" width="8.42578125" style="136" bestFit="1" customWidth="1"/>
    <col min="16" max="16" width="2" style="136" customWidth="1"/>
    <col min="17" max="17" width="5.85546875" style="136" customWidth="1"/>
    <col min="18" max="16384" width="4" style="136"/>
  </cols>
  <sheetData>
    <row r="1" spans="1:17">
      <c r="L1" s="133"/>
      <c r="N1" s="133"/>
      <c r="O1" s="133"/>
    </row>
    <row r="2" spans="1:17">
      <c r="B2" s="305"/>
      <c r="C2" s="305"/>
      <c r="D2" s="305"/>
      <c r="E2" s="305"/>
      <c r="F2" s="305"/>
      <c r="G2" s="305"/>
      <c r="H2" s="305"/>
      <c r="J2" s="305"/>
      <c r="K2" s="305"/>
      <c r="L2" s="133"/>
      <c r="M2" s="305"/>
      <c r="N2" s="306"/>
      <c r="O2" s="306"/>
    </row>
    <row r="3" spans="1:17" s="129" customFormat="1" ht="17.25" customHeight="1">
      <c r="A3" s="127"/>
      <c r="B3" s="794" t="s">
        <v>446</v>
      </c>
      <c r="C3" s="803" t="s">
        <v>22</v>
      </c>
      <c r="D3" s="798"/>
      <c r="E3" s="798"/>
      <c r="F3" s="798"/>
      <c r="G3" s="798"/>
      <c r="H3" s="799"/>
      <c r="I3" s="134"/>
      <c r="J3" s="798" t="s">
        <v>37</v>
      </c>
      <c r="K3" s="799"/>
      <c r="L3" s="307"/>
      <c r="M3" s="800" t="s">
        <v>38</v>
      </c>
      <c r="N3" s="801"/>
      <c r="O3" s="802"/>
      <c r="P3" s="711"/>
    </row>
    <row r="4" spans="1:17" s="129" customFormat="1">
      <c r="A4" s="127"/>
      <c r="B4" s="795"/>
      <c r="C4" s="797" t="s">
        <v>11</v>
      </c>
      <c r="D4" s="797"/>
      <c r="E4" s="797"/>
      <c r="F4" s="797" t="s">
        <v>12</v>
      </c>
      <c r="G4" s="797"/>
      <c r="H4" s="797"/>
      <c r="I4" s="134"/>
      <c r="J4" s="309"/>
      <c r="K4" s="309"/>
      <c r="L4" s="127"/>
      <c r="M4" s="310"/>
      <c r="N4" s="311"/>
      <c r="O4" s="311"/>
      <c r="P4" s="711"/>
    </row>
    <row r="5" spans="1:17" s="129" customFormat="1">
      <c r="A5" s="127"/>
      <c r="B5" s="796"/>
      <c r="C5" s="275" t="s">
        <v>467</v>
      </c>
      <c r="D5" s="293" t="s">
        <v>468</v>
      </c>
      <c r="E5" s="293" t="s">
        <v>2</v>
      </c>
      <c r="F5" s="299" t="str">
        <f>'Reported EBITDA'!$F$5</f>
        <v>Q3 2026</v>
      </c>
      <c r="G5" s="293" t="str">
        <f>'Reported EBITDA'!$G$5</f>
        <v>Q3 2025</v>
      </c>
      <c r="H5" s="293" t="s">
        <v>2</v>
      </c>
      <c r="I5" s="121"/>
      <c r="J5" s="299" t="s">
        <v>467</v>
      </c>
      <c r="K5" s="293" t="s">
        <v>468</v>
      </c>
      <c r="L5" s="127"/>
      <c r="M5" s="299" t="s">
        <v>467</v>
      </c>
      <c r="N5" s="293" t="s">
        <v>468</v>
      </c>
      <c r="O5" s="293" t="s">
        <v>2</v>
      </c>
      <c r="P5" s="711"/>
      <c r="Q5" s="700"/>
    </row>
    <row r="6" spans="1:17" s="86" customFormat="1" ht="6" customHeight="1">
      <c r="C6" s="302"/>
      <c r="D6" s="126"/>
      <c r="F6" s="302"/>
      <c r="G6" s="126"/>
      <c r="J6" s="302"/>
      <c r="K6" s="126"/>
      <c r="L6" s="127"/>
      <c r="M6" s="302"/>
      <c r="N6" s="85"/>
      <c r="O6" s="85"/>
      <c r="P6" s="712"/>
    </row>
    <row r="7" spans="1:17">
      <c r="A7" s="133"/>
      <c r="B7" s="135" t="s">
        <v>39</v>
      </c>
      <c r="C7" s="322">
        <v>13.540456000000001</v>
      </c>
      <c r="D7" s="325">
        <v>13.458520967828001</v>
      </c>
      <c r="E7" s="185">
        <v>6.0879670483748871E-3</v>
      </c>
      <c r="F7" s="322">
        <v>4.6251538657510007</v>
      </c>
      <c r="G7" s="325">
        <v>4.6839165038020001</v>
      </c>
      <c r="H7" s="185">
        <v>-1.2545620316523731E-2</v>
      </c>
      <c r="I7" s="126"/>
      <c r="J7" s="304">
        <v>0.19406899999999999</v>
      </c>
      <c r="K7" s="125">
        <v>0.17469999999999999</v>
      </c>
      <c r="L7" s="127"/>
      <c r="M7" s="303">
        <v>2751.9870000000001</v>
      </c>
      <c r="N7" s="126">
        <v>2755.5929999999998</v>
      </c>
      <c r="O7" s="187">
        <v>3.2775169554840167E-2</v>
      </c>
      <c r="P7" s="712"/>
    </row>
    <row r="8" spans="1:17">
      <c r="A8" s="133"/>
      <c r="B8" s="135" t="s">
        <v>40</v>
      </c>
      <c r="C8" s="322">
        <v>53.142217851839987</v>
      </c>
      <c r="D8" s="325">
        <v>52.511216502491997</v>
      </c>
      <c r="E8" s="185">
        <v>1.2016506022442641E-2</v>
      </c>
      <c r="F8" s="322">
        <v>17.357984365646995</v>
      </c>
      <c r="G8" s="325">
        <v>16.761152788615004</v>
      </c>
      <c r="H8" s="185">
        <v>3.560802676039021E-2</v>
      </c>
      <c r="I8" s="126"/>
      <c r="J8" s="304">
        <v>0.1406105075236479</v>
      </c>
      <c r="K8" s="125">
        <v>0.13845213581912513</v>
      </c>
      <c r="L8" s="127"/>
      <c r="M8" s="303">
        <v>16365.397000000001</v>
      </c>
      <c r="N8" s="126">
        <v>16111.897999999999</v>
      </c>
      <c r="O8" s="185">
        <v>1.5733652236378459E-2</v>
      </c>
      <c r="P8" s="712"/>
    </row>
    <row r="9" spans="1:17">
      <c r="A9" s="133"/>
      <c r="B9" s="312" t="s">
        <v>41</v>
      </c>
      <c r="C9" s="323">
        <v>11.9084202892031</v>
      </c>
      <c r="D9" s="326">
        <v>11.530505999999999</v>
      </c>
      <c r="E9" s="278">
        <v>3.2775169554840167E-2</v>
      </c>
      <c r="F9" s="323">
        <v>4.0767174442003711</v>
      </c>
      <c r="G9" s="326">
        <v>3.9152189999999991</v>
      </c>
      <c r="H9" s="278">
        <v>4.1248891620206285E-2</v>
      </c>
      <c r="I9" s="126"/>
      <c r="J9" s="315">
        <v>7.6200000000000004E-2</v>
      </c>
      <c r="K9" s="316">
        <v>7.5340861996533226E-2</v>
      </c>
      <c r="L9" s="127"/>
      <c r="M9" s="313">
        <v>4129.3530000000001</v>
      </c>
      <c r="N9" s="314">
        <v>4030.4609999999998</v>
      </c>
      <c r="O9" s="278">
        <v>2.4536151075522206E-2</v>
      </c>
      <c r="P9" s="712"/>
    </row>
    <row r="10" spans="1:17">
      <c r="A10" s="133"/>
      <c r="B10" s="135"/>
      <c r="C10" s="325"/>
      <c r="D10" s="325"/>
      <c r="E10" s="185"/>
      <c r="F10" s="325"/>
      <c r="G10" s="325"/>
      <c r="H10" s="185"/>
      <c r="I10" s="126"/>
      <c r="J10" s="125"/>
      <c r="K10" s="125"/>
      <c r="L10" s="127"/>
      <c r="M10" s="126"/>
      <c r="N10" s="126"/>
      <c r="O10" s="185"/>
      <c r="P10" s="712"/>
    </row>
    <row r="11" spans="1:17" s="706" customFormat="1">
      <c r="A11" s="130"/>
      <c r="B11" s="293" t="s">
        <v>33</v>
      </c>
      <c r="C11" s="324">
        <v>78.591094141043101</v>
      </c>
      <c r="D11" s="327">
        <v>77.500243470320001</v>
      </c>
      <c r="E11" s="282">
        <v>1.4075448306699379E-2</v>
      </c>
      <c r="F11" s="324">
        <v>26.059855675598364</v>
      </c>
      <c r="G11" s="327">
        <v>25.360288292417003</v>
      </c>
      <c r="H11" s="282">
        <v>2.7585151048560297E-2</v>
      </c>
      <c r="I11" s="121"/>
      <c r="J11" s="320">
        <v>0.14006114464860486</v>
      </c>
      <c r="K11" s="321">
        <v>0.1353571483633294</v>
      </c>
      <c r="L11" s="127"/>
      <c r="M11" s="318">
        <v>23246.737000000001</v>
      </c>
      <c r="N11" s="319">
        <v>22897.951999999997</v>
      </c>
      <c r="O11" s="282">
        <v>1.5232148272474433E-2</v>
      </c>
      <c r="P11" s="711"/>
    </row>
    <row r="12" spans="1:17">
      <c r="B12" s="792" t="s">
        <v>42</v>
      </c>
      <c r="C12" s="792"/>
      <c r="D12" s="792"/>
      <c r="E12" s="792"/>
      <c r="F12" s="709"/>
      <c r="G12" s="709"/>
      <c r="H12" s="709"/>
      <c r="I12" s="710"/>
      <c r="J12" s="710"/>
      <c r="K12" s="710"/>
      <c r="L12" s="710"/>
      <c r="M12" s="710"/>
      <c r="N12" s="710"/>
      <c r="O12" s="710"/>
      <c r="P12" s="710"/>
    </row>
    <row r="13" spans="1:17" s="129" customFormat="1">
      <c r="B13" s="793"/>
      <c r="C13" s="793"/>
      <c r="D13" s="793"/>
      <c r="E13" s="793"/>
      <c r="F13" s="793"/>
      <c r="G13" s="793"/>
      <c r="H13" s="793"/>
      <c r="I13" s="793"/>
      <c r="J13" s="793"/>
      <c r="K13" s="793"/>
      <c r="L13" s="793"/>
      <c r="M13" s="793"/>
      <c r="N13" s="793"/>
      <c r="O13" s="793"/>
      <c r="P13" s="793"/>
    </row>
    <row r="14" spans="1:17">
      <c r="M14" s="744"/>
    </row>
  </sheetData>
  <mergeCells count="8">
    <mergeCell ref="B12:E12"/>
    <mergeCell ref="B13:P13"/>
    <mergeCell ref="B3:B5"/>
    <mergeCell ref="C4:E4"/>
    <mergeCell ref="J3:K3"/>
    <mergeCell ref="M3:O3"/>
    <mergeCell ref="F4:H4"/>
    <mergeCell ref="C3:H3"/>
  </mergeCells>
  <phoneticPr fontId="12" type="noConversion"/>
  <printOptions horizontalCentered="1" verticalCentered="1"/>
  <pageMargins left="0.2" right="0.25" top="0.64" bottom="1" header="0" footer="0"/>
  <pageSetup paperSize="9" scale="85" orientation="landscape" horizontalDpi="4294967292" r:id="rId1"/>
  <headerFooter alignWithMargins="0">
    <oddHeader>&amp;C&amp;"Arial"&amp;8&amp;K000000INTERNAL&amp;1#</oddHead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U45"/>
  <sheetViews>
    <sheetView showGridLines="0" topLeftCell="B1" workbookViewId="0">
      <selection activeCell="B48" sqref="B48"/>
    </sheetView>
  </sheetViews>
  <sheetFormatPr baseColWidth="10" defaultColWidth="11.42578125" defaultRowHeight="12.75"/>
  <cols>
    <col min="1" max="1" width="7" style="118" customWidth="1"/>
    <col min="2" max="2" width="34.85546875" style="118" bestFit="1" customWidth="1"/>
    <col min="3" max="16" width="17.140625" style="118" customWidth="1"/>
    <col min="17" max="18" width="15.85546875" style="118" bestFit="1" customWidth="1"/>
    <col min="19" max="19" width="8.7109375" style="118" customWidth="1"/>
    <col min="20" max="20" width="9.140625" style="118" customWidth="1"/>
    <col min="21" max="21" width="10.28515625" style="118" customWidth="1"/>
    <col min="22" max="22" width="8.140625" style="118" customWidth="1"/>
    <col min="23" max="16384" width="11.42578125" style="118"/>
  </cols>
  <sheetData>
    <row r="1" spans="2:21" ht="14.25" customHeight="1">
      <c r="B1" s="330"/>
      <c r="C1" s="330"/>
      <c r="D1" s="330"/>
      <c r="E1" s="330"/>
      <c r="F1" s="330"/>
      <c r="G1" s="330"/>
      <c r="H1" s="330"/>
      <c r="I1" s="330"/>
      <c r="J1" s="330"/>
      <c r="K1" s="330"/>
      <c r="L1" s="330"/>
      <c r="M1" s="330"/>
      <c r="N1" s="330"/>
      <c r="O1" s="330"/>
      <c r="P1" s="330"/>
      <c r="Q1" s="117"/>
      <c r="R1" s="117"/>
      <c r="S1" s="117"/>
      <c r="T1" s="137"/>
      <c r="U1" s="137"/>
    </row>
    <row r="2" spans="2:21" ht="14.25" customHeight="1">
      <c r="B2" s="804" t="s">
        <v>43</v>
      </c>
      <c r="C2" s="808" t="s">
        <v>11</v>
      </c>
      <c r="D2" s="808"/>
      <c r="E2" s="808"/>
      <c r="F2" s="808"/>
      <c r="G2" s="808"/>
      <c r="H2" s="808"/>
      <c r="I2" s="808"/>
      <c r="J2" s="808"/>
      <c r="K2" s="808"/>
      <c r="L2" s="808"/>
      <c r="M2" s="808"/>
      <c r="N2" s="808"/>
      <c r="O2" s="808"/>
      <c r="P2" s="808"/>
      <c r="Q2" s="117"/>
      <c r="R2" s="117"/>
      <c r="S2" s="117"/>
    </row>
    <row r="3" spans="2:21" s="117" customFormat="1" ht="25.5" customHeight="1">
      <c r="B3" s="805"/>
      <c r="C3" s="807" t="s">
        <v>5</v>
      </c>
      <c r="D3" s="807"/>
      <c r="E3" s="807" t="s">
        <v>6</v>
      </c>
      <c r="F3" s="807"/>
      <c r="G3" s="807" t="s">
        <v>7</v>
      </c>
      <c r="H3" s="807"/>
      <c r="I3" s="807" t="s">
        <v>44</v>
      </c>
      <c r="J3" s="807"/>
      <c r="K3" s="807" t="s">
        <v>45</v>
      </c>
      <c r="L3" s="807"/>
      <c r="M3" s="807" t="s">
        <v>46</v>
      </c>
      <c r="N3" s="807"/>
      <c r="O3" s="809" t="s">
        <v>47</v>
      </c>
      <c r="P3" s="809"/>
    </row>
    <row r="4" spans="2:21" s="117" customFormat="1">
      <c r="B4" s="806"/>
      <c r="C4" s="308" t="str">
        <f>'Reported EBITDA'!$C$5</f>
        <v xml:space="preserve"> September 2026</v>
      </c>
      <c r="D4" s="331" t="str">
        <f>'Reported EBITDA'!$D$5</f>
        <v xml:space="preserve"> September 2025</v>
      </c>
      <c r="E4" s="308" t="str">
        <f>'Reported EBITDA'!$C$5</f>
        <v xml:space="preserve"> September 2026</v>
      </c>
      <c r="F4" s="331" t="str">
        <f>'Reported EBITDA'!$D$5</f>
        <v xml:space="preserve"> September 2025</v>
      </c>
      <c r="G4" s="308" t="str">
        <f>'Reported EBITDA'!$C$5</f>
        <v xml:space="preserve"> September 2026</v>
      </c>
      <c r="H4" s="331" t="str">
        <f>'Reported EBITDA'!$D$5</f>
        <v xml:space="preserve"> September 2025</v>
      </c>
      <c r="I4" s="308" t="str">
        <f>'Reported EBITDA'!$C$5</f>
        <v xml:space="preserve"> September 2026</v>
      </c>
      <c r="J4" s="331" t="str">
        <f>'Reported EBITDA'!$D$5</f>
        <v xml:space="preserve"> September 2025</v>
      </c>
      <c r="K4" s="308" t="str">
        <f>'Reported EBITDA'!$C$5</f>
        <v xml:space="preserve"> September 2026</v>
      </c>
      <c r="L4" s="331" t="str">
        <f>'Reported EBITDA'!$D$5</f>
        <v xml:space="preserve"> September 2025</v>
      </c>
      <c r="M4" s="308" t="str">
        <f>'Reported EBITDA'!$C$5</f>
        <v xml:space="preserve"> September 2026</v>
      </c>
      <c r="N4" s="331" t="str">
        <f>'Reported EBITDA'!$D$5</f>
        <v xml:space="preserve"> September 2025</v>
      </c>
      <c r="O4" s="308" t="str">
        <f>'Reported EBITDA'!$C$5</f>
        <v xml:space="preserve"> September 2026</v>
      </c>
      <c r="P4" s="331" t="str">
        <f>'Reported EBITDA'!$D$5</f>
        <v xml:space="preserve"> September 2025</v>
      </c>
    </row>
    <row r="5" spans="2:21">
      <c r="B5" s="328"/>
      <c r="C5" s="329"/>
      <c r="D5" s="329"/>
      <c r="E5" s="329"/>
      <c r="F5" s="329"/>
      <c r="G5" s="329"/>
      <c r="H5" s="329"/>
      <c r="I5" s="329"/>
      <c r="J5" s="329"/>
      <c r="K5" s="329"/>
      <c r="L5" s="329"/>
      <c r="M5" s="329"/>
      <c r="N5" s="329"/>
      <c r="O5" s="329"/>
      <c r="P5" s="329"/>
      <c r="Q5" s="117"/>
    </row>
    <row r="6" spans="2:21" s="117" customFormat="1">
      <c r="B6" s="332" t="s">
        <v>48</v>
      </c>
      <c r="C6" s="333">
        <v>1</v>
      </c>
      <c r="D6" s="334">
        <v>34</v>
      </c>
      <c r="E6" s="333">
        <v>1132</v>
      </c>
      <c r="F6" s="334">
        <v>962</v>
      </c>
      <c r="G6" s="333">
        <v>1760</v>
      </c>
      <c r="H6" s="334">
        <v>1189</v>
      </c>
      <c r="I6" s="333">
        <v>244</v>
      </c>
      <c r="J6" s="334">
        <v>249</v>
      </c>
      <c r="K6" s="333">
        <v>3137</v>
      </c>
      <c r="L6" s="334">
        <v>2434</v>
      </c>
      <c r="M6" s="333">
        <v>-197</v>
      </c>
      <c r="N6" s="334">
        <v>-130</v>
      </c>
      <c r="O6" s="333">
        <v>2940</v>
      </c>
      <c r="P6" s="334">
        <v>2304</v>
      </c>
    </row>
    <row r="7" spans="2:21" s="117" customFormat="1">
      <c r="B7" s="677" t="s">
        <v>49</v>
      </c>
      <c r="C7" s="678">
        <v>1</v>
      </c>
      <c r="D7" s="679">
        <v>0</v>
      </c>
      <c r="E7" s="678">
        <v>344</v>
      </c>
      <c r="F7" s="679">
        <v>198</v>
      </c>
      <c r="G7" s="678">
        <v>803</v>
      </c>
      <c r="H7" s="679">
        <v>542</v>
      </c>
      <c r="I7" s="678">
        <v>118</v>
      </c>
      <c r="J7" s="679">
        <v>129</v>
      </c>
      <c r="K7" s="678">
        <v>1266</v>
      </c>
      <c r="L7" s="679">
        <v>869</v>
      </c>
      <c r="M7" s="678">
        <v>-65</v>
      </c>
      <c r="N7" s="679">
        <v>4</v>
      </c>
      <c r="O7" s="678">
        <v>1201</v>
      </c>
      <c r="P7" s="679">
        <v>873</v>
      </c>
    </row>
    <row r="8" spans="2:21" s="117" customFormat="1">
      <c r="B8" s="138" t="s">
        <v>50</v>
      </c>
      <c r="C8" s="273">
        <v>0</v>
      </c>
      <c r="D8" s="214">
        <v>0</v>
      </c>
      <c r="E8" s="273">
        <v>608</v>
      </c>
      <c r="F8" s="214">
        <v>676</v>
      </c>
      <c r="G8" s="273">
        <v>420</v>
      </c>
      <c r="H8" s="214">
        <v>411</v>
      </c>
      <c r="I8" s="273">
        <v>48</v>
      </c>
      <c r="J8" s="214">
        <v>46</v>
      </c>
      <c r="K8" s="273">
        <v>1076</v>
      </c>
      <c r="L8" s="214">
        <v>1133</v>
      </c>
      <c r="M8" s="273">
        <v>-9</v>
      </c>
      <c r="N8" s="214">
        <v>-23</v>
      </c>
      <c r="O8" s="273">
        <v>1067</v>
      </c>
      <c r="P8" s="214">
        <v>1110</v>
      </c>
    </row>
    <row r="9" spans="2:21" s="117" customFormat="1">
      <c r="B9" s="138" t="s">
        <v>51</v>
      </c>
      <c r="C9" s="273">
        <v>0</v>
      </c>
      <c r="D9" s="214">
        <v>34</v>
      </c>
      <c r="E9" s="273">
        <v>180</v>
      </c>
      <c r="F9" s="214">
        <v>88</v>
      </c>
      <c r="G9" s="273">
        <v>537</v>
      </c>
      <c r="H9" s="214">
        <v>236</v>
      </c>
      <c r="I9" s="273">
        <v>78</v>
      </c>
      <c r="J9" s="214">
        <v>74</v>
      </c>
      <c r="K9" s="273">
        <v>795</v>
      </c>
      <c r="L9" s="214">
        <v>432</v>
      </c>
      <c r="M9" s="273">
        <v>-123</v>
      </c>
      <c r="N9" s="214">
        <v>-111</v>
      </c>
      <c r="O9" s="273">
        <v>672</v>
      </c>
      <c r="P9" s="214">
        <v>321</v>
      </c>
    </row>
    <row r="10" spans="2:21" s="117" customFormat="1">
      <c r="B10" s="680" t="s">
        <v>52</v>
      </c>
      <c r="C10" s="498">
        <v>0</v>
      </c>
      <c r="D10" s="499">
        <v>0</v>
      </c>
      <c r="E10" s="498">
        <v>0</v>
      </c>
      <c r="F10" s="499">
        <v>0</v>
      </c>
      <c r="G10" s="498">
        <v>0</v>
      </c>
      <c r="H10" s="499">
        <v>0</v>
      </c>
      <c r="I10" s="498">
        <v>0</v>
      </c>
      <c r="J10" s="499">
        <v>0</v>
      </c>
      <c r="K10" s="498">
        <v>0</v>
      </c>
      <c r="L10" s="499">
        <v>0</v>
      </c>
      <c r="M10" s="498">
        <v>0</v>
      </c>
      <c r="N10" s="499">
        <v>0</v>
      </c>
      <c r="O10" s="498">
        <v>0</v>
      </c>
      <c r="P10" s="499">
        <v>0</v>
      </c>
    </row>
    <row r="11" spans="2:21" s="117" customFormat="1">
      <c r="B11"/>
      <c r="C11"/>
      <c r="D11"/>
      <c r="E11"/>
      <c r="F11"/>
      <c r="G11"/>
      <c r="H11"/>
      <c r="I11"/>
      <c r="J11"/>
      <c r="K11"/>
      <c r="L11"/>
      <c r="M11"/>
      <c r="N11"/>
      <c r="O11"/>
      <c r="P11"/>
    </row>
    <row r="12" spans="2:21" s="117" customFormat="1">
      <c r="B12" s="332" t="s">
        <v>53</v>
      </c>
      <c r="C12" s="333">
        <v>1343</v>
      </c>
      <c r="D12" s="334">
        <v>988</v>
      </c>
      <c r="E12" s="333">
        <v>3992</v>
      </c>
      <c r="F12" s="334">
        <v>3597</v>
      </c>
      <c r="G12" s="333">
        <v>990</v>
      </c>
      <c r="H12" s="334">
        <v>805</v>
      </c>
      <c r="I12" s="681">
        <v>0</v>
      </c>
      <c r="J12" s="682">
        <v>0</v>
      </c>
      <c r="K12" s="333">
        <v>6325</v>
      </c>
      <c r="L12" s="334">
        <v>5390</v>
      </c>
      <c r="M12" s="333">
        <v>30</v>
      </c>
      <c r="N12" s="334">
        <v>26</v>
      </c>
      <c r="O12" s="333">
        <v>6355</v>
      </c>
      <c r="P12" s="334">
        <v>5416</v>
      </c>
    </row>
    <row r="13" spans="2:21" s="117" customFormat="1">
      <c r="B13" s="677" t="s">
        <v>54</v>
      </c>
      <c r="C13" s="678">
        <v>584</v>
      </c>
      <c r="D13" s="679">
        <v>416</v>
      </c>
      <c r="E13" s="678">
        <v>2533</v>
      </c>
      <c r="F13" s="679">
        <v>2302</v>
      </c>
      <c r="G13" s="678">
        <v>574</v>
      </c>
      <c r="H13" s="679">
        <v>465</v>
      </c>
      <c r="I13" s="678">
        <v>0</v>
      </c>
      <c r="J13" s="679">
        <v>0</v>
      </c>
      <c r="K13" s="678">
        <v>3691</v>
      </c>
      <c r="L13" s="679">
        <v>3183</v>
      </c>
      <c r="M13" s="678">
        <v>0</v>
      </c>
      <c r="N13" s="679">
        <v>0</v>
      </c>
      <c r="O13" s="678">
        <v>3691</v>
      </c>
      <c r="P13" s="679">
        <v>3183</v>
      </c>
    </row>
    <row r="14" spans="2:21" s="117" customFormat="1">
      <c r="B14" s="138" t="s">
        <v>55</v>
      </c>
      <c r="C14" s="273">
        <v>387</v>
      </c>
      <c r="D14" s="214">
        <v>276</v>
      </c>
      <c r="E14" s="273">
        <v>968</v>
      </c>
      <c r="F14" s="214">
        <v>828</v>
      </c>
      <c r="G14" s="273">
        <v>241</v>
      </c>
      <c r="H14" s="214">
        <v>203</v>
      </c>
      <c r="I14" s="273">
        <v>0</v>
      </c>
      <c r="J14" s="214">
        <v>0</v>
      </c>
      <c r="K14" s="273">
        <v>1596</v>
      </c>
      <c r="L14" s="214">
        <v>1307</v>
      </c>
      <c r="M14" s="273">
        <v>14</v>
      </c>
      <c r="N14" s="214">
        <v>11</v>
      </c>
      <c r="O14" s="273">
        <v>1610</v>
      </c>
      <c r="P14" s="214">
        <v>1318</v>
      </c>
    </row>
    <row r="15" spans="2:21" s="117" customFormat="1">
      <c r="B15" s="138" t="s">
        <v>56</v>
      </c>
      <c r="C15" s="273">
        <v>261</v>
      </c>
      <c r="D15" s="214">
        <v>186</v>
      </c>
      <c r="E15" s="273">
        <v>211</v>
      </c>
      <c r="F15" s="214">
        <v>196</v>
      </c>
      <c r="G15" s="273">
        <v>101</v>
      </c>
      <c r="H15" s="214">
        <v>85</v>
      </c>
      <c r="I15" s="273">
        <v>0</v>
      </c>
      <c r="J15" s="214">
        <v>0</v>
      </c>
      <c r="K15" s="273">
        <v>573</v>
      </c>
      <c r="L15" s="214">
        <v>467</v>
      </c>
      <c r="M15" s="273">
        <v>13</v>
      </c>
      <c r="N15" s="214">
        <v>12</v>
      </c>
      <c r="O15" s="273">
        <v>586</v>
      </c>
      <c r="P15" s="214">
        <v>479</v>
      </c>
    </row>
    <row r="16" spans="2:21" s="117" customFormat="1">
      <c r="B16" s="680" t="s">
        <v>57</v>
      </c>
      <c r="C16" s="498">
        <v>111</v>
      </c>
      <c r="D16" s="499">
        <v>110</v>
      </c>
      <c r="E16" s="498">
        <v>280</v>
      </c>
      <c r="F16" s="499">
        <v>271</v>
      </c>
      <c r="G16" s="498">
        <v>74</v>
      </c>
      <c r="H16" s="499">
        <v>52</v>
      </c>
      <c r="I16" s="498">
        <v>0</v>
      </c>
      <c r="J16" s="499">
        <v>0</v>
      </c>
      <c r="K16" s="498">
        <v>465</v>
      </c>
      <c r="L16" s="499">
        <v>433</v>
      </c>
      <c r="M16" s="498">
        <v>3</v>
      </c>
      <c r="N16" s="499">
        <v>3</v>
      </c>
      <c r="O16" s="498">
        <v>468</v>
      </c>
      <c r="P16" s="499">
        <v>436</v>
      </c>
    </row>
    <row r="17" spans="2:18" s="117" customFormat="1">
      <c r="B17"/>
      <c r="C17"/>
      <c r="D17"/>
      <c r="E17"/>
      <c r="F17"/>
      <c r="G17"/>
      <c r="H17"/>
      <c r="I17"/>
      <c r="J17"/>
      <c r="K17"/>
      <c r="L17"/>
      <c r="M17"/>
      <c r="N17"/>
      <c r="O17"/>
      <c r="P17"/>
    </row>
    <row r="18" spans="2:18" s="117" customFormat="1">
      <c r="B18" s="332" t="s">
        <v>58</v>
      </c>
      <c r="C18" s="333">
        <v>0</v>
      </c>
      <c r="D18" s="334">
        <v>0</v>
      </c>
      <c r="E18" s="333">
        <v>-84</v>
      </c>
      <c r="F18" s="334">
        <v>-34</v>
      </c>
      <c r="G18" s="333">
        <v>-146</v>
      </c>
      <c r="H18" s="334">
        <v>-118</v>
      </c>
      <c r="I18" s="681">
        <v>0</v>
      </c>
      <c r="J18" s="682">
        <v>0</v>
      </c>
      <c r="K18" s="333">
        <v>-230</v>
      </c>
      <c r="L18" s="334">
        <v>-152</v>
      </c>
      <c r="M18" s="333">
        <v>230</v>
      </c>
      <c r="N18" s="334">
        <v>152</v>
      </c>
      <c r="O18" s="333">
        <v>0</v>
      </c>
      <c r="P18" s="334">
        <v>0</v>
      </c>
    </row>
    <row r="19" spans="2:18" s="117" customFormat="1">
      <c r="B19"/>
      <c r="C19"/>
      <c r="D19"/>
      <c r="E19"/>
      <c r="F19"/>
      <c r="G19"/>
      <c r="H19"/>
      <c r="I19"/>
      <c r="J19"/>
      <c r="K19"/>
      <c r="L19"/>
      <c r="M19"/>
      <c r="N19"/>
      <c r="O19"/>
      <c r="P19"/>
    </row>
    <row r="20" spans="2:18" s="117" customFormat="1">
      <c r="B20" s="332" t="s">
        <v>59</v>
      </c>
      <c r="C20" s="333">
        <v>1344</v>
      </c>
      <c r="D20" s="334">
        <v>1022</v>
      </c>
      <c r="E20" s="333">
        <v>5040</v>
      </c>
      <c r="F20" s="334">
        <v>4525</v>
      </c>
      <c r="G20" s="333">
        <v>2604</v>
      </c>
      <c r="H20" s="334">
        <v>1876</v>
      </c>
      <c r="I20" s="333">
        <v>244</v>
      </c>
      <c r="J20" s="334">
        <v>249</v>
      </c>
      <c r="K20" s="333">
        <v>9232</v>
      </c>
      <c r="L20" s="334">
        <v>7672</v>
      </c>
      <c r="M20" s="333">
        <v>63</v>
      </c>
      <c r="N20" s="334">
        <v>48</v>
      </c>
      <c r="O20" s="333">
        <v>9295</v>
      </c>
      <c r="P20" s="334">
        <v>7720</v>
      </c>
    </row>
    <row r="21" spans="2:18" s="117" customFormat="1">
      <c r="B21"/>
      <c r="C21"/>
      <c r="D21"/>
      <c r="E21"/>
      <c r="F21"/>
      <c r="G21"/>
      <c r="H21"/>
      <c r="I21"/>
      <c r="J21"/>
      <c r="K21"/>
      <c r="L21"/>
      <c r="M21"/>
      <c r="N21"/>
      <c r="O21"/>
      <c r="P21"/>
    </row>
    <row r="22" spans="2:18" s="120" customFormat="1">
      <c r="B22" s="332" t="s">
        <v>60</v>
      </c>
      <c r="C22" s="333">
        <v>322</v>
      </c>
      <c r="D22" s="282">
        <v>-0.31506849315068491</v>
      </c>
      <c r="E22" s="333">
        <v>515</v>
      </c>
      <c r="F22" s="282">
        <v>0.11381215469613259</v>
      </c>
      <c r="G22" s="333">
        <v>728</v>
      </c>
      <c r="H22" s="282">
        <v>0.38805970149253732</v>
      </c>
      <c r="I22" s="333">
        <v>-5</v>
      </c>
      <c r="J22" s="282">
        <v>-2.0080321285140562E-2</v>
      </c>
      <c r="K22" s="333">
        <v>1560</v>
      </c>
      <c r="L22" s="282">
        <v>0.20333680917622524</v>
      </c>
      <c r="M22" s="333">
        <v>15</v>
      </c>
      <c r="N22" s="334">
        <v>0</v>
      </c>
      <c r="O22" s="333">
        <v>1575</v>
      </c>
      <c r="P22" s="282">
        <v>0.20401554404145078</v>
      </c>
    </row>
    <row r="23" spans="2:18" s="117" customFormat="1" ht="12" customHeight="1">
      <c r="B23" s="120"/>
      <c r="C23" s="193"/>
      <c r="D23" s="193"/>
      <c r="E23" s="193"/>
      <c r="F23" s="193"/>
      <c r="G23" s="193"/>
      <c r="H23" s="193"/>
      <c r="I23" s="193"/>
      <c r="J23" s="193"/>
      <c r="K23" s="193"/>
      <c r="L23" s="193"/>
      <c r="M23" s="193"/>
      <c r="N23" s="193"/>
      <c r="O23" s="193"/>
      <c r="P23" s="193"/>
      <c r="Q23" s="193"/>
      <c r="R23" s="193"/>
    </row>
    <row r="24" spans="2:18" s="117" customFormat="1" ht="12.75" customHeight="1">
      <c r="B24" s="120"/>
      <c r="C24" s="330"/>
      <c r="D24" s="330"/>
      <c r="E24" s="330"/>
      <c r="F24" s="330"/>
      <c r="G24" s="330"/>
      <c r="H24" s="330"/>
      <c r="I24" s="330"/>
      <c r="J24" s="330"/>
      <c r="K24" s="330"/>
      <c r="L24" s="330"/>
      <c r="M24" s="330"/>
      <c r="N24" s="330"/>
      <c r="O24" s="330"/>
      <c r="P24" s="330"/>
    </row>
    <row r="25" spans="2:18">
      <c r="B25" s="804" t="s">
        <v>43</v>
      </c>
      <c r="C25" s="808" t="s">
        <v>12</v>
      </c>
      <c r="D25" s="808"/>
      <c r="E25" s="808"/>
      <c r="F25" s="808"/>
      <c r="G25" s="808"/>
      <c r="H25" s="808"/>
      <c r="I25" s="808"/>
      <c r="J25" s="808"/>
      <c r="K25" s="808"/>
      <c r="L25" s="808"/>
      <c r="M25" s="808"/>
      <c r="N25" s="808"/>
      <c r="O25" s="808"/>
      <c r="P25" s="808"/>
      <c r="Q25" s="224"/>
      <c r="R25" s="224"/>
    </row>
    <row r="26" spans="2:18" ht="24.75" customHeight="1">
      <c r="B26" s="805"/>
      <c r="C26" s="807" t="s">
        <v>5</v>
      </c>
      <c r="D26" s="807"/>
      <c r="E26" s="807" t="s">
        <v>6</v>
      </c>
      <c r="F26" s="807"/>
      <c r="G26" s="807" t="s">
        <v>7</v>
      </c>
      <c r="H26" s="807"/>
      <c r="I26" s="807" t="s">
        <v>44</v>
      </c>
      <c r="J26" s="807"/>
      <c r="K26" s="807" t="s">
        <v>45</v>
      </c>
      <c r="L26" s="807"/>
      <c r="M26" s="807" t="s">
        <v>46</v>
      </c>
      <c r="N26" s="807"/>
      <c r="O26" s="809" t="s">
        <v>47</v>
      </c>
      <c r="P26" s="809"/>
    </row>
    <row r="27" spans="2:18">
      <c r="B27" s="806"/>
      <c r="C27" s="308" t="str">
        <f>'Reported EBITDA'!$F$5</f>
        <v>Q3 2026</v>
      </c>
      <c r="D27" s="331" t="str">
        <f>'Reported EBITDA'!$G$5</f>
        <v>Q3 2025</v>
      </c>
      <c r="E27" s="308" t="str">
        <f>'Reported EBITDA'!$F$5</f>
        <v>Q3 2026</v>
      </c>
      <c r="F27" s="331" t="str">
        <f>'Reported EBITDA'!$G$5</f>
        <v>Q3 2025</v>
      </c>
      <c r="G27" s="308" t="str">
        <f>'Reported EBITDA'!$F$5</f>
        <v>Q3 2026</v>
      </c>
      <c r="H27" s="331" t="str">
        <f>'Reported EBITDA'!$G$5</f>
        <v>Q3 2025</v>
      </c>
      <c r="I27" s="308" t="str">
        <f>'Reported EBITDA'!$F$5</f>
        <v>Q3 2026</v>
      </c>
      <c r="J27" s="331" t="str">
        <f>'Reported EBITDA'!$G$5</f>
        <v>Q3 2025</v>
      </c>
      <c r="K27" s="308" t="str">
        <f>'Reported EBITDA'!$F$5</f>
        <v>Q3 2026</v>
      </c>
      <c r="L27" s="331" t="str">
        <f>'Reported EBITDA'!$G$5</f>
        <v>Q3 2025</v>
      </c>
      <c r="M27" s="308" t="str">
        <f>'Reported EBITDA'!$F$5</f>
        <v>Q3 2026</v>
      </c>
      <c r="N27" s="331" t="str">
        <f>'Reported EBITDA'!$G$5</f>
        <v>Q3 2025</v>
      </c>
      <c r="O27" s="308" t="str">
        <f>'Reported EBITDA'!$F$5</f>
        <v>Q3 2026</v>
      </c>
      <c r="P27" s="331" t="str">
        <f>'Reported EBITDA'!$G$5</f>
        <v>Q3 2025</v>
      </c>
    </row>
    <row r="28" spans="2:18">
      <c r="B28" s="328"/>
      <c r="C28" s="329"/>
      <c r="D28" s="329"/>
      <c r="E28" s="329"/>
      <c r="F28" s="329"/>
      <c r="G28" s="329"/>
      <c r="H28" s="329"/>
      <c r="I28" s="329"/>
      <c r="J28" s="329"/>
      <c r="K28" s="329"/>
      <c r="L28" s="329"/>
      <c r="M28" s="329"/>
      <c r="N28" s="329"/>
      <c r="O28" s="329"/>
      <c r="P28" s="329"/>
    </row>
    <row r="29" spans="2:18">
      <c r="B29" s="332" t="s">
        <v>48</v>
      </c>
      <c r="C29" s="333">
        <v>0</v>
      </c>
      <c r="D29" s="334">
        <v>9</v>
      </c>
      <c r="E29" s="333">
        <v>307</v>
      </c>
      <c r="F29" s="334">
        <v>358</v>
      </c>
      <c r="G29" s="333">
        <v>802</v>
      </c>
      <c r="H29" s="334">
        <v>421</v>
      </c>
      <c r="I29" s="333">
        <v>85</v>
      </c>
      <c r="J29" s="334">
        <v>84</v>
      </c>
      <c r="K29" s="333">
        <v>1194</v>
      </c>
      <c r="L29" s="334">
        <v>872</v>
      </c>
      <c r="M29" s="333">
        <v>-66</v>
      </c>
      <c r="N29" s="334">
        <v>-44</v>
      </c>
      <c r="O29" s="333">
        <v>1128</v>
      </c>
      <c r="P29" s="334">
        <v>828</v>
      </c>
    </row>
    <row r="30" spans="2:18">
      <c r="B30" s="677" t="s">
        <v>49</v>
      </c>
      <c r="C30" s="678">
        <v>0</v>
      </c>
      <c r="D30" s="679">
        <v>0</v>
      </c>
      <c r="E30" s="678">
        <v>141</v>
      </c>
      <c r="F30" s="679">
        <v>66</v>
      </c>
      <c r="G30" s="678">
        <v>301</v>
      </c>
      <c r="H30" s="679">
        <v>198</v>
      </c>
      <c r="I30" s="678">
        <v>48</v>
      </c>
      <c r="J30" s="679">
        <v>43</v>
      </c>
      <c r="K30" s="678">
        <v>490</v>
      </c>
      <c r="L30" s="679">
        <v>307</v>
      </c>
      <c r="M30" s="678">
        <v>-21</v>
      </c>
      <c r="N30" s="679">
        <v>4</v>
      </c>
      <c r="O30" s="678">
        <v>469</v>
      </c>
      <c r="P30" s="679">
        <v>311</v>
      </c>
    </row>
    <row r="31" spans="2:18">
      <c r="B31" s="138" t="s">
        <v>50</v>
      </c>
      <c r="C31" s="273">
        <v>0</v>
      </c>
      <c r="D31" s="214">
        <v>0</v>
      </c>
      <c r="E31" s="273">
        <v>125</v>
      </c>
      <c r="F31" s="214">
        <v>285</v>
      </c>
      <c r="G31" s="273">
        <v>165</v>
      </c>
      <c r="H31" s="214">
        <v>140</v>
      </c>
      <c r="I31" s="273">
        <v>11</v>
      </c>
      <c r="J31" s="214">
        <v>15</v>
      </c>
      <c r="K31" s="273">
        <v>301</v>
      </c>
      <c r="L31" s="214">
        <v>440</v>
      </c>
      <c r="M31" s="273">
        <v>-3</v>
      </c>
      <c r="N31" s="214">
        <v>-8</v>
      </c>
      <c r="O31" s="273">
        <v>298</v>
      </c>
      <c r="P31" s="214">
        <v>432</v>
      </c>
    </row>
    <row r="32" spans="2:18">
      <c r="B32" s="138" t="s">
        <v>51</v>
      </c>
      <c r="C32" s="273">
        <v>0</v>
      </c>
      <c r="D32" s="214">
        <v>9</v>
      </c>
      <c r="E32" s="273">
        <v>41</v>
      </c>
      <c r="F32" s="214">
        <v>7</v>
      </c>
      <c r="G32" s="273">
        <v>336</v>
      </c>
      <c r="H32" s="214">
        <v>83</v>
      </c>
      <c r="I32" s="273">
        <v>26</v>
      </c>
      <c r="J32" s="214">
        <v>26</v>
      </c>
      <c r="K32" s="273">
        <v>403</v>
      </c>
      <c r="L32" s="214">
        <v>125</v>
      </c>
      <c r="M32" s="273">
        <v>-42</v>
      </c>
      <c r="N32" s="214">
        <v>-40</v>
      </c>
      <c r="O32" s="273">
        <v>361</v>
      </c>
      <c r="P32" s="214">
        <v>85</v>
      </c>
    </row>
    <row r="33" spans="2:16">
      <c r="B33" s="680" t="s">
        <v>52</v>
      </c>
      <c r="C33" s="498">
        <v>0</v>
      </c>
      <c r="D33" s="499">
        <v>0</v>
      </c>
      <c r="E33" s="498">
        <v>0</v>
      </c>
      <c r="F33" s="499">
        <v>0</v>
      </c>
      <c r="G33" s="498">
        <v>0</v>
      </c>
      <c r="H33" s="499">
        <v>0</v>
      </c>
      <c r="I33" s="498">
        <v>0</v>
      </c>
      <c r="J33" s="499">
        <v>0</v>
      </c>
      <c r="K33" s="498">
        <v>0</v>
      </c>
      <c r="L33" s="499">
        <v>0</v>
      </c>
      <c r="M33" s="498">
        <v>0</v>
      </c>
      <c r="N33" s="499">
        <v>0</v>
      </c>
      <c r="O33" s="498">
        <v>0</v>
      </c>
      <c r="P33" s="499">
        <v>0</v>
      </c>
    </row>
    <row r="34" spans="2:16">
      <c r="B34"/>
      <c r="C34"/>
      <c r="D34"/>
      <c r="E34"/>
      <c r="F34"/>
      <c r="G34"/>
      <c r="H34"/>
      <c r="I34"/>
      <c r="J34"/>
      <c r="K34"/>
      <c r="L34"/>
      <c r="M34"/>
      <c r="N34"/>
      <c r="O34"/>
      <c r="P34"/>
    </row>
    <row r="35" spans="2:16">
      <c r="B35" s="332" t="s">
        <v>53</v>
      </c>
      <c r="C35" s="333">
        <v>512</v>
      </c>
      <c r="D35" s="334">
        <v>269</v>
      </c>
      <c r="E35" s="333">
        <v>1338</v>
      </c>
      <c r="F35" s="334">
        <v>1350</v>
      </c>
      <c r="G35" s="333">
        <v>395</v>
      </c>
      <c r="H35" s="334">
        <v>270</v>
      </c>
      <c r="I35" s="681">
        <v>0</v>
      </c>
      <c r="J35" s="682">
        <v>0</v>
      </c>
      <c r="K35" s="333">
        <v>2245</v>
      </c>
      <c r="L35" s="334">
        <v>1889</v>
      </c>
      <c r="M35" s="333">
        <v>11</v>
      </c>
      <c r="N35" s="334">
        <v>9</v>
      </c>
      <c r="O35" s="333">
        <v>2256</v>
      </c>
      <c r="P35" s="334">
        <v>1898</v>
      </c>
    </row>
    <row r="36" spans="2:16">
      <c r="B36" s="677" t="s">
        <v>54</v>
      </c>
      <c r="C36" s="678">
        <v>228</v>
      </c>
      <c r="D36" s="679">
        <v>125</v>
      </c>
      <c r="E36" s="678">
        <v>843</v>
      </c>
      <c r="F36" s="679">
        <v>893</v>
      </c>
      <c r="G36" s="678">
        <v>230</v>
      </c>
      <c r="H36" s="679">
        <v>155</v>
      </c>
      <c r="I36" s="678">
        <v>0</v>
      </c>
      <c r="J36" s="679">
        <v>0</v>
      </c>
      <c r="K36" s="678">
        <v>1301</v>
      </c>
      <c r="L36" s="679">
        <v>1173</v>
      </c>
      <c r="M36" s="678">
        <v>0</v>
      </c>
      <c r="N36" s="679">
        <v>0</v>
      </c>
      <c r="O36" s="678">
        <v>1301</v>
      </c>
      <c r="P36" s="679">
        <v>1173</v>
      </c>
    </row>
    <row r="37" spans="2:16">
      <c r="B37" s="138" t="s">
        <v>55</v>
      </c>
      <c r="C37" s="273">
        <v>151</v>
      </c>
      <c r="D37" s="214">
        <v>83</v>
      </c>
      <c r="E37" s="273">
        <v>311</v>
      </c>
      <c r="F37" s="214">
        <v>277</v>
      </c>
      <c r="G37" s="273">
        <v>96</v>
      </c>
      <c r="H37" s="214">
        <v>67</v>
      </c>
      <c r="I37" s="273">
        <v>0</v>
      </c>
      <c r="J37" s="214">
        <v>0</v>
      </c>
      <c r="K37" s="273">
        <v>558</v>
      </c>
      <c r="L37" s="214">
        <v>427</v>
      </c>
      <c r="M37" s="273">
        <v>6</v>
      </c>
      <c r="N37" s="214">
        <v>4</v>
      </c>
      <c r="O37" s="273">
        <v>564</v>
      </c>
      <c r="P37" s="214">
        <v>431</v>
      </c>
    </row>
    <row r="38" spans="2:16">
      <c r="B38" s="138" t="s">
        <v>56</v>
      </c>
      <c r="C38" s="273">
        <v>102</v>
      </c>
      <c r="D38" s="214">
        <v>56</v>
      </c>
      <c r="E38" s="273">
        <v>68</v>
      </c>
      <c r="F38" s="214">
        <v>66</v>
      </c>
      <c r="G38" s="273">
        <v>42</v>
      </c>
      <c r="H38" s="214">
        <v>28</v>
      </c>
      <c r="I38" s="273">
        <v>0</v>
      </c>
      <c r="J38" s="214">
        <v>0</v>
      </c>
      <c r="K38" s="273">
        <v>212</v>
      </c>
      <c r="L38" s="214">
        <v>150</v>
      </c>
      <c r="M38" s="273">
        <v>5</v>
      </c>
      <c r="N38" s="214">
        <v>5</v>
      </c>
      <c r="O38" s="273">
        <v>217</v>
      </c>
      <c r="P38" s="214">
        <v>155</v>
      </c>
    </row>
    <row r="39" spans="2:16">
      <c r="B39" s="680" t="s">
        <v>57</v>
      </c>
      <c r="C39" s="498">
        <v>31</v>
      </c>
      <c r="D39" s="499">
        <v>5</v>
      </c>
      <c r="E39" s="498">
        <v>116</v>
      </c>
      <c r="F39" s="499">
        <v>114</v>
      </c>
      <c r="G39" s="498">
        <v>27</v>
      </c>
      <c r="H39" s="499">
        <v>20</v>
      </c>
      <c r="I39" s="498">
        <v>0</v>
      </c>
      <c r="J39" s="499">
        <v>0</v>
      </c>
      <c r="K39" s="498">
        <v>174</v>
      </c>
      <c r="L39" s="499">
        <v>139</v>
      </c>
      <c r="M39" s="498">
        <v>0</v>
      </c>
      <c r="N39" s="499">
        <v>0</v>
      </c>
      <c r="O39" s="498">
        <v>174</v>
      </c>
      <c r="P39" s="499">
        <v>139</v>
      </c>
    </row>
    <row r="40" spans="2:16">
      <c r="B40"/>
      <c r="C40"/>
      <c r="D40"/>
      <c r="E40"/>
      <c r="F40"/>
      <c r="G40"/>
      <c r="H40"/>
      <c r="I40"/>
      <c r="J40"/>
      <c r="K40"/>
      <c r="L40"/>
      <c r="M40"/>
      <c r="N40"/>
      <c r="O40"/>
      <c r="P40"/>
    </row>
    <row r="41" spans="2:16">
      <c r="B41" s="332" t="s">
        <v>58</v>
      </c>
      <c r="C41" s="333">
        <v>0</v>
      </c>
      <c r="D41" s="334">
        <v>0</v>
      </c>
      <c r="E41" s="333">
        <v>-29</v>
      </c>
      <c r="F41" s="334">
        <v>-11</v>
      </c>
      <c r="G41" s="333">
        <v>-58</v>
      </c>
      <c r="H41" s="334">
        <v>-37</v>
      </c>
      <c r="I41" s="681">
        <v>0</v>
      </c>
      <c r="J41" s="682">
        <v>0</v>
      </c>
      <c r="K41" s="333">
        <v>-87</v>
      </c>
      <c r="L41" s="334">
        <v>-48</v>
      </c>
      <c r="M41" s="333">
        <v>55</v>
      </c>
      <c r="N41" s="334">
        <v>35</v>
      </c>
      <c r="O41" s="333">
        <v>-32</v>
      </c>
      <c r="P41" s="334">
        <v>-13</v>
      </c>
    </row>
    <row r="42" spans="2:16">
      <c r="B42"/>
      <c r="C42"/>
      <c r="D42"/>
      <c r="E42"/>
      <c r="F42"/>
      <c r="G42"/>
      <c r="H42"/>
      <c r="I42"/>
      <c r="J42"/>
      <c r="K42"/>
      <c r="L42"/>
      <c r="M42"/>
      <c r="N42"/>
      <c r="O42"/>
      <c r="P42"/>
    </row>
    <row r="43" spans="2:16">
      <c r="B43" s="332" t="s">
        <v>59</v>
      </c>
      <c r="C43" s="333">
        <v>512</v>
      </c>
      <c r="D43" s="334">
        <v>278</v>
      </c>
      <c r="E43" s="333">
        <v>1616</v>
      </c>
      <c r="F43" s="334">
        <v>1697</v>
      </c>
      <c r="G43" s="333">
        <v>1139</v>
      </c>
      <c r="H43" s="334">
        <v>654</v>
      </c>
      <c r="I43" s="333">
        <v>85</v>
      </c>
      <c r="J43" s="334">
        <v>84</v>
      </c>
      <c r="K43" s="333">
        <v>3352</v>
      </c>
      <c r="L43" s="334">
        <v>2713</v>
      </c>
      <c r="M43" s="333">
        <v>0</v>
      </c>
      <c r="N43" s="334">
        <v>0</v>
      </c>
      <c r="O43" s="333">
        <v>3352</v>
      </c>
      <c r="P43" s="334">
        <v>2713</v>
      </c>
    </row>
    <row r="44" spans="2:16">
      <c r="B44"/>
      <c r="C44"/>
      <c r="D44"/>
      <c r="E44"/>
      <c r="F44"/>
      <c r="G44"/>
      <c r="H44"/>
      <c r="I44"/>
      <c r="J44"/>
      <c r="K44"/>
      <c r="L44"/>
      <c r="M44"/>
      <c r="N44"/>
      <c r="O44"/>
      <c r="P44"/>
    </row>
    <row r="45" spans="2:16">
      <c r="B45" s="332" t="s">
        <v>60</v>
      </c>
      <c r="C45" s="333">
        <v>234</v>
      </c>
      <c r="D45" s="282">
        <v>0.84172661870503596</v>
      </c>
      <c r="E45" s="333">
        <v>-81</v>
      </c>
      <c r="F45" s="282">
        <v>-4.7731290512669416E-2</v>
      </c>
      <c r="G45" s="333">
        <v>485</v>
      </c>
      <c r="H45" s="282">
        <v>0.74159021406727832</v>
      </c>
      <c r="I45" s="333">
        <v>1</v>
      </c>
      <c r="J45" s="282">
        <v>1.1904761904761904E-2</v>
      </c>
      <c r="K45" s="333">
        <v>639</v>
      </c>
      <c r="L45" s="282">
        <v>0.23553262071507555</v>
      </c>
      <c r="M45" s="333">
        <v>0</v>
      </c>
      <c r="N45" s="334" t="s">
        <v>470</v>
      </c>
      <c r="O45" s="333">
        <v>639</v>
      </c>
      <c r="P45" s="282">
        <v>0.23553262071507555</v>
      </c>
    </row>
  </sheetData>
  <mergeCells count="18">
    <mergeCell ref="B25:B27"/>
    <mergeCell ref="C25:P25"/>
    <mergeCell ref="C26:D26"/>
    <mergeCell ref="E26:F26"/>
    <mergeCell ref="G26:H26"/>
    <mergeCell ref="I26:J26"/>
    <mergeCell ref="K26:L26"/>
    <mergeCell ref="M26:N26"/>
    <mergeCell ref="O26:P26"/>
    <mergeCell ref="B2:B4"/>
    <mergeCell ref="K3:L3"/>
    <mergeCell ref="C2:P2"/>
    <mergeCell ref="M3:N3"/>
    <mergeCell ref="O3:P3"/>
    <mergeCell ref="C3:D3"/>
    <mergeCell ref="E3:F3"/>
    <mergeCell ref="G3:H3"/>
    <mergeCell ref="I3:J3"/>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0"/>
  <sheetViews>
    <sheetView showGridLines="0" topLeftCell="A10" workbookViewId="0">
      <selection activeCell="H43" sqref="H43"/>
    </sheetView>
  </sheetViews>
  <sheetFormatPr baseColWidth="10" defaultColWidth="7.28515625" defaultRowHeight="12.75"/>
  <cols>
    <col min="1" max="1" width="4.28515625" style="111" customWidth="1"/>
    <col min="2" max="2" width="64.5703125" style="111" customWidth="1"/>
    <col min="3" max="4" width="15.7109375" style="112" customWidth="1"/>
    <col min="5" max="5" width="13.7109375" style="112" customWidth="1"/>
    <col min="6" max="6" width="10" style="112" bestFit="1" customWidth="1"/>
    <col min="7" max="7" width="1.28515625" style="191" customWidth="1"/>
    <col min="8" max="10" width="13.7109375" style="111" customWidth="1"/>
    <col min="11" max="11" width="9.5703125" style="111" customWidth="1"/>
    <col min="12" max="16384" width="7.28515625" style="111"/>
  </cols>
  <sheetData>
    <row r="1" spans="1:11">
      <c r="A1" s="202"/>
      <c r="B1" s="140"/>
      <c r="H1" s="113"/>
    </row>
    <row r="2" spans="1:11">
      <c r="A2" s="86"/>
      <c r="B2" s="361"/>
      <c r="C2" s="362"/>
      <c r="D2" s="362"/>
      <c r="E2" s="362"/>
      <c r="F2" s="362"/>
      <c r="H2" s="113"/>
    </row>
    <row r="3" spans="1:11">
      <c r="A3" s="86"/>
      <c r="B3" s="812" t="s">
        <v>61</v>
      </c>
      <c r="C3" s="811" t="s">
        <v>11</v>
      </c>
      <c r="D3" s="811"/>
      <c r="E3" s="811"/>
      <c r="F3" s="811"/>
      <c r="G3" s="85"/>
      <c r="H3" s="811" t="s">
        <v>12</v>
      </c>
      <c r="I3" s="811"/>
      <c r="J3" s="811"/>
      <c r="K3" s="811"/>
    </row>
    <row r="4" spans="1:11" s="684" customFormat="1" ht="14.25">
      <c r="A4" s="139"/>
      <c r="B4" s="813"/>
      <c r="C4" s="363" t="s">
        <v>467</v>
      </c>
      <c r="D4" s="364" t="s">
        <v>468</v>
      </c>
      <c r="E4" s="365" t="s">
        <v>62</v>
      </c>
      <c r="F4" s="365" t="s">
        <v>13</v>
      </c>
      <c r="G4" s="121"/>
      <c r="H4" s="363" t="str">
        <f>'Reported EBITDA'!$F$5</f>
        <v>Q3 2026</v>
      </c>
      <c r="I4" s="364" t="str">
        <f>'Reported EBITDA'!$G$5</f>
        <v>Q3 2025</v>
      </c>
      <c r="J4" s="365" t="s">
        <v>62</v>
      </c>
      <c r="K4" s="365" t="s">
        <v>13</v>
      </c>
    </row>
    <row r="5" spans="1:11" s="100" customFormat="1" ht="7.5" customHeight="1">
      <c r="A5" s="85"/>
      <c r="B5" s="337"/>
      <c r="C5" s="359"/>
      <c r="D5" s="360"/>
      <c r="E5" s="360"/>
      <c r="F5" s="360"/>
      <c r="G5" s="188"/>
      <c r="H5" s="359"/>
      <c r="I5" s="360"/>
      <c r="J5" s="360"/>
      <c r="K5" s="360"/>
    </row>
    <row r="6" spans="1:11">
      <c r="A6" s="85"/>
      <c r="B6" s="337" t="s">
        <v>63</v>
      </c>
      <c r="C6" s="347">
        <v>12766.32</v>
      </c>
      <c r="D6" s="348">
        <v>10442.630000000001</v>
      </c>
      <c r="E6" s="348">
        <v>2323.6899999999987</v>
      </c>
      <c r="F6" s="340">
        <v>0.22251961431172007</v>
      </c>
      <c r="G6" s="186"/>
      <c r="H6" s="347">
        <v>4613.9620000000004</v>
      </c>
      <c r="I6" s="348">
        <v>3654.4000000000005</v>
      </c>
      <c r="J6" s="348">
        <v>959.5619999999999</v>
      </c>
      <c r="K6" s="340">
        <v>0.26257716725043778</v>
      </c>
    </row>
    <row r="7" spans="1:11">
      <c r="A7" s="85"/>
      <c r="B7" s="135" t="s">
        <v>64</v>
      </c>
      <c r="C7" s="335">
        <v>11343.714</v>
      </c>
      <c r="D7" s="81">
        <v>9298.3940000000002</v>
      </c>
      <c r="E7" s="81">
        <v>2045.3199999999997</v>
      </c>
      <c r="F7" s="185">
        <v>0.21996486705123486</v>
      </c>
      <c r="G7" s="185"/>
      <c r="H7" s="335">
        <v>4141.2370000000001</v>
      </c>
      <c r="I7" s="81">
        <v>3278.4430000000002</v>
      </c>
      <c r="J7" s="81">
        <v>862.79399999999987</v>
      </c>
      <c r="K7" s="185">
        <v>0.26317187762605587</v>
      </c>
    </row>
    <row r="8" spans="1:11">
      <c r="A8" s="85"/>
      <c r="B8" s="312" t="s">
        <v>65</v>
      </c>
      <c r="C8" s="345">
        <v>1422.606</v>
      </c>
      <c r="D8" s="346">
        <v>1144.2360000000001</v>
      </c>
      <c r="E8" s="346">
        <v>278.36999999999989</v>
      </c>
      <c r="F8" s="278">
        <v>0.24328023239960972</v>
      </c>
      <c r="G8" s="185"/>
      <c r="H8" s="345">
        <v>472.72500000000002</v>
      </c>
      <c r="I8" s="346">
        <v>375.95700000000011</v>
      </c>
      <c r="J8" s="346">
        <v>96.767999999999915</v>
      </c>
      <c r="K8" s="278">
        <v>0.25739113781629253</v>
      </c>
    </row>
    <row r="9" spans="1:11">
      <c r="A9" s="85"/>
      <c r="B9" s="337" t="s">
        <v>66</v>
      </c>
      <c r="C9" s="347">
        <v>-7494.027</v>
      </c>
      <c r="D9" s="348">
        <v>-6100.6590000000006</v>
      </c>
      <c r="E9" s="348">
        <v>-1393.3679999999995</v>
      </c>
      <c r="F9" s="340">
        <v>0.22839630931674737</v>
      </c>
      <c r="G9" s="186"/>
      <c r="H9" s="347">
        <v>-2723.8440000000001</v>
      </c>
      <c r="I9" s="348">
        <v>-2223.8980000000001</v>
      </c>
      <c r="J9" s="348">
        <v>-499.94599999999991</v>
      </c>
      <c r="K9" s="340">
        <v>0.22480617366443956</v>
      </c>
    </row>
    <row r="10" spans="1:11">
      <c r="A10" s="85"/>
      <c r="B10" s="135" t="s">
        <v>67</v>
      </c>
      <c r="C10" s="335">
        <v>-5041.6120000000001</v>
      </c>
      <c r="D10" s="81">
        <v>-4085.4810000000002</v>
      </c>
      <c r="E10" s="81">
        <v>-956.13099999999986</v>
      </c>
      <c r="F10" s="185">
        <v>0.23403143962730444</v>
      </c>
      <c r="G10" s="185"/>
      <c r="H10" s="335">
        <v>-1820.143</v>
      </c>
      <c r="I10" s="81">
        <v>-1482.9650000000001</v>
      </c>
      <c r="J10" s="81">
        <v>-337.17799999999988</v>
      </c>
      <c r="K10" s="185">
        <v>0.22736746989982892</v>
      </c>
    </row>
    <row r="11" spans="1:11">
      <c r="A11" s="85"/>
      <c r="B11" s="135" t="s">
        <v>68</v>
      </c>
      <c r="C11" s="335">
        <v>-60.750999999999998</v>
      </c>
      <c r="D11" s="81">
        <v>-28.227</v>
      </c>
      <c r="E11" s="81">
        <v>-32.524000000000001</v>
      </c>
      <c r="F11" s="185">
        <v>1.1522301342686081</v>
      </c>
      <c r="G11" s="185"/>
      <c r="H11" s="335">
        <v>-36.822000000000003</v>
      </c>
      <c r="I11" s="81">
        <v>-7.3240000000000016</v>
      </c>
      <c r="J11" s="81">
        <v>-29.498000000000001</v>
      </c>
      <c r="K11" s="185" t="s">
        <v>469</v>
      </c>
    </row>
    <row r="12" spans="1:11">
      <c r="A12" s="85"/>
      <c r="B12" s="135" t="s">
        <v>69</v>
      </c>
      <c r="C12" s="335">
        <v>-1064.396</v>
      </c>
      <c r="D12" s="81">
        <v>-911.49400000000003</v>
      </c>
      <c r="E12" s="81">
        <v>-152.90199999999993</v>
      </c>
      <c r="F12" s="185">
        <v>0.16774877289373258</v>
      </c>
      <c r="G12" s="185"/>
      <c r="H12" s="335">
        <v>-369.51299999999992</v>
      </c>
      <c r="I12" s="81">
        <v>-309.61400000000003</v>
      </c>
      <c r="J12" s="81">
        <v>-59.898999999999887</v>
      </c>
      <c r="K12" s="185">
        <v>0.19346347387392004</v>
      </c>
    </row>
    <row r="13" spans="1:11">
      <c r="A13" s="85"/>
      <c r="B13" s="312" t="s">
        <v>70</v>
      </c>
      <c r="C13" s="345">
        <v>-1327.268</v>
      </c>
      <c r="D13" s="346">
        <v>-1075.4570000000001</v>
      </c>
      <c r="E13" s="346">
        <v>-251.81099999999992</v>
      </c>
      <c r="F13" s="278">
        <v>0.2341432525893643</v>
      </c>
      <c r="G13" s="278"/>
      <c r="H13" s="345">
        <v>-497.36599999999999</v>
      </c>
      <c r="I13" s="346">
        <v>-423.99500000000012</v>
      </c>
      <c r="J13" s="346">
        <v>-73.370999999999867</v>
      </c>
      <c r="K13" s="278">
        <v>0.17304685196759362</v>
      </c>
    </row>
    <row r="14" spans="1:11">
      <c r="A14" s="85"/>
      <c r="B14" s="337" t="s">
        <v>71</v>
      </c>
      <c r="C14" s="347">
        <v>5272.2929999999997</v>
      </c>
      <c r="D14" s="348">
        <v>4341.9710000000005</v>
      </c>
      <c r="E14" s="348">
        <v>930.32199999999921</v>
      </c>
      <c r="F14" s="340">
        <v>0.2142626010169113</v>
      </c>
      <c r="G14" s="186"/>
      <c r="H14" s="347">
        <v>1890.1180000000004</v>
      </c>
      <c r="I14" s="348">
        <v>1430.5020000000004</v>
      </c>
      <c r="J14" s="348">
        <v>459.61599999999999</v>
      </c>
      <c r="K14" s="340">
        <v>0.32129699923523347</v>
      </c>
    </row>
    <row r="15" spans="1:11">
      <c r="A15" s="85"/>
      <c r="B15" s="135" t="s">
        <v>72</v>
      </c>
      <c r="C15" s="335">
        <v>-461.04300000000001</v>
      </c>
      <c r="D15" s="81">
        <v>-415.39299999999997</v>
      </c>
      <c r="E15" s="81">
        <v>-45.650000000000034</v>
      </c>
      <c r="F15" s="185">
        <v>0.10989592987845254</v>
      </c>
      <c r="G15" s="185"/>
      <c r="H15" s="335">
        <v>-152.26499999999999</v>
      </c>
      <c r="I15" s="81">
        <v>-129.21599999999995</v>
      </c>
      <c r="J15" s="81">
        <v>-23.049000000000035</v>
      </c>
      <c r="K15" s="185">
        <v>0.17837574294205094</v>
      </c>
    </row>
    <row r="16" spans="1:11">
      <c r="A16" s="85"/>
      <c r="B16" s="312" t="s">
        <v>73</v>
      </c>
      <c r="C16" s="345">
        <v>-965.89200000000005</v>
      </c>
      <c r="D16" s="346">
        <v>-820.726</v>
      </c>
      <c r="E16" s="346">
        <v>-145.16600000000005</v>
      </c>
      <c r="F16" s="278">
        <v>0.17687510813596741</v>
      </c>
      <c r="G16" s="185"/>
      <c r="H16" s="345">
        <v>-320.42400000000009</v>
      </c>
      <c r="I16" s="346">
        <v>-272.04600000000005</v>
      </c>
      <c r="J16" s="346">
        <v>-48.378000000000043</v>
      </c>
      <c r="K16" s="278">
        <v>0.1778302198892836</v>
      </c>
    </row>
    <row r="17" spans="1:11">
      <c r="A17" s="85"/>
      <c r="B17" s="337" t="s">
        <v>74</v>
      </c>
      <c r="C17" s="347">
        <v>3845.3580000000002</v>
      </c>
      <c r="D17" s="348">
        <v>3105.8520000000003</v>
      </c>
      <c r="E17" s="348">
        <v>739.50599999999986</v>
      </c>
      <c r="F17" s="340">
        <v>0.23810084962193945</v>
      </c>
      <c r="G17" s="186"/>
      <c r="H17" s="347">
        <v>1417.4290000000005</v>
      </c>
      <c r="I17" s="348">
        <v>1029.2400000000005</v>
      </c>
      <c r="J17" s="348">
        <v>388.18900000000008</v>
      </c>
      <c r="K17" s="340">
        <v>0.37716081769072307</v>
      </c>
    </row>
    <row r="18" spans="1:11">
      <c r="A18" s="85"/>
      <c r="B18" s="135" t="s">
        <v>75</v>
      </c>
      <c r="C18" s="335">
        <v>-983.61300000000006</v>
      </c>
      <c r="D18" s="81">
        <v>-916.245</v>
      </c>
      <c r="E18" s="81">
        <v>-67.368000000000052</v>
      </c>
      <c r="F18" s="185">
        <v>7.3526185681777267E-2</v>
      </c>
      <c r="G18" s="185"/>
      <c r="H18" s="335">
        <v>-330.86400000000003</v>
      </c>
      <c r="I18" s="81">
        <v>-316.14599999999996</v>
      </c>
      <c r="J18" s="81">
        <v>-14.718000000000075</v>
      </c>
      <c r="K18" s="185">
        <v>4.6554440037198219E-2</v>
      </c>
    </row>
    <row r="19" spans="1:11">
      <c r="A19" s="85"/>
      <c r="B19" s="135" t="s">
        <v>449</v>
      </c>
      <c r="C19" s="335">
        <v>-7.5369999999999999</v>
      </c>
      <c r="D19" s="81">
        <v>6.02</v>
      </c>
      <c r="E19" s="81">
        <v>-13.556999999999999</v>
      </c>
      <c r="F19" s="185">
        <v>-2.2519933554817277</v>
      </c>
      <c r="G19" s="185"/>
      <c r="H19" s="335">
        <v>-6.6509999999999998</v>
      </c>
      <c r="I19" s="81">
        <v>-0.10300000000000065</v>
      </c>
      <c r="J19" s="81">
        <v>-6.5479999999999992</v>
      </c>
      <c r="K19" s="185" t="s">
        <v>469</v>
      </c>
    </row>
    <row r="20" spans="1:11">
      <c r="A20" s="85"/>
      <c r="B20" s="349" t="s">
        <v>76</v>
      </c>
      <c r="C20" s="345">
        <v>-143.381</v>
      </c>
      <c r="D20" s="346">
        <v>-244.93899999999999</v>
      </c>
      <c r="E20" s="346">
        <v>101.55799999999999</v>
      </c>
      <c r="F20" s="278">
        <v>-0.41462568231273911</v>
      </c>
      <c r="G20" s="185"/>
      <c r="H20" s="345">
        <v>6.9749999999999943</v>
      </c>
      <c r="I20" s="346">
        <v>-73.466999999999985</v>
      </c>
      <c r="J20" s="346">
        <v>80.441999999999979</v>
      </c>
      <c r="K20" s="278">
        <v>-1.0949405855690308</v>
      </c>
    </row>
    <row r="21" spans="1:11">
      <c r="A21" s="85"/>
      <c r="B21" s="337" t="s">
        <v>77</v>
      </c>
      <c r="C21" s="347">
        <v>2710.8270000000002</v>
      </c>
      <c r="D21" s="348">
        <v>1950.6880000000003</v>
      </c>
      <c r="E21" s="348">
        <v>760.13899999999978</v>
      </c>
      <c r="F21" s="340">
        <v>0.38967738561984278</v>
      </c>
      <c r="G21" s="186"/>
      <c r="H21" s="347">
        <v>1086.8890000000004</v>
      </c>
      <c r="I21" s="348">
        <v>639.52400000000057</v>
      </c>
      <c r="J21" s="348">
        <v>447.36499999999978</v>
      </c>
      <c r="K21" s="340">
        <v>0.69952808651434406</v>
      </c>
    </row>
    <row r="22" spans="1:11">
      <c r="A22" s="85"/>
      <c r="B22" s="337" t="s">
        <v>78</v>
      </c>
      <c r="C22" s="347">
        <v>-699.61299999999994</v>
      </c>
      <c r="D22" s="348">
        <v>-573.63200000000006</v>
      </c>
      <c r="E22" s="348">
        <v>-125.98099999999988</v>
      </c>
      <c r="F22" s="340">
        <v>0.21961989568224904</v>
      </c>
      <c r="G22" s="186"/>
      <c r="H22" s="347">
        <v>-246.68200000000002</v>
      </c>
      <c r="I22" s="348">
        <v>-206.64699999999988</v>
      </c>
      <c r="J22" s="348">
        <v>-40.035000000000139</v>
      </c>
      <c r="K22" s="340">
        <v>0.19373617812017674</v>
      </c>
    </row>
    <row r="23" spans="1:11">
      <c r="A23" s="85"/>
      <c r="B23" s="135" t="s">
        <v>79</v>
      </c>
      <c r="C23" s="335">
        <v>361.99900000000002</v>
      </c>
      <c r="D23" s="81">
        <v>279.69900000000001</v>
      </c>
      <c r="E23" s="81">
        <v>82.300000000000011</v>
      </c>
      <c r="F23" s="185">
        <v>0.29424488467960197</v>
      </c>
      <c r="G23" s="185"/>
      <c r="H23" s="335">
        <v>114.32200000000003</v>
      </c>
      <c r="I23" s="81">
        <v>89.249000000000024</v>
      </c>
      <c r="J23" s="81">
        <v>25.073000000000008</v>
      </c>
      <c r="K23" s="185">
        <v>0.28093311969882007</v>
      </c>
    </row>
    <row r="24" spans="1:11">
      <c r="A24" s="85"/>
      <c r="B24" s="141" t="s">
        <v>80</v>
      </c>
      <c r="C24" s="335">
        <v>-1211.221</v>
      </c>
      <c r="D24" s="81">
        <v>-962.52599999999995</v>
      </c>
      <c r="E24" s="81">
        <v>-248.69500000000005</v>
      </c>
      <c r="F24" s="185">
        <v>0.25837743603809149</v>
      </c>
      <c r="G24" s="185"/>
      <c r="H24" s="335">
        <v>-392.12</v>
      </c>
      <c r="I24" s="81">
        <v>-330.77799999999991</v>
      </c>
      <c r="J24" s="81">
        <v>-61.342000000000098</v>
      </c>
      <c r="K24" s="185">
        <v>0.18544764162066429</v>
      </c>
    </row>
    <row r="25" spans="1:11">
      <c r="A25" s="85"/>
      <c r="B25" s="141" t="s">
        <v>81</v>
      </c>
      <c r="C25" s="335">
        <v>189.86099999999999</v>
      </c>
      <c r="D25" s="81">
        <v>127.121</v>
      </c>
      <c r="E25" s="81">
        <v>62.739999999999995</v>
      </c>
      <c r="F25" s="185">
        <v>0.49354551962303628</v>
      </c>
      <c r="G25" s="185"/>
      <c r="H25" s="335">
        <v>53.161999999999978</v>
      </c>
      <c r="I25" s="81">
        <v>29.021000000000001</v>
      </c>
      <c r="J25" s="81">
        <v>24.140999999999977</v>
      </c>
      <c r="K25" s="185">
        <v>0.83184590468970665</v>
      </c>
    </row>
    <row r="26" spans="1:11">
      <c r="A26" s="85"/>
      <c r="B26" s="349" t="s">
        <v>82</v>
      </c>
      <c r="C26" s="345">
        <v>-40.252000000000002</v>
      </c>
      <c r="D26" s="346">
        <v>-17.925999999999998</v>
      </c>
      <c r="E26" s="346">
        <v>-22.326000000000004</v>
      </c>
      <c r="F26" s="278">
        <v>1.2454535311837556</v>
      </c>
      <c r="G26" s="185"/>
      <c r="H26" s="345">
        <v>-22.046000000000003</v>
      </c>
      <c r="I26" s="346">
        <v>5.8610000000000007</v>
      </c>
      <c r="J26" s="346">
        <v>-27.907000000000004</v>
      </c>
      <c r="K26" s="278" t="s">
        <v>469</v>
      </c>
    </row>
    <row r="27" spans="1:11">
      <c r="A27" s="85"/>
      <c r="B27" s="337" t="s">
        <v>83</v>
      </c>
      <c r="C27" s="347">
        <v>2.2440000000000002</v>
      </c>
      <c r="D27" s="348">
        <v>-1.226</v>
      </c>
      <c r="E27" s="348">
        <v>3.47</v>
      </c>
      <c r="F27" s="340">
        <v>-2.8303425774877651</v>
      </c>
      <c r="G27" s="186"/>
      <c r="H27" s="347">
        <v>-0.17299999999999971</v>
      </c>
      <c r="I27" s="348">
        <v>0.44699999999999984</v>
      </c>
      <c r="J27" s="348">
        <v>-0.61999999999999955</v>
      </c>
      <c r="K27" s="340">
        <v>-1.387024608501118</v>
      </c>
    </row>
    <row r="28" spans="1:11">
      <c r="A28" s="85"/>
      <c r="B28" s="312" t="s">
        <v>84</v>
      </c>
      <c r="C28" s="345">
        <v>0.28100000000000003</v>
      </c>
      <c r="D28" s="346">
        <v>0.92200000000000004</v>
      </c>
      <c r="E28" s="346">
        <v>-0.64100000000000001</v>
      </c>
      <c r="F28" s="278">
        <v>-0.6952277657266811</v>
      </c>
      <c r="G28" s="185"/>
      <c r="H28" s="345">
        <v>0.14800000000000002</v>
      </c>
      <c r="I28" s="346">
        <v>0.36499999999999999</v>
      </c>
      <c r="J28" s="346">
        <v>-0.21699999999999997</v>
      </c>
      <c r="K28" s="278">
        <v>-0.59452054794520537</v>
      </c>
    </row>
    <row r="29" spans="1:11">
      <c r="A29" s="85"/>
      <c r="B29" s="312" t="s">
        <v>447</v>
      </c>
      <c r="C29" s="345">
        <v>1.9630000000000001</v>
      </c>
      <c r="D29" s="367">
        <v>-2.1480000000000001</v>
      </c>
      <c r="E29" s="346">
        <v>4.1110000000000007</v>
      </c>
      <c r="F29" s="278">
        <v>-1.913873370577281</v>
      </c>
      <c r="G29" s="185"/>
      <c r="H29" s="345">
        <v>-0.32099999999999973</v>
      </c>
      <c r="I29" s="367">
        <v>8.1999999999999851E-2</v>
      </c>
      <c r="J29" s="346">
        <v>-0.40299999999999958</v>
      </c>
      <c r="K29" s="278" t="s">
        <v>469</v>
      </c>
    </row>
    <row r="30" spans="1:11">
      <c r="A30" s="85"/>
      <c r="B30" s="337" t="s">
        <v>85</v>
      </c>
      <c r="C30" s="347">
        <v>2013.4580000000003</v>
      </c>
      <c r="D30" s="348">
        <v>1375.8300000000002</v>
      </c>
      <c r="E30" s="348">
        <v>637.62800000000016</v>
      </c>
      <c r="F30" s="340">
        <v>0.46344969945414771</v>
      </c>
      <c r="G30" s="186"/>
      <c r="H30" s="347">
        <v>840.03400000000033</v>
      </c>
      <c r="I30" s="348">
        <v>433.32400000000069</v>
      </c>
      <c r="J30" s="348">
        <v>406.70999999999964</v>
      </c>
      <c r="K30" s="340">
        <v>0.93858175406854683</v>
      </c>
    </row>
    <row r="31" spans="1:11">
      <c r="A31" s="85"/>
      <c r="B31" s="312" t="s">
        <v>86</v>
      </c>
      <c r="C31" s="345">
        <v>-689.69500000000005</v>
      </c>
      <c r="D31" s="346">
        <v>-445.51600000000002</v>
      </c>
      <c r="E31" s="346">
        <v>-244.17900000000003</v>
      </c>
      <c r="F31" s="278">
        <v>0.54808132592319914</v>
      </c>
      <c r="G31" s="185"/>
      <c r="H31" s="345">
        <v>-271.48600000000005</v>
      </c>
      <c r="I31" s="346">
        <v>-132.88100000000003</v>
      </c>
      <c r="J31" s="346">
        <v>-138.60500000000002</v>
      </c>
      <c r="K31" s="278">
        <v>1.0430761357906699</v>
      </c>
    </row>
    <row r="32" spans="1:11">
      <c r="A32" s="85"/>
      <c r="B32" s="337" t="s">
        <v>87</v>
      </c>
      <c r="C32" s="341">
        <v>1323.7630000000004</v>
      </c>
      <c r="D32" s="342">
        <v>930.31400000000008</v>
      </c>
      <c r="E32" s="342">
        <v>393.4490000000003</v>
      </c>
      <c r="F32" s="344">
        <v>0.42292064829724185</v>
      </c>
      <c r="G32" s="185"/>
      <c r="H32" s="341">
        <v>568.54800000000023</v>
      </c>
      <c r="I32" s="342">
        <v>300.44300000000067</v>
      </c>
      <c r="J32" s="342">
        <v>268.10499999999956</v>
      </c>
      <c r="K32" s="344">
        <v>0.89236560678730736</v>
      </c>
    </row>
    <row r="33" spans="1:11">
      <c r="A33" s="85"/>
      <c r="B33" s="312" t="s">
        <v>88</v>
      </c>
      <c r="C33" s="313">
        <v>0</v>
      </c>
      <c r="D33" s="614">
        <v>0</v>
      </c>
      <c r="E33" s="614">
        <v>0</v>
      </c>
      <c r="F33" s="930">
        <v>0</v>
      </c>
      <c r="G33" s="185"/>
      <c r="H33" s="313">
        <v>0</v>
      </c>
      <c r="I33" s="614">
        <v>0</v>
      </c>
      <c r="J33" s="614">
        <v>0</v>
      </c>
      <c r="K33" s="930">
        <v>0</v>
      </c>
    </row>
    <row r="34" spans="1:11">
      <c r="A34" s="85"/>
      <c r="B34" s="337" t="s">
        <v>89</v>
      </c>
      <c r="C34" s="341">
        <v>1323.7630000000004</v>
      </c>
      <c r="D34" s="342">
        <v>930.31400000000008</v>
      </c>
      <c r="E34" s="342">
        <v>393.44899999999996</v>
      </c>
      <c r="F34" s="343">
        <v>0.42292064829724185</v>
      </c>
      <c r="G34" s="185"/>
      <c r="H34" s="341">
        <v>568.54800000000023</v>
      </c>
      <c r="I34" s="342">
        <v>300.44299999999998</v>
      </c>
      <c r="J34" s="342">
        <v>268.40499999999997</v>
      </c>
      <c r="K34" s="343">
        <v>0.89236560678731158</v>
      </c>
    </row>
    <row r="35" spans="1:11">
      <c r="A35" s="85"/>
      <c r="B35" s="337" t="s">
        <v>90</v>
      </c>
      <c r="C35" s="338">
        <v>902.077</v>
      </c>
      <c r="D35" s="339">
        <v>641.42100000000005</v>
      </c>
      <c r="E35" s="339">
        <v>260.65599999999995</v>
      </c>
      <c r="F35" s="340">
        <v>0.40637272555778492</v>
      </c>
      <c r="G35" s="186"/>
      <c r="H35" s="338">
        <v>390.08600000000001</v>
      </c>
      <c r="I35" s="339">
        <v>209.26000000000005</v>
      </c>
      <c r="J35" s="339">
        <v>181.12599999999998</v>
      </c>
      <c r="K35" s="340">
        <v>0.86412118895154322</v>
      </c>
    </row>
    <row r="36" spans="1:11">
      <c r="A36" s="85"/>
      <c r="B36" s="356" t="s">
        <v>91</v>
      </c>
      <c r="C36" s="612">
        <v>421.68599999999998</v>
      </c>
      <c r="D36" s="613">
        <v>288.89299999999997</v>
      </c>
      <c r="E36" s="613">
        <v>132.79300000000001</v>
      </c>
      <c r="F36" s="387">
        <v>0.45966153558583978</v>
      </c>
      <c r="G36" s="185"/>
      <c r="H36" s="612">
        <v>178.46199999999999</v>
      </c>
      <c r="I36" s="613">
        <v>91.182999999999964</v>
      </c>
      <c r="J36" s="613">
        <v>87.279000000000025</v>
      </c>
      <c r="K36" s="387">
        <v>0.95718500159020925</v>
      </c>
    </row>
    <row r="37" spans="1:11" ht="14.25" customHeight="1">
      <c r="A37" s="86"/>
      <c r="B37" s="350"/>
      <c r="C37" s="346"/>
      <c r="D37" s="346"/>
      <c r="E37" s="346"/>
      <c r="F37" s="278"/>
      <c r="G37" s="185"/>
      <c r="H37" s="346"/>
      <c r="I37" s="346"/>
      <c r="J37" s="346"/>
      <c r="K37" s="278"/>
    </row>
    <row r="38" spans="1:11">
      <c r="A38" s="86"/>
      <c r="B38" s="351" t="s">
        <v>92</v>
      </c>
      <c r="C38" s="352">
        <v>8.792716064819784E-3</v>
      </c>
      <c r="D38" s="353">
        <v>5.9789491097549229E-3</v>
      </c>
      <c r="E38" s="353">
        <v>2.8137669550648611E-3</v>
      </c>
      <c r="F38" s="354">
        <v>0.4706122938016104</v>
      </c>
      <c r="G38" s="336"/>
      <c r="H38" s="352">
        <v>3.821383966429082E-3</v>
      </c>
      <c r="I38" s="353">
        <v>1.950598578324244E-3</v>
      </c>
      <c r="J38" s="353">
        <v>1.870785388104838E-3</v>
      </c>
      <c r="K38" s="354">
        <v>0.95908271896313324</v>
      </c>
    </row>
    <row r="39" spans="1:11">
      <c r="A39" s="86"/>
      <c r="B39" s="351" t="s">
        <v>93</v>
      </c>
      <c r="C39" s="352">
        <v>0</v>
      </c>
      <c r="D39" s="353">
        <v>0</v>
      </c>
      <c r="E39" s="353">
        <v>0</v>
      </c>
      <c r="F39" s="355" t="s">
        <v>469</v>
      </c>
      <c r="G39" s="189"/>
      <c r="H39" s="352">
        <v>0</v>
      </c>
      <c r="I39" s="353">
        <v>0</v>
      </c>
      <c r="J39" s="353">
        <v>0</v>
      </c>
      <c r="K39" s="355" t="s">
        <v>469</v>
      </c>
    </row>
    <row r="40" spans="1:11">
      <c r="A40" s="86"/>
      <c r="B40" s="351" t="s">
        <v>94</v>
      </c>
      <c r="C40" s="352">
        <v>8.792716064819784E-3</v>
      </c>
      <c r="D40" s="353">
        <v>5.9789491097549229E-3</v>
      </c>
      <c r="E40" s="353">
        <v>2.8137669550648611E-3</v>
      </c>
      <c r="F40" s="355">
        <v>0.4706122938016104</v>
      </c>
      <c r="G40" s="189"/>
      <c r="H40" s="352">
        <v>3.821383966429082E-3</v>
      </c>
      <c r="I40" s="353">
        <v>1.950598578324244E-3</v>
      </c>
      <c r="J40" s="353">
        <v>1.870785388104838E-3</v>
      </c>
      <c r="K40" s="355">
        <v>0.95908271896313324</v>
      </c>
    </row>
    <row r="41" spans="1:11">
      <c r="A41" s="86"/>
      <c r="C41" s="111"/>
      <c r="D41" s="111"/>
      <c r="E41" s="111"/>
      <c r="F41" s="111"/>
      <c r="G41" s="111"/>
      <c r="J41" s="140"/>
    </row>
    <row r="42" spans="1:11" ht="43.5" customHeight="1">
      <c r="A42" s="86"/>
      <c r="B42" s="810" t="s">
        <v>505</v>
      </c>
      <c r="C42" s="810"/>
      <c r="D42" s="810"/>
      <c r="E42" s="810"/>
      <c r="F42" s="810"/>
      <c r="G42" s="810"/>
      <c r="H42" s="810"/>
      <c r="I42" s="810"/>
      <c r="J42" s="810"/>
      <c r="K42" s="810"/>
    </row>
    <row r="43" spans="1:11" ht="23.25" customHeight="1">
      <c r="A43" s="86"/>
      <c r="B43" s="810"/>
      <c r="C43" s="810"/>
      <c r="D43" s="810"/>
      <c r="E43" s="810"/>
      <c r="F43" s="810"/>
      <c r="G43" s="810"/>
    </row>
    <row r="44" spans="1:11">
      <c r="C44" s="111"/>
      <c r="D44" s="111"/>
      <c r="E44" s="111"/>
      <c r="F44" s="111"/>
      <c r="G44" s="111"/>
    </row>
    <row r="45" spans="1:11" ht="14.25">
      <c r="B45" s="114"/>
      <c r="C45" s="77"/>
      <c r="D45" s="78"/>
      <c r="E45" s="78"/>
      <c r="F45" s="78"/>
      <c r="G45" s="78"/>
    </row>
    <row r="46" spans="1:11" ht="14.25">
      <c r="B46" s="114"/>
      <c r="C46" s="77"/>
      <c r="D46" s="78"/>
      <c r="E46" s="78"/>
      <c r="F46" s="78"/>
      <c r="G46" s="190"/>
    </row>
    <row r="47" spans="1:11" ht="14.25">
      <c r="B47" s="114"/>
      <c r="C47" s="77"/>
      <c r="D47" s="78"/>
      <c r="E47" s="78"/>
      <c r="F47" s="78"/>
      <c r="G47" s="190"/>
    </row>
    <row r="48" spans="1:11" ht="14.25">
      <c r="B48" s="114"/>
      <c r="C48" s="77"/>
      <c r="D48" s="78"/>
      <c r="E48" s="78"/>
      <c r="F48" s="78"/>
      <c r="G48" s="190"/>
      <c r="H48" s="77"/>
    </row>
    <row r="49" spans="2:7" s="100" customFormat="1" ht="6" customHeight="1">
      <c r="C49" s="77"/>
      <c r="D49" s="78"/>
      <c r="E49" s="78"/>
      <c r="F49" s="78"/>
      <c r="G49" s="190"/>
    </row>
    <row r="50" spans="2:7" s="100" customFormat="1" ht="18" hidden="1" customHeight="1">
      <c r="B50" s="115" t="s">
        <v>95</v>
      </c>
      <c r="C50" s="77"/>
      <c r="D50" s="78"/>
      <c r="E50" s="78"/>
      <c r="F50" s="78"/>
      <c r="G50" s="190"/>
    </row>
    <row r="51" spans="2:7" ht="6" customHeight="1">
      <c r="C51" s="77"/>
      <c r="D51" s="78"/>
      <c r="E51" s="78"/>
      <c r="F51" s="78"/>
      <c r="G51" s="190"/>
    </row>
    <row r="52" spans="2:7" ht="14.25">
      <c r="C52" s="77"/>
      <c r="D52" s="78"/>
      <c r="E52" s="78"/>
      <c r="F52" s="78"/>
      <c r="G52" s="190"/>
    </row>
    <row r="53" spans="2:7" ht="14.25">
      <c r="C53" s="77"/>
      <c r="D53" s="78"/>
      <c r="E53" s="78"/>
      <c r="F53" s="78"/>
      <c r="G53" s="190"/>
    </row>
    <row r="54" spans="2:7" ht="14.25">
      <c r="C54" s="77"/>
      <c r="D54" s="78"/>
      <c r="E54" s="78"/>
      <c r="F54" s="78"/>
      <c r="G54" s="190"/>
    </row>
    <row r="55" spans="2:7" ht="14.25">
      <c r="C55" s="77"/>
      <c r="D55" s="78"/>
      <c r="E55" s="78"/>
      <c r="F55" s="78"/>
      <c r="G55" s="190"/>
    </row>
    <row r="56" spans="2:7" ht="14.25">
      <c r="C56" s="77"/>
      <c r="D56" s="78"/>
      <c r="E56" s="78"/>
      <c r="F56" s="78"/>
      <c r="G56" s="190"/>
    </row>
    <row r="57" spans="2:7" ht="14.25">
      <c r="C57" s="77"/>
      <c r="D57" s="78"/>
      <c r="E57" s="78"/>
      <c r="F57" s="78"/>
      <c r="G57" s="190"/>
    </row>
    <row r="58" spans="2:7" ht="14.25">
      <c r="C58" s="77"/>
      <c r="D58" s="78"/>
      <c r="E58" s="78"/>
      <c r="F58" s="78"/>
      <c r="G58" s="190"/>
    </row>
    <row r="59" spans="2:7" ht="14.25">
      <c r="C59" s="77"/>
      <c r="D59" s="78"/>
      <c r="E59" s="78"/>
      <c r="F59" s="78"/>
      <c r="G59" s="190"/>
    </row>
    <row r="60" spans="2:7" ht="14.25">
      <c r="C60" s="77"/>
      <c r="D60" s="78"/>
      <c r="E60" s="78"/>
      <c r="F60" s="78"/>
      <c r="G60" s="190"/>
    </row>
    <row r="61" spans="2:7" ht="14.25">
      <c r="C61" s="77"/>
      <c r="D61" s="78"/>
      <c r="E61" s="78"/>
      <c r="F61" s="78"/>
      <c r="G61" s="190"/>
    </row>
    <row r="62" spans="2:7">
      <c r="C62" s="111"/>
      <c r="D62" s="111"/>
      <c r="E62" s="111"/>
      <c r="F62" s="111"/>
      <c r="G62" s="140"/>
    </row>
    <row r="63" spans="2:7">
      <c r="C63" s="111"/>
      <c r="D63" s="111"/>
      <c r="E63" s="111"/>
      <c r="F63" s="111"/>
      <c r="G63" s="140"/>
    </row>
    <row r="64" spans="2:7">
      <c r="C64" s="111"/>
      <c r="D64" s="111"/>
      <c r="E64" s="111"/>
      <c r="F64" s="111"/>
      <c r="G64" s="140"/>
    </row>
    <row r="65" spans="3:7">
      <c r="C65" s="111"/>
      <c r="D65" s="111"/>
      <c r="E65" s="111"/>
      <c r="F65" s="111"/>
      <c r="G65" s="140"/>
    </row>
    <row r="66" spans="3:7">
      <c r="C66" s="111"/>
      <c r="D66" s="111"/>
      <c r="E66" s="111"/>
      <c r="F66" s="111"/>
      <c r="G66" s="140"/>
    </row>
    <row r="67" spans="3:7">
      <c r="C67" s="111"/>
      <c r="D67" s="111"/>
      <c r="E67" s="111"/>
      <c r="F67" s="111"/>
      <c r="G67" s="140"/>
    </row>
    <row r="68" spans="3:7">
      <c r="C68" s="111"/>
      <c r="D68" s="111"/>
      <c r="E68" s="111"/>
      <c r="F68" s="111"/>
      <c r="G68" s="140"/>
    </row>
    <row r="69" spans="3:7">
      <c r="C69" s="111"/>
      <c r="D69" s="111"/>
      <c r="E69" s="111"/>
      <c r="F69" s="111"/>
      <c r="G69" s="140"/>
    </row>
    <row r="70" spans="3:7">
      <c r="C70" s="111"/>
      <c r="D70" s="111"/>
      <c r="E70" s="111"/>
      <c r="F70" s="111"/>
      <c r="G70" s="140"/>
    </row>
    <row r="71" spans="3:7">
      <c r="C71" s="111"/>
      <c r="D71" s="111"/>
      <c r="E71" s="111"/>
      <c r="F71" s="111"/>
      <c r="G71" s="140"/>
    </row>
    <row r="72" spans="3:7">
      <c r="C72" s="111"/>
      <c r="D72" s="111"/>
      <c r="E72" s="111"/>
      <c r="F72" s="111"/>
      <c r="G72" s="140"/>
    </row>
    <row r="73" spans="3:7">
      <c r="C73" s="111"/>
      <c r="D73" s="111"/>
      <c r="E73" s="111"/>
      <c r="F73" s="111"/>
      <c r="G73" s="140"/>
    </row>
    <row r="74" spans="3:7">
      <c r="C74" s="111"/>
      <c r="D74" s="111"/>
      <c r="E74" s="111"/>
      <c r="F74" s="111"/>
      <c r="G74" s="140"/>
    </row>
    <row r="75" spans="3:7">
      <c r="C75" s="111"/>
      <c r="D75" s="111"/>
      <c r="E75" s="111"/>
      <c r="F75" s="111"/>
      <c r="G75" s="140"/>
    </row>
    <row r="76" spans="3:7">
      <c r="C76" s="111"/>
      <c r="D76" s="111"/>
      <c r="E76" s="111"/>
      <c r="F76" s="111"/>
      <c r="G76" s="140"/>
    </row>
    <row r="77" spans="3:7">
      <c r="C77" s="111"/>
      <c r="D77" s="111"/>
      <c r="E77" s="111"/>
      <c r="F77" s="111"/>
      <c r="G77" s="140"/>
    </row>
    <row r="78" spans="3:7">
      <c r="C78" s="111"/>
      <c r="D78" s="111"/>
      <c r="E78" s="111"/>
      <c r="F78" s="111"/>
      <c r="G78" s="140"/>
    </row>
    <row r="79" spans="3:7">
      <c r="C79" s="111"/>
      <c r="D79" s="111"/>
      <c r="E79" s="111"/>
      <c r="F79" s="111"/>
      <c r="G79" s="140"/>
    </row>
    <row r="80" spans="3:7">
      <c r="C80" s="111"/>
      <c r="D80" s="111"/>
      <c r="E80" s="111"/>
      <c r="F80" s="111"/>
      <c r="G80" s="140"/>
    </row>
  </sheetData>
  <mergeCells count="5">
    <mergeCell ref="B43:G43"/>
    <mergeCell ref="C3:F3"/>
    <mergeCell ref="B3:B4"/>
    <mergeCell ref="H3:K3"/>
    <mergeCell ref="B42:K42"/>
  </mergeCells>
  <phoneticPr fontId="12" type="noConversion"/>
  <printOptions horizontalCentered="1" verticalCentered="1"/>
  <pageMargins left="0.31496062992125984" right="0.39370078740157483" top="0.4" bottom="0.32" header="0.3" footer="0.28000000000000003"/>
  <pageSetup paperSize="9" scale="90" orientation="landscape" r:id="rId1"/>
  <headerFooter alignWithMargins="0">
    <oddHeader>&amp;C&amp;"Arial"&amp;8&amp;K000000INTERNAL&amp;1#</oddHead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15"/>
  <sheetViews>
    <sheetView showGridLines="0" topLeftCell="A67" workbookViewId="0">
      <selection activeCell="F100" sqref="F100"/>
    </sheetView>
  </sheetViews>
  <sheetFormatPr baseColWidth="10" defaultColWidth="11.42578125" defaultRowHeight="12.75"/>
  <cols>
    <col min="1" max="1" width="9.28515625" style="100" customWidth="1"/>
    <col min="2" max="2" width="65.85546875" style="100" customWidth="1"/>
    <col min="3" max="4" width="17.140625" style="100" customWidth="1"/>
    <col min="5" max="5" width="13.7109375" style="100" customWidth="1"/>
    <col min="6" max="6" width="11.42578125" style="100"/>
    <col min="7" max="7" width="2" style="100" customWidth="1"/>
    <col min="8" max="10" width="13.7109375" style="100" customWidth="1"/>
    <col min="11" max="16384" width="11.42578125" style="100"/>
  </cols>
  <sheetData>
    <row r="1" spans="1:11">
      <c r="A1" s="86"/>
      <c r="B1" s="86"/>
      <c r="C1" s="86"/>
      <c r="D1" s="86"/>
      <c r="E1" s="86"/>
      <c r="F1" s="86"/>
      <c r="G1" s="86"/>
    </row>
    <row r="2" spans="1:11">
      <c r="A2" s="86"/>
      <c r="B2" s="817"/>
      <c r="C2" s="817"/>
      <c r="D2" s="817"/>
      <c r="E2" s="817"/>
      <c r="F2" s="817"/>
      <c r="G2" s="86"/>
    </row>
    <row r="3" spans="1:11" ht="20.25" customHeight="1">
      <c r="A3" s="86"/>
      <c r="B3" s="815" t="s">
        <v>96</v>
      </c>
      <c r="C3" s="814" t="s">
        <v>11</v>
      </c>
      <c r="D3" s="814"/>
      <c r="E3" s="814"/>
      <c r="F3" s="814"/>
      <c r="G3" s="86"/>
      <c r="H3" s="814" t="s">
        <v>12</v>
      </c>
      <c r="I3" s="814"/>
      <c r="J3" s="814"/>
      <c r="K3" s="814"/>
    </row>
    <row r="4" spans="1:11" ht="20.25" customHeight="1">
      <c r="A4" s="86"/>
      <c r="B4" s="816"/>
      <c r="C4" s="369" t="s">
        <v>467</v>
      </c>
      <c r="D4" s="370" t="s">
        <v>468</v>
      </c>
      <c r="E4" s="371" t="s">
        <v>62</v>
      </c>
      <c r="F4" s="371" t="s">
        <v>2</v>
      </c>
      <c r="G4" s="86"/>
      <c r="H4" s="369" t="str">
        <f>'Reported EBITDA'!$F$5</f>
        <v>Q3 2026</v>
      </c>
      <c r="I4" s="370" t="str">
        <f>'Reported EBITDA'!$G$5</f>
        <v>Q3 2025</v>
      </c>
      <c r="J4" s="371" t="s">
        <v>62</v>
      </c>
      <c r="K4" s="371" t="s">
        <v>2</v>
      </c>
    </row>
    <row r="5" spans="1:11">
      <c r="A5" s="86"/>
      <c r="B5" s="372"/>
      <c r="C5" s="373"/>
      <c r="D5" s="374"/>
      <c r="E5" s="374"/>
      <c r="F5" s="374"/>
      <c r="G5" s="86"/>
      <c r="H5" s="373"/>
      <c r="I5" s="374"/>
      <c r="J5" s="374"/>
      <c r="K5" s="374"/>
    </row>
    <row r="6" spans="1:11">
      <c r="A6" s="86"/>
      <c r="B6" s="375" t="s">
        <v>97</v>
      </c>
      <c r="C6" s="376"/>
      <c r="D6" s="376"/>
      <c r="E6" s="376"/>
      <c r="F6" s="377"/>
      <c r="G6" s="86"/>
      <c r="H6" s="376"/>
      <c r="I6" s="376"/>
      <c r="J6" s="376"/>
      <c r="K6" s="377"/>
    </row>
    <row r="7" spans="1:11">
      <c r="A7" s="86"/>
      <c r="B7" s="94" t="s">
        <v>5</v>
      </c>
      <c r="C7" s="368">
        <v>3.53</v>
      </c>
      <c r="D7" s="205">
        <v>36.707000000000001</v>
      </c>
      <c r="E7" s="205">
        <v>-33.177</v>
      </c>
      <c r="F7" s="185">
        <v>-0.90383305636527089</v>
      </c>
      <c r="G7" s="205"/>
      <c r="H7" s="368">
        <v>0.94799999999999995</v>
      </c>
      <c r="I7" s="205">
        <v>9.3160000000000025</v>
      </c>
      <c r="J7" s="205">
        <v>-8.3680000000000021</v>
      </c>
      <c r="K7" s="185">
        <v>-0.89823958780592528</v>
      </c>
    </row>
    <row r="8" spans="1:11">
      <c r="A8" s="86"/>
      <c r="B8" s="94" t="s">
        <v>6</v>
      </c>
      <c r="C8" s="368">
        <v>1164.0830000000001</v>
      </c>
      <c r="D8" s="205">
        <v>965.76400000000001</v>
      </c>
      <c r="E8" s="205">
        <v>198.31900000000007</v>
      </c>
      <c r="F8" s="185">
        <v>0.20534934000439042</v>
      </c>
      <c r="G8" s="205"/>
      <c r="H8" s="368">
        <v>321.65500000000009</v>
      </c>
      <c r="I8" s="205">
        <v>358.14400000000001</v>
      </c>
      <c r="J8" s="205">
        <v>-36.488999999999919</v>
      </c>
      <c r="K8" s="185">
        <v>-0.10188359989278029</v>
      </c>
    </row>
    <row r="9" spans="1:11">
      <c r="A9" s="86"/>
      <c r="B9" s="94" t="s">
        <v>7</v>
      </c>
      <c r="C9" s="368">
        <v>1786.9749999999999</v>
      </c>
      <c r="D9" s="205">
        <v>1222.5830000000001</v>
      </c>
      <c r="E9" s="205">
        <v>564.39199999999983</v>
      </c>
      <c r="F9" s="185">
        <v>0.46163900528634838</v>
      </c>
      <c r="G9" s="205"/>
      <c r="H9" s="368">
        <v>808.71899999999994</v>
      </c>
      <c r="I9" s="205">
        <v>428.60800000000006</v>
      </c>
      <c r="J9" s="205">
        <v>380.11099999999988</v>
      </c>
      <c r="K9" s="185">
        <v>0.88684998880095534</v>
      </c>
    </row>
    <row r="10" spans="1:11">
      <c r="A10" s="86"/>
      <c r="B10" s="381" t="s">
        <v>44</v>
      </c>
      <c r="C10" s="382">
        <v>244.15299999999999</v>
      </c>
      <c r="D10" s="383">
        <v>253.054</v>
      </c>
      <c r="E10" s="383">
        <v>-8.9010000000000105</v>
      </c>
      <c r="F10" s="278">
        <v>-3.5174310621448379E-2</v>
      </c>
      <c r="G10" s="205"/>
      <c r="H10" s="382">
        <v>85.07</v>
      </c>
      <c r="I10" s="383">
        <v>88.460000000000008</v>
      </c>
      <c r="J10" s="383">
        <v>-3.3900000000000148</v>
      </c>
      <c r="K10" s="278">
        <v>-3.8322405607054244E-2</v>
      </c>
    </row>
    <row r="11" spans="1:11" s="168" customFormat="1">
      <c r="A11" s="144"/>
      <c r="B11" s="378" t="s">
        <v>98</v>
      </c>
      <c r="C11" s="379">
        <v>3198.7409999999995</v>
      </c>
      <c r="D11" s="380">
        <v>2478.1080000000002</v>
      </c>
      <c r="E11" s="380">
        <v>720.63299999999981</v>
      </c>
      <c r="F11" s="340">
        <v>0.29079967459045331</v>
      </c>
      <c r="G11" s="215"/>
      <c r="H11" s="379">
        <v>1216.3920000000001</v>
      </c>
      <c r="I11" s="380">
        <v>884.52800000000013</v>
      </c>
      <c r="J11" s="380">
        <v>331.86399999999992</v>
      </c>
      <c r="K11" s="340">
        <v>0.37518767071251546</v>
      </c>
    </row>
    <row r="12" spans="1:11">
      <c r="A12" s="85"/>
      <c r="B12" s="374"/>
      <c r="C12" s="386"/>
      <c r="D12" s="395"/>
      <c r="E12" s="395"/>
      <c r="F12" s="396"/>
      <c r="G12" s="205"/>
      <c r="H12" s="386"/>
      <c r="I12" s="395"/>
      <c r="J12" s="395"/>
      <c r="K12" s="396"/>
    </row>
    <row r="13" spans="1:11">
      <c r="A13" s="86"/>
      <c r="B13" s="391" t="s">
        <v>99</v>
      </c>
      <c r="C13" s="392"/>
      <c r="D13" s="392"/>
      <c r="E13" s="392"/>
      <c r="F13" s="393"/>
      <c r="G13" s="215"/>
      <c r="H13" s="392"/>
      <c r="I13" s="392"/>
      <c r="J13" s="392"/>
      <c r="K13" s="393"/>
    </row>
    <row r="14" spans="1:11">
      <c r="A14" s="86"/>
      <c r="B14" s="94" t="s">
        <v>5</v>
      </c>
      <c r="C14" s="368">
        <v>1403.94</v>
      </c>
      <c r="D14" s="205">
        <v>1133.674</v>
      </c>
      <c r="E14" s="205">
        <v>270.26600000000008</v>
      </c>
      <c r="F14" s="185">
        <v>0.23839834026360318</v>
      </c>
      <c r="G14" s="205"/>
      <c r="H14" s="368">
        <v>534.99</v>
      </c>
      <c r="I14" s="205">
        <v>275.08399999999995</v>
      </c>
      <c r="J14" s="205">
        <v>259.90600000000006</v>
      </c>
      <c r="K14" s="185">
        <v>0.94482412644864877</v>
      </c>
    </row>
    <row r="15" spans="1:11">
      <c r="A15" s="86"/>
      <c r="B15" s="94" t="s">
        <v>6</v>
      </c>
      <c r="C15" s="368">
        <v>6309.8360000000002</v>
      </c>
      <c r="D15" s="205">
        <v>5314.8609999999999</v>
      </c>
      <c r="E15" s="205">
        <v>994.97500000000036</v>
      </c>
      <c r="F15" s="185">
        <v>0.18720621291883277</v>
      </c>
      <c r="G15" s="205"/>
      <c r="H15" s="368">
        <v>2140.3140000000003</v>
      </c>
      <c r="I15" s="205">
        <v>1978.373</v>
      </c>
      <c r="J15" s="205">
        <v>161.94100000000026</v>
      </c>
      <c r="K15" s="185">
        <v>8.1855646028327511E-2</v>
      </c>
    </row>
    <row r="16" spans="1:11">
      <c r="A16" s="86"/>
      <c r="B16" s="381" t="s">
        <v>7</v>
      </c>
      <c r="C16" s="382">
        <v>2040.607</v>
      </c>
      <c r="D16" s="383">
        <v>1628.796</v>
      </c>
      <c r="E16" s="383">
        <v>411.81099999999992</v>
      </c>
      <c r="F16" s="278">
        <v>0.25283153937018499</v>
      </c>
      <c r="G16" s="205"/>
      <c r="H16" s="382">
        <v>781.34899999999993</v>
      </c>
      <c r="I16" s="383">
        <v>558.22800000000007</v>
      </c>
      <c r="J16" s="383">
        <v>223.12099999999987</v>
      </c>
      <c r="K16" s="278">
        <v>0.3996951066589276</v>
      </c>
    </row>
    <row r="17" spans="1:11">
      <c r="A17" s="85"/>
      <c r="B17" s="378" t="s">
        <v>100</v>
      </c>
      <c r="C17" s="379">
        <v>9754.3829999999998</v>
      </c>
      <c r="D17" s="380">
        <v>8077.3310000000001</v>
      </c>
      <c r="E17" s="380">
        <v>1677.0520000000004</v>
      </c>
      <c r="F17" s="340">
        <v>0.2076245234966847</v>
      </c>
      <c r="G17" s="208"/>
      <c r="H17" s="379">
        <v>3456.6530000000002</v>
      </c>
      <c r="I17" s="380">
        <v>2811.6849999999999</v>
      </c>
      <c r="J17" s="380">
        <v>644.96800000000019</v>
      </c>
      <c r="K17" s="340">
        <v>0.22938842722424457</v>
      </c>
    </row>
    <row r="18" spans="1:11">
      <c r="A18" s="85"/>
      <c r="B18" s="374"/>
      <c r="C18" s="384"/>
      <c r="D18" s="384"/>
      <c r="E18" s="384"/>
      <c r="F18" s="282"/>
      <c r="G18" s="208"/>
      <c r="H18" s="384"/>
      <c r="I18" s="384"/>
      <c r="J18" s="384"/>
      <c r="K18" s="282"/>
    </row>
    <row r="19" spans="1:11">
      <c r="A19" s="86"/>
      <c r="B19" s="385" t="s">
        <v>101</v>
      </c>
      <c r="C19" s="397">
        <v>-186.804</v>
      </c>
      <c r="D19" s="386">
        <v>-112.809</v>
      </c>
      <c r="E19" s="386">
        <v>-73.995000000000005</v>
      </c>
      <c r="F19" s="387">
        <v>-0.65593170757652319</v>
      </c>
      <c r="G19" s="208"/>
      <c r="H19" s="397">
        <v>-59.082999999999998</v>
      </c>
      <c r="I19" s="386">
        <v>-41.813000000000002</v>
      </c>
      <c r="J19" s="386">
        <v>-17.269999999999996</v>
      </c>
      <c r="K19" s="387">
        <v>0.41302944060459645</v>
      </c>
    </row>
    <row r="20" spans="1:11">
      <c r="A20" s="86"/>
      <c r="B20" s="385"/>
      <c r="C20" s="386"/>
      <c r="D20" s="386"/>
      <c r="E20" s="386"/>
      <c r="F20" s="386"/>
      <c r="G20" s="208"/>
      <c r="H20" s="386"/>
      <c r="I20" s="386"/>
      <c r="J20" s="386"/>
      <c r="K20" s="386"/>
    </row>
    <row r="21" spans="1:11" s="118" customFormat="1">
      <c r="A21" s="117"/>
      <c r="B21" s="394" t="s">
        <v>102</v>
      </c>
      <c r="C21" s="341">
        <v>12766.32</v>
      </c>
      <c r="D21" s="342">
        <v>10442.630000000001</v>
      </c>
      <c r="E21" s="342">
        <v>2323.6900000000005</v>
      </c>
      <c r="F21" s="282">
        <v>0.22251961431172007</v>
      </c>
      <c r="G21" s="205"/>
      <c r="H21" s="341">
        <v>4613.9620000000004</v>
      </c>
      <c r="I21" s="342">
        <v>3654.4</v>
      </c>
      <c r="J21" s="342">
        <v>959.56200000000013</v>
      </c>
      <c r="K21" s="282">
        <v>0.262577167250438</v>
      </c>
    </row>
    <row r="22" spans="1:11">
      <c r="A22" s="86"/>
      <c r="B22" s="388"/>
      <c r="C22" s="389"/>
      <c r="D22" s="389"/>
      <c r="E22" s="389"/>
      <c r="F22" s="390"/>
      <c r="G22" s="205"/>
      <c r="H22" s="389"/>
      <c r="I22" s="389"/>
      <c r="J22" s="389"/>
      <c r="K22" s="390"/>
    </row>
    <row r="23" spans="1:11">
      <c r="A23" s="86"/>
      <c r="B23" s="375" t="s">
        <v>97</v>
      </c>
      <c r="C23" s="376"/>
      <c r="D23" s="376"/>
      <c r="E23" s="376"/>
      <c r="F23" s="377"/>
      <c r="G23" s="215"/>
      <c r="H23" s="376"/>
      <c r="I23" s="376"/>
      <c r="J23" s="376"/>
      <c r="K23" s="377"/>
    </row>
    <row r="24" spans="1:11">
      <c r="A24" s="86"/>
      <c r="B24" s="94" t="s">
        <v>5</v>
      </c>
      <c r="C24" s="368">
        <v>-0.24299999999999999</v>
      </c>
      <c r="D24" s="205">
        <v>-3.133</v>
      </c>
      <c r="E24" s="205">
        <v>2.89</v>
      </c>
      <c r="F24" s="185">
        <v>0.92243855729332913</v>
      </c>
      <c r="G24" s="205"/>
      <c r="H24" s="368">
        <v>3.0000000000000027E-3</v>
      </c>
      <c r="I24" s="205">
        <v>-0.53399999999999981</v>
      </c>
      <c r="J24" s="205">
        <v>0.53699999999999981</v>
      </c>
      <c r="K24" s="185">
        <v>-1.0056179775280898</v>
      </c>
    </row>
    <row r="25" spans="1:11">
      <c r="A25" s="86"/>
      <c r="B25" s="94" t="s">
        <v>6</v>
      </c>
      <c r="C25" s="368">
        <v>-633.12900000000002</v>
      </c>
      <c r="D25" s="205">
        <v>-450.31300000000005</v>
      </c>
      <c r="E25" s="205">
        <v>-182.81599999999997</v>
      </c>
      <c r="F25" s="185">
        <v>-0.40597539933335258</v>
      </c>
      <c r="G25" s="205"/>
      <c r="H25" s="368">
        <v>-145.18100000000004</v>
      </c>
      <c r="I25" s="205">
        <v>-168.08500000000004</v>
      </c>
      <c r="J25" s="205">
        <v>22.903999999999996</v>
      </c>
      <c r="K25" s="185">
        <v>-0.13626439004075319</v>
      </c>
    </row>
    <row r="26" spans="1:11">
      <c r="A26" s="86"/>
      <c r="B26" s="94" t="s">
        <v>7</v>
      </c>
      <c r="C26" s="368">
        <v>-604.43200000000002</v>
      </c>
      <c r="D26" s="205">
        <v>-506.72199999999998</v>
      </c>
      <c r="E26" s="205">
        <v>-97.710000000000036</v>
      </c>
      <c r="F26" s="185">
        <v>-0.19282762540406773</v>
      </c>
      <c r="G26" s="205"/>
      <c r="H26" s="368">
        <v>-244.74700000000001</v>
      </c>
      <c r="I26" s="205">
        <v>-172.79899999999998</v>
      </c>
      <c r="J26" s="205">
        <v>-71.948000000000036</v>
      </c>
      <c r="K26" s="185">
        <v>0.4163681502786476</v>
      </c>
    </row>
    <row r="27" spans="1:11">
      <c r="A27" s="86"/>
      <c r="B27" s="381" t="s">
        <v>44</v>
      </c>
      <c r="C27" s="382">
        <v>-75.534000000000006</v>
      </c>
      <c r="D27" s="383">
        <v>-72.653999999999996</v>
      </c>
      <c r="E27" s="383">
        <v>-2.8800000000000097</v>
      </c>
      <c r="F27" s="278">
        <v>-3.9639937236766176E-2</v>
      </c>
      <c r="G27" s="205"/>
      <c r="H27" s="382">
        <v>-38.989000000000004</v>
      </c>
      <c r="I27" s="383">
        <v>-23.646999999999998</v>
      </c>
      <c r="J27" s="383">
        <v>-15.342000000000006</v>
      </c>
      <c r="K27" s="278">
        <v>0.64879265868820601</v>
      </c>
    </row>
    <row r="28" spans="1:11">
      <c r="A28" s="85"/>
      <c r="B28" s="374" t="s">
        <v>103</v>
      </c>
      <c r="C28" s="398">
        <v>-1313.3380000000002</v>
      </c>
      <c r="D28" s="384">
        <v>-1032.8220000000001</v>
      </c>
      <c r="E28" s="384">
        <v>-280.51600000000002</v>
      </c>
      <c r="F28" s="282">
        <v>-0.27160149570787606</v>
      </c>
      <c r="G28" s="208"/>
      <c r="H28" s="398">
        <v>-428.9140000000001</v>
      </c>
      <c r="I28" s="384">
        <v>-365.065</v>
      </c>
      <c r="J28" s="384">
        <v>-63.849000000000046</v>
      </c>
      <c r="K28" s="282">
        <v>0.17489762097160799</v>
      </c>
    </row>
    <row r="29" spans="1:11">
      <c r="A29" s="85"/>
      <c r="B29" s="374"/>
      <c r="C29" s="386"/>
      <c r="D29" s="395"/>
      <c r="E29" s="395"/>
      <c r="F29" s="396"/>
      <c r="G29" s="215"/>
      <c r="H29" s="386"/>
      <c r="I29" s="395"/>
      <c r="J29" s="395"/>
      <c r="K29" s="396"/>
    </row>
    <row r="30" spans="1:11">
      <c r="A30" s="86"/>
      <c r="B30" s="391" t="s">
        <v>99</v>
      </c>
      <c r="C30" s="392"/>
      <c r="D30" s="392"/>
      <c r="E30" s="392"/>
      <c r="F30" s="393"/>
      <c r="G30" s="215"/>
      <c r="H30" s="392"/>
      <c r="I30" s="392"/>
      <c r="J30" s="392"/>
      <c r="K30" s="393"/>
    </row>
    <row r="31" spans="1:11">
      <c r="A31" s="86"/>
      <c r="B31" s="94" t="s">
        <v>5</v>
      </c>
      <c r="C31" s="368">
        <v>-963.23699999999997</v>
      </c>
      <c r="D31" s="205">
        <v>-731.51</v>
      </c>
      <c r="E31" s="205">
        <v>-231.72699999999998</v>
      </c>
      <c r="F31" s="185">
        <v>-0.31677899140134791</v>
      </c>
      <c r="G31" s="205"/>
      <c r="H31" s="368">
        <v>-388.71399999999994</v>
      </c>
      <c r="I31" s="205">
        <v>-221.86399999999998</v>
      </c>
      <c r="J31" s="205">
        <v>-166.84999999999997</v>
      </c>
      <c r="K31" s="185">
        <v>0.75203728410197224</v>
      </c>
    </row>
    <row r="32" spans="1:11">
      <c r="A32" s="86"/>
      <c r="B32" s="94" t="s">
        <v>6</v>
      </c>
      <c r="C32" s="368">
        <v>-4267.3509999999997</v>
      </c>
      <c r="D32" s="205">
        <v>-3607.0010000000002</v>
      </c>
      <c r="E32" s="205">
        <v>-660.34999999999945</v>
      </c>
      <c r="F32" s="185">
        <v>-0.18307452645563438</v>
      </c>
      <c r="G32" s="205"/>
      <c r="H32" s="368">
        <v>-1506.8729999999996</v>
      </c>
      <c r="I32" s="205">
        <v>-1391.5680000000002</v>
      </c>
      <c r="J32" s="205">
        <v>-115.30499999999938</v>
      </c>
      <c r="K32" s="185">
        <v>8.2859766824186387E-2</v>
      </c>
    </row>
    <row r="33" spans="1:11">
      <c r="A33" s="86"/>
      <c r="B33" s="381" t="s">
        <v>7</v>
      </c>
      <c r="C33" s="382">
        <v>-1174.078</v>
      </c>
      <c r="D33" s="383">
        <v>-893.58500000000004</v>
      </c>
      <c r="E33" s="383">
        <v>-280.49299999999994</v>
      </c>
      <c r="F33" s="278">
        <v>-0.31389627175926171</v>
      </c>
      <c r="G33" s="205"/>
      <c r="H33" s="382">
        <v>-477.798</v>
      </c>
      <c r="I33" s="383">
        <v>-301.64700000000005</v>
      </c>
      <c r="J33" s="383">
        <v>-176.15099999999995</v>
      </c>
      <c r="K33" s="278">
        <v>0.58396403743448433</v>
      </c>
    </row>
    <row r="34" spans="1:11">
      <c r="A34" s="85"/>
      <c r="B34" s="374" t="s">
        <v>104</v>
      </c>
      <c r="C34" s="398">
        <v>-6404.6659999999993</v>
      </c>
      <c r="D34" s="384">
        <v>-5232.0960000000005</v>
      </c>
      <c r="E34" s="384">
        <v>-1172.5699999999993</v>
      </c>
      <c r="F34" s="282">
        <v>-0.22411094903457407</v>
      </c>
      <c r="G34" s="205"/>
      <c r="H34" s="398">
        <v>-2373.3849999999993</v>
      </c>
      <c r="I34" s="384">
        <v>-1915.0790000000002</v>
      </c>
      <c r="J34" s="384">
        <v>-458.3059999999993</v>
      </c>
      <c r="K34" s="282">
        <v>0.23931440948389016</v>
      </c>
    </row>
    <row r="35" spans="1:11">
      <c r="A35" s="85"/>
      <c r="B35" s="374"/>
      <c r="C35" s="384"/>
      <c r="D35" s="384"/>
      <c r="E35" s="384"/>
      <c r="F35" s="282"/>
      <c r="G35" s="205"/>
      <c r="H35" s="384"/>
      <c r="I35" s="384"/>
      <c r="J35" s="384"/>
      <c r="K35" s="282"/>
    </row>
    <row r="36" spans="1:11">
      <c r="A36" s="86"/>
      <c r="B36" s="385" t="s">
        <v>101</v>
      </c>
      <c r="C36" s="397">
        <v>223.977</v>
      </c>
      <c r="D36" s="386">
        <v>164.25899999999999</v>
      </c>
      <c r="E36" s="386">
        <v>59.718000000000018</v>
      </c>
      <c r="F36" s="387">
        <v>0.36355998758058927</v>
      </c>
      <c r="G36" s="208"/>
      <c r="H36" s="397">
        <v>78.455000000000013</v>
      </c>
      <c r="I36" s="386">
        <v>56.245999999999981</v>
      </c>
      <c r="J36" s="386">
        <v>22.209000000000032</v>
      </c>
      <c r="K36" s="387">
        <v>0.3948547452263278</v>
      </c>
    </row>
    <row r="37" spans="1:11">
      <c r="A37" s="86"/>
      <c r="B37" s="385"/>
      <c r="C37" s="386"/>
      <c r="D37" s="386"/>
      <c r="E37" s="386"/>
      <c r="F37" s="386"/>
      <c r="G37" s="205"/>
      <c r="H37" s="386"/>
      <c r="I37" s="386"/>
      <c r="J37" s="386"/>
      <c r="K37" s="386"/>
    </row>
    <row r="38" spans="1:11" s="118" customFormat="1">
      <c r="A38" s="117"/>
      <c r="B38" s="394" t="s">
        <v>105</v>
      </c>
      <c r="C38" s="341">
        <v>-7494.0269999999991</v>
      </c>
      <c r="D38" s="342">
        <v>-6100.6590000000006</v>
      </c>
      <c r="E38" s="342">
        <v>-1393.3679999999993</v>
      </c>
      <c r="F38" s="282">
        <v>-0.22839630931674737</v>
      </c>
      <c r="G38" s="205"/>
      <c r="H38" s="341">
        <v>-2723.8439999999996</v>
      </c>
      <c r="I38" s="342">
        <v>-2223.8980000000001</v>
      </c>
      <c r="J38" s="342">
        <v>-499.94599999999923</v>
      </c>
      <c r="K38" s="282">
        <v>0.22480617366443933</v>
      </c>
    </row>
    <row r="39" spans="1:11" s="137" customFormat="1">
      <c r="B39" s="145"/>
      <c r="C39" s="216"/>
      <c r="D39" s="216"/>
      <c r="E39" s="216"/>
      <c r="F39" s="217"/>
      <c r="G39" s="218"/>
    </row>
    <row r="40" spans="1:11" s="137" customFormat="1">
      <c r="B40" s="817"/>
      <c r="C40" s="817"/>
      <c r="D40" s="817"/>
      <c r="E40" s="817"/>
      <c r="F40" s="817"/>
      <c r="G40" s="86"/>
    </row>
    <row r="41" spans="1:11" s="137" customFormat="1" ht="23.25" customHeight="1">
      <c r="B41" s="815" t="s">
        <v>96</v>
      </c>
      <c r="C41" s="814" t="s">
        <v>11</v>
      </c>
      <c r="D41" s="814"/>
      <c r="E41" s="814"/>
      <c r="F41" s="814"/>
      <c r="G41" s="86"/>
      <c r="H41" s="814" t="s">
        <v>12</v>
      </c>
      <c r="I41" s="814"/>
      <c r="J41" s="814"/>
      <c r="K41" s="814"/>
    </row>
    <row r="42" spans="1:11" s="137" customFormat="1" ht="17.25" customHeight="1">
      <c r="B42" s="816"/>
      <c r="C42" s="369" t="s">
        <v>467</v>
      </c>
      <c r="D42" s="400" t="s">
        <v>468</v>
      </c>
      <c r="E42" s="371" t="s">
        <v>62</v>
      </c>
      <c r="F42" s="371" t="s">
        <v>13</v>
      </c>
      <c r="G42" s="86"/>
      <c r="H42" s="369" t="str">
        <f>'Reported EBITDA'!$F$5</f>
        <v>Q3 2026</v>
      </c>
      <c r="I42" s="370" t="str">
        <f>'Reported EBITDA'!$G$5</f>
        <v>Q3 2025</v>
      </c>
      <c r="J42" s="371" t="s">
        <v>62</v>
      </c>
      <c r="K42" s="371" t="s">
        <v>2</v>
      </c>
    </row>
    <row r="43" spans="1:11" s="137" customFormat="1">
      <c r="B43" s="94"/>
      <c r="C43" s="142"/>
      <c r="D43" s="98"/>
      <c r="E43" s="98"/>
      <c r="F43" s="98"/>
      <c r="G43" s="86"/>
    </row>
    <row r="44" spans="1:11">
      <c r="A44" s="86"/>
      <c r="B44" s="401" t="s">
        <v>97</v>
      </c>
      <c r="C44" s="402"/>
      <c r="D44" s="402"/>
      <c r="E44" s="402"/>
      <c r="F44" s="403"/>
      <c r="G44" s="205"/>
      <c r="H44" s="402"/>
      <c r="I44" s="402"/>
      <c r="J44" s="402"/>
      <c r="K44" s="403"/>
    </row>
    <row r="45" spans="1:11">
      <c r="A45" s="86"/>
      <c r="B45" s="94" t="s">
        <v>5</v>
      </c>
      <c r="C45" s="368">
        <v>-1.782</v>
      </c>
      <c r="D45" s="205">
        <v>-0.93500000000000005</v>
      </c>
      <c r="E45" s="205">
        <v>-0.84699999999999998</v>
      </c>
      <c r="F45" s="185">
        <v>0.90588235294117636</v>
      </c>
      <c r="G45" s="205"/>
      <c r="H45" s="368">
        <v>-0.12000000000000011</v>
      </c>
      <c r="I45" s="205">
        <v>1.6549999999999998</v>
      </c>
      <c r="J45" s="205">
        <v>-1.7749999999999999</v>
      </c>
      <c r="K45" s="185">
        <v>-1.0725075528700907</v>
      </c>
    </row>
    <row r="46" spans="1:11">
      <c r="A46" s="86"/>
      <c r="B46" s="94" t="s">
        <v>6</v>
      </c>
      <c r="C46" s="368">
        <v>-13.731</v>
      </c>
      <c r="D46" s="205">
        <v>-14.429</v>
      </c>
      <c r="E46" s="205">
        <v>0.6980000000000004</v>
      </c>
      <c r="F46" s="185">
        <v>-4.8374800748492652E-2</v>
      </c>
      <c r="G46" s="205"/>
      <c r="H46" s="368">
        <v>-4.6979999999999986</v>
      </c>
      <c r="I46" s="205">
        <v>-5.4430000000000014</v>
      </c>
      <c r="J46" s="205">
        <v>0.74500000000000277</v>
      </c>
      <c r="K46" s="185">
        <v>-0.13687304795149779</v>
      </c>
    </row>
    <row r="47" spans="1:11">
      <c r="A47" s="86"/>
      <c r="B47" s="94" t="s">
        <v>7</v>
      </c>
      <c r="C47" s="368">
        <v>-49.106999999999999</v>
      </c>
      <c r="D47" s="205">
        <v>-36.381</v>
      </c>
      <c r="E47" s="205">
        <v>-12.725999999999999</v>
      </c>
      <c r="F47" s="185">
        <v>0.34979797146862368</v>
      </c>
      <c r="G47" s="205"/>
      <c r="H47" s="368">
        <v>-16.991999999999997</v>
      </c>
      <c r="I47" s="205">
        <v>-12.269000000000002</v>
      </c>
      <c r="J47" s="205">
        <v>-4.7229999999999954</v>
      </c>
      <c r="K47" s="185">
        <v>0.38495394897709634</v>
      </c>
    </row>
    <row r="48" spans="1:11">
      <c r="A48" s="86"/>
      <c r="B48" s="381" t="s">
        <v>44</v>
      </c>
      <c r="C48" s="382">
        <v>-8.8920000000000012</v>
      </c>
      <c r="D48" s="383">
        <v>-9.8349999999999991</v>
      </c>
      <c r="E48" s="383">
        <v>0.94299999999999784</v>
      </c>
      <c r="F48" s="278">
        <v>-9.5882053889171148E-2</v>
      </c>
      <c r="G48" s="205"/>
      <c r="H48" s="382">
        <v>-2.7090000000000014</v>
      </c>
      <c r="I48" s="383">
        <v>-3.6069999999999993</v>
      </c>
      <c r="J48" s="383">
        <v>0.89799999999999791</v>
      </c>
      <c r="K48" s="278">
        <v>-0.24896035486553869</v>
      </c>
    </row>
    <row r="49" spans="1:11">
      <c r="A49" s="85"/>
      <c r="B49" s="374" t="s">
        <v>106</v>
      </c>
      <c r="C49" s="398">
        <v>-73.512</v>
      </c>
      <c r="D49" s="384">
        <v>-61.580000000000005</v>
      </c>
      <c r="E49" s="384">
        <v>-11.932</v>
      </c>
      <c r="F49" s="282">
        <v>0.19376420915881765</v>
      </c>
      <c r="G49" s="208"/>
      <c r="H49" s="398">
        <v>-24.518999999999998</v>
      </c>
      <c r="I49" s="384">
        <v>-19.664000000000001</v>
      </c>
      <c r="J49" s="384">
        <v>-4.8549999999999951</v>
      </c>
      <c r="K49" s="282">
        <v>0.24689788445890959</v>
      </c>
    </row>
    <row r="50" spans="1:11">
      <c r="A50" s="85"/>
      <c r="B50" s="374"/>
      <c r="C50" s="386"/>
      <c r="D50" s="395"/>
      <c r="E50" s="395"/>
      <c r="F50" s="396"/>
      <c r="G50" s="215"/>
      <c r="H50" s="386"/>
      <c r="I50" s="395"/>
      <c r="J50" s="395"/>
      <c r="K50" s="396"/>
    </row>
    <row r="51" spans="1:11">
      <c r="A51" s="86"/>
      <c r="B51" s="401" t="s">
        <v>99</v>
      </c>
      <c r="C51" s="402"/>
      <c r="D51" s="402"/>
      <c r="E51" s="402"/>
      <c r="F51" s="403"/>
      <c r="G51" s="215"/>
      <c r="H51" s="402"/>
      <c r="I51" s="402"/>
      <c r="J51" s="402"/>
      <c r="K51" s="403"/>
    </row>
    <row r="52" spans="1:11">
      <c r="A52" s="86"/>
      <c r="B52" s="94" t="s">
        <v>5</v>
      </c>
      <c r="C52" s="368">
        <v>-128.58999999999997</v>
      </c>
      <c r="D52" s="205">
        <v>-120.752</v>
      </c>
      <c r="E52" s="205">
        <v>-7.8379999999999797</v>
      </c>
      <c r="F52" s="185">
        <v>6.49098979727043E-2</v>
      </c>
      <c r="G52" s="205"/>
      <c r="H52" s="368">
        <v>-43.669999999999973</v>
      </c>
      <c r="I52" s="205">
        <v>-32.427000000000007</v>
      </c>
      <c r="J52" s="205">
        <v>-11.242999999999967</v>
      </c>
      <c r="K52" s="185">
        <v>0.34671724180466779</v>
      </c>
    </row>
    <row r="53" spans="1:11">
      <c r="A53" s="86"/>
      <c r="B53" s="94" t="s">
        <v>6</v>
      </c>
      <c r="C53" s="368">
        <v>-192.89700000000002</v>
      </c>
      <c r="D53" s="205">
        <v>-170.75200000000001</v>
      </c>
      <c r="E53" s="205">
        <v>-22.14500000000001</v>
      </c>
      <c r="F53" s="185">
        <v>0.12969101386806603</v>
      </c>
      <c r="G53" s="205"/>
      <c r="H53" s="368">
        <v>-60.376000000000005</v>
      </c>
      <c r="I53" s="205">
        <v>-59.024000000000001</v>
      </c>
      <c r="J53" s="205">
        <v>-1.3520000000000039</v>
      </c>
      <c r="K53" s="185">
        <v>2.2905936568175633E-2</v>
      </c>
    </row>
    <row r="54" spans="1:11">
      <c r="A54" s="86"/>
      <c r="B54" s="381" t="s">
        <v>7</v>
      </c>
      <c r="C54" s="382">
        <v>-33.168000000000006</v>
      </c>
      <c r="D54" s="383">
        <v>-28.923999999999999</v>
      </c>
      <c r="E54" s="383">
        <v>-4.2440000000000069</v>
      </c>
      <c r="F54" s="278">
        <v>0.14672935970128642</v>
      </c>
      <c r="G54" s="205"/>
      <c r="H54" s="382">
        <v>-12.691000000000006</v>
      </c>
      <c r="I54" s="383">
        <v>-8.7819999999999965</v>
      </c>
      <c r="J54" s="383">
        <v>-3.9090000000000096</v>
      </c>
      <c r="K54" s="278">
        <v>0.4451150079708508</v>
      </c>
    </row>
    <row r="55" spans="1:11" s="168" customFormat="1">
      <c r="A55" s="144"/>
      <c r="B55" s="98" t="s">
        <v>107</v>
      </c>
      <c r="C55" s="399">
        <v>-354.65499999999997</v>
      </c>
      <c r="D55" s="208">
        <v>-320.428</v>
      </c>
      <c r="E55" s="208">
        <v>-34.226999999999997</v>
      </c>
      <c r="F55" s="186">
        <v>0.106816507920656</v>
      </c>
      <c r="G55" s="208"/>
      <c r="H55" s="399">
        <v>-116.73699999999998</v>
      </c>
      <c r="I55" s="208">
        <v>-100.233</v>
      </c>
      <c r="J55" s="208">
        <v>-16.50399999999998</v>
      </c>
      <c r="K55" s="186">
        <v>0.164656350702862</v>
      </c>
    </row>
    <row r="56" spans="1:11">
      <c r="A56" s="85"/>
      <c r="B56" s="374"/>
      <c r="C56" s="384"/>
      <c r="D56" s="384"/>
      <c r="E56" s="384"/>
      <c r="F56" s="282"/>
      <c r="G56" s="205"/>
      <c r="H56" s="384"/>
      <c r="I56" s="384"/>
      <c r="J56" s="384"/>
      <c r="K56" s="282"/>
    </row>
    <row r="57" spans="1:11">
      <c r="A57" s="86"/>
      <c r="B57" s="385" t="s">
        <v>101</v>
      </c>
      <c r="C57" s="397">
        <v>-32.876000000000005</v>
      </c>
      <c r="D57" s="386">
        <v>-33.384999999999998</v>
      </c>
      <c r="E57" s="386">
        <v>0.50899999999999324</v>
      </c>
      <c r="F57" s="387">
        <v>-1.5246368129399279E-2</v>
      </c>
      <c r="G57" s="215"/>
      <c r="H57" s="397">
        <v>-11.009000000000004</v>
      </c>
      <c r="I57" s="386">
        <v>-9.3189999999999991</v>
      </c>
      <c r="J57" s="386">
        <v>-1.6900000000000048</v>
      </c>
      <c r="K57" s="387">
        <v>0.18134993025002744</v>
      </c>
    </row>
    <row r="58" spans="1:11">
      <c r="A58" s="86"/>
      <c r="B58" s="385"/>
      <c r="C58" s="386"/>
      <c r="D58" s="386"/>
      <c r="E58" s="386"/>
      <c r="F58" s="386"/>
      <c r="G58" s="205"/>
      <c r="H58" s="386"/>
      <c r="I58" s="386"/>
      <c r="J58" s="386"/>
      <c r="K58" s="386"/>
    </row>
    <row r="59" spans="1:11" s="118" customFormat="1">
      <c r="A59" s="117"/>
      <c r="B59" s="394" t="s">
        <v>108</v>
      </c>
      <c r="C59" s="341">
        <v>-461.04300000000001</v>
      </c>
      <c r="D59" s="342">
        <v>-415.39299999999997</v>
      </c>
      <c r="E59" s="342">
        <v>-45.650000000000006</v>
      </c>
      <c r="F59" s="282">
        <v>0.10989592987845254</v>
      </c>
      <c r="G59" s="205"/>
      <c r="H59" s="341">
        <v>-152.26499999999999</v>
      </c>
      <c r="I59" s="342">
        <v>-129.21600000000001</v>
      </c>
      <c r="J59" s="342">
        <v>-23.048999999999978</v>
      </c>
      <c r="K59" s="282">
        <v>0.17837574294205027</v>
      </c>
    </row>
    <row r="60" spans="1:11">
      <c r="A60" s="85"/>
      <c r="B60" s="374"/>
      <c r="C60" s="386"/>
      <c r="D60" s="395"/>
      <c r="E60" s="395"/>
      <c r="F60" s="396"/>
      <c r="G60" s="215"/>
      <c r="H60" s="386"/>
      <c r="I60" s="395"/>
      <c r="J60" s="395"/>
      <c r="K60" s="396"/>
    </row>
    <row r="61" spans="1:11">
      <c r="A61" s="86"/>
      <c r="B61" s="401" t="s">
        <v>97</v>
      </c>
      <c r="C61" s="402"/>
      <c r="D61" s="402"/>
      <c r="E61" s="402"/>
      <c r="F61" s="403"/>
      <c r="G61" s="205"/>
      <c r="H61" s="402"/>
      <c r="I61" s="402"/>
      <c r="J61" s="402"/>
      <c r="K61" s="403"/>
    </row>
    <row r="62" spans="1:11">
      <c r="A62" s="86"/>
      <c r="B62" s="94" t="s">
        <v>5</v>
      </c>
      <c r="C62" s="368">
        <v>-1.506</v>
      </c>
      <c r="D62" s="205">
        <v>-5.4459999999999997</v>
      </c>
      <c r="E62" s="205">
        <v>3.9399999999999995</v>
      </c>
      <c r="F62" s="185">
        <v>-0.72346676459786996</v>
      </c>
      <c r="G62" s="205"/>
      <c r="H62" s="368">
        <v>-0.3859999999999999</v>
      </c>
      <c r="I62" s="205">
        <v>-1.2189999999999994</v>
      </c>
      <c r="J62" s="205">
        <v>0.83299999999999952</v>
      </c>
      <c r="K62" s="185">
        <v>-0.68334700574241181</v>
      </c>
    </row>
    <row r="63" spans="1:11">
      <c r="A63" s="86"/>
      <c r="B63" s="94" t="s">
        <v>6</v>
      </c>
      <c r="C63" s="368">
        <v>-96.031999999999996</v>
      </c>
      <c r="D63" s="205">
        <v>-79.471999999999994</v>
      </c>
      <c r="E63" s="205">
        <v>-16.560000000000002</v>
      </c>
      <c r="F63" s="185">
        <v>0.20837527682705859</v>
      </c>
      <c r="G63" s="205"/>
      <c r="H63" s="368">
        <v>-27.426000000000002</v>
      </c>
      <c r="I63" s="205">
        <v>-26.919999999999995</v>
      </c>
      <c r="J63" s="205">
        <v>-0.50600000000000733</v>
      </c>
      <c r="K63" s="185">
        <v>1.8796433878157881E-2</v>
      </c>
    </row>
    <row r="64" spans="1:11">
      <c r="A64" s="86"/>
      <c r="B64" s="94" t="s">
        <v>7</v>
      </c>
      <c r="C64" s="368">
        <v>-54.308</v>
      </c>
      <c r="D64" s="205">
        <v>-40.311999999999998</v>
      </c>
      <c r="E64" s="205">
        <v>-13.996000000000002</v>
      </c>
      <c r="F64" s="185">
        <v>0.34719190315538806</v>
      </c>
      <c r="G64" s="205"/>
      <c r="H64" s="368">
        <v>-19.570999999999998</v>
      </c>
      <c r="I64" s="205">
        <v>-16.508999999999997</v>
      </c>
      <c r="J64" s="205">
        <v>-3.0620000000000012</v>
      </c>
      <c r="K64" s="185">
        <v>0.18547458961778429</v>
      </c>
    </row>
    <row r="65" spans="1:11">
      <c r="A65" s="86"/>
      <c r="B65" s="381" t="s">
        <v>44</v>
      </c>
      <c r="C65" s="382">
        <v>-16.704999999999998</v>
      </c>
      <c r="D65" s="383">
        <v>-16.13</v>
      </c>
      <c r="E65" s="383">
        <v>-0.57499999999999929</v>
      </c>
      <c r="F65" s="278">
        <v>3.5647861128332181E-2</v>
      </c>
      <c r="G65" s="205"/>
      <c r="H65" s="382">
        <v>-5.3819999999999979</v>
      </c>
      <c r="I65" s="383">
        <v>-6.7379999999999995</v>
      </c>
      <c r="J65" s="383">
        <v>1.3560000000000016</v>
      </c>
      <c r="K65" s="278">
        <v>-0.20124666073018727</v>
      </c>
    </row>
    <row r="66" spans="1:11">
      <c r="A66" s="85"/>
      <c r="B66" s="374" t="s">
        <v>109</v>
      </c>
      <c r="C66" s="398">
        <v>-168.55099999999999</v>
      </c>
      <c r="D66" s="384">
        <v>-141.35999999999999</v>
      </c>
      <c r="E66" s="384">
        <v>-27.191000000000006</v>
      </c>
      <c r="F66" s="282">
        <v>0.19235285795133006</v>
      </c>
      <c r="G66" s="208"/>
      <c r="H66" s="398">
        <v>-52.764999999999993</v>
      </c>
      <c r="I66" s="384">
        <v>-51.385999999999996</v>
      </c>
      <c r="J66" s="384">
        <v>-1.3790000000000076</v>
      </c>
      <c r="K66" s="282">
        <v>2.6836103218775609E-2</v>
      </c>
    </row>
    <row r="67" spans="1:11">
      <c r="A67" s="85"/>
      <c r="B67" s="374"/>
      <c r="C67" s="386"/>
      <c r="D67" s="395"/>
      <c r="E67" s="395"/>
      <c r="F67" s="396"/>
      <c r="G67" s="215"/>
      <c r="H67" s="386"/>
      <c r="I67" s="395"/>
      <c r="J67" s="395"/>
      <c r="K67" s="396"/>
    </row>
    <row r="68" spans="1:11">
      <c r="A68" s="86"/>
      <c r="B68" s="401" t="s">
        <v>99</v>
      </c>
      <c r="C68" s="402"/>
      <c r="D68" s="402"/>
      <c r="E68" s="402"/>
      <c r="F68" s="403"/>
      <c r="G68" s="205"/>
      <c r="H68" s="402"/>
      <c r="I68" s="402"/>
      <c r="J68" s="402"/>
      <c r="K68" s="403"/>
    </row>
    <row r="69" spans="1:11">
      <c r="A69" s="86"/>
      <c r="B69" s="94" t="s">
        <v>5</v>
      </c>
      <c r="C69" s="368">
        <v>-151.251</v>
      </c>
      <c r="D69" s="205">
        <v>-136.25700000000001</v>
      </c>
      <c r="E69" s="205">
        <v>-14.994</v>
      </c>
      <c r="F69" s="185">
        <v>0.11004205288535629</v>
      </c>
      <c r="G69" s="205"/>
      <c r="H69" s="368">
        <v>-54.632000000000005</v>
      </c>
      <c r="I69" s="205">
        <v>-27.197000000000003</v>
      </c>
      <c r="J69" s="205">
        <v>-27.435000000000002</v>
      </c>
      <c r="K69" s="185">
        <v>1.0087509651799831</v>
      </c>
    </row>
    <row r="70" spans="1:11">
      <c r="A70" s="86"/>
      <c r="B70" s="94" t="s">
        <v>6</v>
      </c>
      <c r="C70" s="368">
        <v>-465.54</v>
      </c>
      <c r="D70" s="205">
        <v>-358.58</v>
      </c>
      <c r="E70" s="205">
        <v>-106.96000000000004</v>
      </c>
      <c r="F70" s="185">
        <v>0.29828769033409563</v>
      </c>
      <c r="G70" s="205"/>
      <c r="H70" s="368">
        <v>-150.20400000000001</v>
      </c>
      <c r="I70" s="205">
        <v>-130.26</v>
      </c>
      <c r="J70" s="205">
        <v>-19.944000000000017</v>
      </c>
      <c r="K70" s="185">
        <v>0.15310916628281901</v>
      </c>
    </row>
    <row r="71" spans="1:11">
      <c r="A71" s="86"/>
      <c r="B71" s="381" t="s">
        <v>7</v>
      </c>
      <c r="C71" s="382">
        <v>-127.18300000000001</v>
      </c>
      <c r="D71" s="383">
        <v>-121.377</v>
      </c>
      <c r="E71" s="383">
        <v>-5.8060000000000116</v>
      </c>
      <c r="F71" s="278">
        <v>4.7834433212223137E-2</v>
      </c>
      <c r="G71" s="205"/>
      <c r="H71" s="382">
        <v>-46.436000000000007</v>
      </c>
      <c r="I71" s="383">
        <v>-36.995999999999995</v>
      </c>
      <c r="J71" s="383">
        <v>-9.4400000000000119</v>
      </c>
      <c r="K71" s="278">
        <v>0.25516272029408626</v>
      </c>
    </row>
    <row r="72" spans="1:11">
      <c r="A72" s="85"/>
      <c r="B72" s="374" t="s">
        <v>110</v>
      </c>
      <c r="C72" s="398">
        <v>-743.97400000000005</v>
      </c>
      <c r="D72" s="384">
        <v>-616.21399999999994</v>
      </c>
      <c r="E72" s="384">
        <v>-127.76000000000005</v>
      </c>
      <c r="F72" s="282">
        <v>0.20733057022398071</v>
      </c>
      <c r="G72" s="208"/>
      <c r="H72" s="398">
        <v>-251.27200000000002</v>
      </c>
      <c r="I72" s="384">
        <v>-194.45299999999997</v>
      </c>
      <c r="J72" s="384">
        <v>-56.819000000000031</v>
      </c>
      <c r="K72" s="282">
        <v>0.2921991432376978</v>
      </c>
    </row>
    <row r="73" spans="1:11">
      <c r="A73" s="85"/>
      <c r="B73" s="374"/>
      <c r="C73" s="384"/>
      <c r="D73" s="384"/>
      <c r="E73" s="384"/>
      <c r="F73" s="282"/>
      <c r="G73" s="205"/>
      <c r="H73" s="384"/>
      <c r="I73" s="384"/>
      <c r="J73" s="384"/>
      <c r="K73" s="282"/>
    </row>
    <row r="74" spans="1:11" ht="14.25" customHeight="1">
      <c r="A74" s="86"/>
      <c r="B74" s="385" t="s">
        <v>101</v>
      </c>
      <c r="C74" s="397">
        <v>-53.366999999999997</v>
      </c>
      <c r="D74" s="386">
        <v>-63.152000000000001</v>
      </c>
      <c r="E74" s="386">
        <v>9.7850000000000037</v>
      </c>
      <c r="F74" s="387">
        <v>-0.15494362807195339</v>
      </c>
      <c r="G74" s="215"/>
      <c r="H74" s="397">
        <v>-16.387</v>
      </c>
      <c r="I74" s="386">
        <v>-26.207000000000001</v>
      </c>
      <c r="J74" s="386">
        <v>9.82</v>
      </c>
      <c r="K74" s="387">
        <v>-0.37470904720112952</v>
      </c>
    </row>
    <row r="75" spans="1:11">
      <c r="A75" s="86"/>
      <c r="B75" s="385"/>
      <c r="C75" s="386"/>
      <c r="D75" s="386"/>
      <c r="E75" s="386"/>
      <c r="F75" s="386"/>
      <c r="G75" s="205"/>
      <c r="H75" s="386"/>
      <c r="I75" s="386"/>
      <c r="J75" s="386"/>
      <c r="K75" s="386"/>
    </row>
    <row r="76" spans="1:11" s="118" customFormat="1">
      <c r="A76" s="117"/>
      <c r="B76" s="394" t="s">
        <v>111</v>
      </c>
      <c r="C76" s="341">
        <v>-965.89200000000005</v>
      </c>
      <c r="D76" s="342">
        <v>-820.726</v>
      </c>
      <c r="E76" s="342">
        <v>-145.16600000000005</v>
      </c>
      <c r="F76" s="282">
        <v>0.17687510813596741</v>
      </c>
      <c r="G76" s="205"/>
      <c r="H76" s="341">
        <v>-320.42400000000004</v>
      </c>
      <c r="I76" s="342">
        <v>-272.04599999999999</v>
      </c>
      <c r="J76" s="342">
        <v>-48.378000000000036</v>
      </c>
      <c r="K76" s="282">
        <v>0.1778302198892836</v>
      </c>
    </row>
    <row r="77" spans="1:11">
      <c r="A77" s="86"/>
      <c r="B77" s="94"/>
      <c r="C77" s="219"/>
      <c r="D77" s="220"/>
      <c r="E77" s="220"/>
      <c r="F77" s="220"/>
      <c r="G77" s="205"/>
      <c r="H77" s="219"/>
      <c r="I77" s="220"/>
      <c r="J77" s="220"/>
      <c r="K77" s="220"/>
    </row>
    <row r="78" spans="1:11">
      <c r="A78" s="86"/>
      <c r="B78" s="401" t="s">
        <v>112</v>
      </c>
      <c r="C78" s="402"/>
      <c r="D78" s="402"/>
      <c r="E78" s="402"/>
      <c r="F78" s="403"/>
      <c r="G78" s="205"/>
      <c r="H78" s="402"/>
      <c r="I78" s="402"/>
      <c r="J78" s="402"/>
      <c r="K78" s="403"/>
    </row>
    <row r="79" spans="1:11">
      <c r="A79" s="86"/>
      <c r="B79" s="145"/>
      <c r="C79" s="221"/>
      <c r="D79" s="216"/>
      <c r="E79" s="216"/>
      <c r="F79" s="216"/>
      <c r="G79" s="205"/>
      <c r="H79" s="221"/>
      <c r="I79" s="216"/>
      <c r="J79" s="216"/>
      <c r="K79" s="216"/>
    </row>
    <row r="80" spans="1:11">
      <c r="A80" s="86"/>
      <c r="B80" s="401" t="s">
        <v>113</v>
      </c>
      <c r="C80" s="402"/>
      <c r="D80" s="402"/>
      <c r="E80" s="402"/>
      <c r="F80" s="403"/>
      <c r="G80" s="205"/>
      <c r="H80" s="402"/>
      <c r="I80" s="402"/>
      <c r="J80" s="402"/>
      <c r="K80" s="403"/>
    </row>
    <row r="81" spans="1:11">
      <c r="A81" s="86"/>
      <c r="B81" s="94" t="s">
        <v>5</v>
      </c>
      <c r="C81" s="368">
        <v>-1.0000000000001119E-3</v>
      </c>
      <c r="D81" s="205">
        <v>27.192999999999998</v>
      </c>
      <c r="E81" s="205">
        <v>-27.193999999999999</v>
      </c>
      <c r="F81" s="185">
        <v>-1.0000367741698231</v>
      </c>
      <c r="G81" s="205"/>
      <c r="H81" s="368">
        <v>0.44499999999999995</v>
      </c>
      <c r="I81" s="205">
        <v>9.2180000000000035</v>
      </c>
      <c r="J81" s="205">
        <v>-8.7730000000000032</v>
      </c>
      <c r="K81" s="185">
        <v>-0.95172488609242789</v>
      </c>
    </row>
    <row r="82" spans="1:11">
      <c r="A82" s="86"/>
      <c r="B82" s="94" t="s">
        <v>6</v>
      </c>
      <c r="C82" s="368">
        <v>421.19100000000009</v>
      </c>
      <c r="D82" s="205">
        <v>421.55000000000007</v>
      </c>
      <c r="E82" s="205">
        <v>-0.35899999999998045</v>
      </c>
      <c r="F82" s="185">
        <v>-8.5161902502661757E-4</v>
      </c>
      <c r="G82" s="205"/>
      <c r="H82" s="368">
        <v>144.35000000000002</v>
      </c>
      <c r="I82" s="205">
        <v>157.69599999999997</v>
      </c>
      <c r="J82" s="205">
        <v>-13.345999999999947</v>
      </c>
      <c r="K82" s="185">
        <v>-8.4631189123376305E-2</v>
      </c>
    </row>
    <row r="83" spans="1:11">
      <c r="A83" s="86"/>
      <c r="B83" s="94" t="s">
        <v>7</v>
      </c>
      <c r="C83" s="368">
        <v>1079.1279999999999</v>
      </c>
      <c r="D83" s="205">
        <v>639.16800000000012</v>
      </c>
      <c r="E83" s="205">
        <v>439.95999999999981</v>
      </c>
      <c r="F83" s="185">
        <v>0.68833233203164079</v>
      </c>
      <c r="G83" s="205"/>
      <c r="H83" s="368">
        <v>527.40899999999999</v>
      </c>
      <c r="I83" s="205">
        <v>227.03100000000009</v>
      </c>
      <c r="J83" s="205">
        <v>300.37799999999993</v>
      </c>
      <c r="K83" s="185">
        <v>1.3230704176962607</v>
      </c>
    </row>
    <row r="84" spans="1:11">
      <c r="A84" s="86"/>
      <c r="B84" s="94" t="s">
        <v>44</v>
      </c>
      <c r="C84" s="368">
        <v>143.02199999999999</v>
      </c>
      <c r="D84" s="205">
        <v>154.435</v>
      </c>
      <c r="E84" s="205">
        <v>-11.413000000000011</v>
      </c>
      <c r="F84" s="185">
        <v>-7.3901641467284063E-2</v>
      </c>
      <c r="G84" s="205"/>
      <c r="H84" s="368">
        <v>37.989999999999988</v>
      </c>
      <c r="I84" s="205">
        <v>54.468000000000018</v>
      </c>
      <c r="J84" s="205">
        <v>-16.47800000000003</v>
      </c>
      <c r="K84" s="185">
        <v>-0.30252625394727228</v>
      </c>
    </row>
    <row r="85" spans="1:11">
      <c r="A85" s="85"/>
      <c r="B85" s="374" t="s">
        <v>114</v>
      </c>
      <c r="C85" s="398">
        <v>1643.34</v>
      </c>
      <c r="D85" s="384">
        <v>1242.346</v>
      </c>
      <c r="E85" s="384">
        <v>400.9939999999998</v>
      </c>
      <c r="F85" s="282">
        <v>0.32277159503069197</v>
      </c>
      <c r="G85" s="208"/>
      <c r="H85" s="398">
        <v>710.19399999999996</v>
      </c>
      <c r="I85" s="384">
        <v>448.41300000000007</v>
      </c>
      <c r="J85" s="384">
        <v>261.78099999999995</v>
      </c>
      <c r="K85" s="282">
        <v>0.58379440381969272</v>
      </c>
    </row>
    <row r="86" spans="1:11">
      <c r="A86" s="85"/>
      <c r="B86" s="96"/>
      <c r="C86" s="205"/>
      <c r="D86" s="192"/>
      <c r="E86" s="192"/>
      <c r="F86" s="192"/>
      <c r="G86" s="205"/>
      <c r="H86" s="205"/>
      <c r="I86" s="192"/>
      <c r="J86" s="192"/>
      <c r="K86" s="192"/>
    </row>
    <row r="87" spans="1:11">
      <c r="A87" s="86"/>
      <c r="B87" s="401" t="s">
        <v>115</v>
      </c>
      <c r="C87" s="402"/>
      <c r="D87" s="402"/>
      <c r="E87" s="402"/>
      <c r="F87" s="403"/>
      <c r="G87" s="205"/>
      <c r="H87" s="402"/>
      <c r="I87" s="402"/>
      <c r="J87" s="402"/>
      <c r="K87" s="403"/>
    </row>
    <row r="88" spans="1:11">
      <c r="A88" s="86"/>
      <c r="B88" s="94" t="s">
        <v>5</v>
      </c>
      <c r="C88" s="368">
        <v>160.86200000000011</v>
      </c>
      <c r="D88" s="205">
        <v>145.15499999999997</v>
      </c>
      <c r="E88" s="205">
        <v>15.707000000000136</v>
      </c>
      <c r="F88" s="185">
        <v>0.10820846681134055</v>
      </c>
      <c r="G88" s="205"/>
      <c r="H88" s="368">
        <v>47.974000000000089</v>
      </c>
      <c r="I88" s="205">
        <v>-6.404000000000039</v>
      </c>
      <c r="J88" s="205">
        <v>54.378000000000128</v>
      </c>
      <c r="K88" s="185" t="s">
        <v>469</v>
      </c>
    </row>
    <row r="89" spans="1:11">
      <c r="A89" s="86"/>
      <c r="B89" s="94" t="s">
        <v>6</v>
      </c>
      <c r="C89" s="368">
        <v>1384.0480000000007</v>
      </c>
      <c r="D89" s="205">
        <v>1178.5279999999998</v>
      </c>
      <c r="E89" s="205">
        <v>205.52000000000089</v>
      </c>
      <c r="F89" s="185">
        <v>0.17438703195851168</v>
      </c>
      <c r="G89" s="205"/>
      <c r="H89" s="368">
        <v>422.86100000000073</v>
      </c>
      <c r="I89" s="205">
        <v>397.52099999999984</v>
      </c>
      <c r="J89" s="205">
        <v>25.340000000000884</v>
      </c>
      <c r="K89" s="185">
        <v>6.3745060009410492E-2</v>
      </c>
    </row>
    <row r="90" spans="1:11">
      <c r="A90" s="86"/>
      <c r="B90" s="94" t="s">
        <v>7</v>
      </c>
      <c r="C90" s="368">
        <v>706.178</v>
      </c>
      <c r="D90" s="205">
        <v>584.91000000000008</v>
      </c>
      <c r="E90" s="205">
        <v>121.26799999999992</v>
      </c>
      <c r="F90" s="185">
        <v>0.20732762305311914</v>
      </c>
      <c r="G90" s="205"/>
      <c r="H90" s="368">
        <v>244.42399999999989</v>
      </c>
      <c r="I90" s="205">
        <v>210.80300000000005</v>
      </c>
      <c r="J90" s="205">
        <v>33.620999999999839</v>
      </c>
      <c r="K90" s="185">
        <v>0.15949014008339457</v>
      </c>
    </row>
    <row r="91" spans="1:11">
      <c r="A91" s="85"/>
      <c r="B91" s="374" t="s">
        <v>116</v>
      </c>
      <c r="C91" s="398">
        <v>2251.0880000000006</v>
      </c>
      <c r="D91" s="384">
        <v>1908.5929999999998</v>
      </c>
      <c r="E91" s="384">
        <v>342.49500000000091</v>
      </c>
      <c r="F91" s="282">
        <v>0.17944894485099794</v>
      </c>
      <c r="G91" s="208"/>
      <c r="H91" s="398">
        <v>715.2590000000007</v>
      </c>
      <c r="I91" s="384">
        <v>601.91999999999985</v>
      </c>
      <c r="J91" s="384">
        <v>113.33900000000085</v>
      </c>
      <c r="K91" s="282">
        <v>0.18829578681552506</v>
      </c>
    </row>
    <row r="92" spans="1:11">
      <c r="A92" s="85"/>
      <c r="B92" s="374"/>
      <c r="C92" s="384"/>
      <c r="D92" s="384"/>
      <c r="E92" s="384"/>
      <c r="F92" s="282"/>
      <c r="G92" s="205"/>
      <c r="H92" s="384"/>
      <c r="I92" s="384"/>
      <c r="J92" s="384"/>
      <c r="K92" s="282"/>
    </row>
    <row r="93" spans="1:11">
      <c r="A93" s="86"/>
      <c r="B93" s="385" t="s">
        <v>101</v>
      </c>
      <c r="C93" s="397">
        <v>-49.07</v>
      </c>
      <c r="D93" s="386">
        <v>-45.08700000000001</v>
      </c>
      <c r="E93" s="386">
        <v>-3.9829999999999899</v>
      </c>
      <c r="F93" s="387">
        <v>8.8340319826113678E-2</v>
      </c>
      <c r="G93" s="215"/>
      <c r="H93" s="397">
        <v>-8.0239999999999903</v>
      </c>
      <c r="I93" s="386">
        <v>-21.093000000000021</v>
      </c>
      <c r="J93" s="386">
        <v>13.069000000000031</v>
      </c>
      <c r="K93" s="387">
        <v>-0.61958943725406623</v>
      </c>
    </row>
    <row r="94" spans="1:11">
      <c r="A94" s="86"/>
      <c r="B94" s="385"/>
      <c r="C94" s="386"/>
      <c r="D94" s="386"/>
      <c r="E94" s="386"/>
      <c r="F94" s="386"/>
      <c r="G94" s="205"/>
      <c r="H94" s="386"/>
      <c r="I94" s="386"/>
      <c r="J94" s="386"/>
      <c r="K94" s="386"/>
    </row>
    <row r="95" spans="1:11" s="118" customFormat="1">
      <c r="A95" s="117"/>
      <c r="B95" s="394" t="s">
        <v>117</v>
      </c>
      <c r="C95" s="341">
        <v>3845.3580000000006</v>
      </c>
      <c r="D95" s="342">
        <v>3105.8519999999999</v>
      </c>
      <c r="E95" s="342">
        <v>739.50600000000077</v>
      </c>
      <c r="F95" s="282">
        <v>0.23810084962193967</v>
      </c>
      <c r="G95" s="205"/>
      <c r="H95" s="341">
        <v>1417.4290000000008</v>
      </c>
      <c r="I95" s="342">
        <v>1029.2399999999998</v>
      </c>
      <c r="J95" s="342">
        <v>388.18900000000082</v>
      </c>
      <c r="K95" s="282">
        <v>0.37716081769072418</v>
      </c>
    </row>
    <row r="96" spans="1:11">
      <c r="A96" s="86"/>
      <c r="B96" s="86"/>
      <c r="C96" s="86"/>
      <c r="D96" s="86"/>
      <c r="E96" s="86"/>
      <c r="F96" s="86"/>
      <c r="G96" s="81"/>
    </row>
    <row r="97" spans="1:7">
      <c r="A97" s="86"/>
      <c r="B97" s="86"/>
      <c r="C97" s="86"/>
      <c r="D97" s="86"/>
      <c r="E97" s="81"/>
      <c r="F97" s="86"/>
      <c r="G97" s="81"/>
    </row>
    <row r="98" spans="1:7">
      <c r="A98" s="86"/>
      <c r="B98" s="86"/>
      <c r="C98" s="86"/>
      <c r="D98" s="86"/>
      <c r="E98" s="86"/>
      <c r="F98" s="86"/>
      <c r="G98" s="81"/>
    </row>
    <row r="99" spans="1:7">
      <c r="A99" s="86"/>
      <c r="B99" s="86"/>
      <c r="C99" s="86"/>
      <c r="D99" s="86"/>
      <c r="E99" s="86"/>
      <c r="F99" s="86"/>
      <c r="G99" s="86"/>
    </row>
    <row r="100" spans="1:7">
      <c r="A100" s="86"/>
      <c r="B100" s="86"/>
      <c r="C100" s="86"/>
      <c r="D100" s="86"/>
      <c r="E100" s="86"/>
      <c r="F100" s="86"/>
      <c r="G100" s="86"/>
    </row>
    <row r="101" spans="1:7">
      <c r="A101" s="86"/>
      <c r="B101" s="86"/>
      <c r="C101" s="86"/>
      <c r="D101" s="86"/>
      <c r="E101" s="86"/>
      <c r="F101" s="86"/>
      <c r="G101" s="86"/>
    </row>
    <row r="102" spans="1:7">
      <c r="A102" s="86"/>
      <c r="B102" s="86"/>
      <c r="C102" s="86"/>
      <c r="D102" s="86"/>
      <c r="E102" s="86"/>
      <c r="F102" s="86"/>
      <c r="G102" s="86"/>
    </row>
    <row r="103" spans="1:7">
      <c r="A103" s="86"/>
      <c r="B103" s="86"/>
      <c r="C103" s="86"/>
      <c r="D103" s="86"/>
      <c r="E103" s="86"/>
      <c r="F103" s="86"/>
      <c r="G103" s="86"/>
    </row>
    <row r="104" spans="1:7">
      <c r="A104" s="86"/>
      <c r="B104" s="86"/>
      <c r="C104" s="86"/>
      <c r="D104" s="86"/>
      <c r="E104" s="86"/>
      <c r="F104" s="86"/>
      <c r="G104" s="86"/>
    </row>
    <row r="105" spans="1:7">
      <c r="A105" s="86"/>
      <c r="B105" s="86"/>
      <c r="C105" s="86"/>
      <c r="D105" s="86"/>
      <c r="E105" s="86"/>
      <c r="F105" s="86"/>
      <c r="G105" s="86"/>
    </row>
    <row r="106" spans="1:7">
      <c r="A106" s="86"/>
      <c r="B106" s="86"/>
      <c r="C106" s="86"/>
      <c r="D106" s="86"/>
      <c r="E106" s="86"/>
      <c r="F106" s="86"/>
      <c r="G106" s="86"/>
    </row>
    <row r="107" spans="1:7">
      <c r="A107" s="86"/>
      <c r="B107" s="86"/>
      <c r="C107" s="86"/>
      <c r="D107" s="86"/>
      <c r="E107" s="86"/>
      <c r="F107" s="86"/>
      <c r="G107" s="86"/>
    </row>
    <row r="108" spans="1:7">
      <c r="A108" s="86"/>
      <c r="B108" s="86"/>
      <c r="C108" s="86"/>
      <c r="D108" s="86"/>
      <c r="E108" s="86"/>
      <c r="F108" s="86"/>
      <c r="G108" s="86"/>
    </row>
    <row r="109" spans="1:7">
      <c r="A109" s="86"/>
      <c r="B109" s="86"/>
      <c r="C109" s="86"/>
      <c r="D109" s="86"/>
      <c r="E109" s="86"/>
      <c r="F109" s="86"/>
      <c r="G109" s="86"/>
    </row>
    <row r="110" spans="1:7">
      <c r="A110" s="86"/>
      <c r="B110" s="86"/>
      <c r="C110" s="86"/>
      <c r="D110" s="86"/>
      <c r="E110" s="86"/>
      <c r="F110" s="86"/>
      <c r="G110" s="86"/>
    </row>
    <row r="111" spans="1:7">
      <c r="A111" s="86"/>
      <c r="B111" s="86"/>
      <c r="C111" s="86"/>
      <c r="D111" s="86"/>
      <c r="E111" s="86"/>
      <c r="F111" s="86"/>
      <c r="G111" s="86"/>
    </row>
    <row r="112" spans="1:7">
      <c r="A112" s="86"/>
      <c r="B112" s="86"/>
      <c r="C112" s="86"/>
      <c r="D112" s="86"/>
      <c r="E112" s="86"/>
      <c r="F112" s="86"/>
      <c r="G112" s="86"/>
    </row>
    <row r="113" spans="1:7">
      <c r="A113" s="86"/>
      <c r="B113" s="86"/>
      <c r="C113" s="86"/>
      <c r="D113" s="86"/>
      <c r="E113" s="86"/>
      <c r="F113" s="86"/>
      <c r="G113" s="86"/>
    </row>
    <row r="114" spans="1:7">
      <c r="A114" s="86"/>
      <c r="B114" s="86"/>
      <c r="C114" s="86"/>
      <c r="D114" s="86"/>
      <c r="E114" s="86"/>
      <c r="F114" s="86"/>
      <c r="G114" s="86"/>
    </row>
    <row r="115" spans="1:7">
      <c r="A115" s="86"/>
      <c r="B115" s="86"/>
      <c r="C115" s="86"/>
      <c r="D115" s="86"/>
      <c r="E115" s="86"/>
      <c r="F115" s="86"/>
      <c r="G115" s="86"/>
    </row>
  </sheetData>
  <mergeCells count="8">
    <mergeCell ref="H3:K3"/>
    <mergeCell ref="H41:K41"/>
    <mergeCell ref="B3:B4"/>
    <mergeCell ref="B2:F2"/>
    <mergeCell ref="C3:F3"/>
    <mergeCell ref="B41:B42"/>
    <mergeCell ref="C41:F41"/>
    <mergeCell ref="B40:F40"/>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8"/>
  <sheetViews>
    <sheetView workbookViewId="0">
      <selection activeCell="G67" sqref="G67"/>
    </sheetView>
  </sheetViews>
  <sheetFormatPr baseColWidth="10" defaultColWidth="11.42578125" defaultRowHeight="12.75"/>
  <cols>
    <col min="1" max="1" width="3.7109375" style="101" customWidth="1"/>
    <col min="2" max="2" width="37.28515625" style="101" customWidth="1"/>
    <col min="3" max="4" width="16.28515625" style="101" bestFit="1" customWidth="1"/>
    <col min="5" max="5" width="13.7109375" style="716" customWidth="1"/>
    <col min="6" max="8" width="13.7109375" style="101" customWidth="1"/>
    <col min="9" max="9" width="13.7109375" style="716" customWidth="1"/>
    <col min="10" max="10" width="13.7109375" style="101" customWidth="1"/>
    <col min="11" max="16384" width="11.42578125" style="101"/>
  </cols>
  <sheetData>
    <row r="1" spans="1:10">
      <c r="B1" s="407"/>
      <c r="C1" s="407"/>
      <c r="D1" s="407"/>
      <c r="E1" s="713"/>
      <c r="F1" s="407"/>
      <c r="G1" s="407"/>
      <c r="H1" s="407"/>
      <c r="I1" s="713"/>
      <c r="J1" s="407"/>
    </row>
    <row r="2" spans="1:10">
      <c r="A2" s="410"/>
      <c r="B2" s="283" t="s">
        <v>118</v>
      </c>
      <c r="C2" s="786" t="s">
        <v>119</v>
      </c>
      <c r="D2" s="786"/>
      <c r="E2" s="786"/>
      <c r="F2" s="786"/>
      <c r="G2" s="786"/>
      <c r="H2" s="786"/>
      <c r="I2" s="786"/>
      <c r="J2" s="784"/>
    </row>
    <row r="3" spans="1:10">
      <c r="B3" s="818"/>
      <c r="C3" s="820" t="s">
        <v>11</v>
      </c>
      <c r="D3" s="820"/>
      <c r="E3" s="820"/>
      <c r="F3" s="820"/>
      <c r="G3" s="820" t="s">
        <v>12</v>
      </c>
      <c r="H3" s="820"/>
      <c r="I3" s="820"/>
      <c r="J3" s="820"/>
    </row>
    <row r="4" spans="1:10" s="147" customFormat="1">
      <c r="B4" s="819"/>
      <c r="C4" s="363" t="s">
        <v>467</v>
      </c>
      <c r="D4" s="405" t="s">
        <v>468</v>
      </c>
      <c r="E4" s="714" t="s">
        <v>62</v>
      </c>
      <c r="F4" s="404" t="s">
        <v>2</v>
      </c>
      <c r="G4" s="363" t="str">
        <f>'Reported EBITDA'!$F$5</f>
        <v>Q3 2026</v>
      </c>
      <c r="H4" s="405" t="str">
        <f>'Reported EBITDA'!$G$5</f>
        <v>Q3 2025</v>
      </c>
      <c r="I4" s="714" t="s">
        <v>62</v>
      </c>
      <c r="J4" s="404" t="s">
        <v>2</v>
      </c>
    </row>
    <row r="5" spans="1:10" ht="6.75" customHeight="1">
      <c r="B5" s="144"/>
      <c r="C5" s="144"/>
      <c r="D5" s="144"/>
      <c r="E5" s="715"/>
      <c r="F5" s="144"/>
      <c r="G5" s="144"/>
      <c r="H5" s="144"/>
      <c r="I5" s="715"/>
      <c r="J5" s="144"/>
    </row>
    <row r="6" spans="1:10">
      <c r="B6" s="101" t="s">
        <v>120</v>
      </c>
      <c r="C6" s="335">
        <v>3.53</v>
      </c>
      <c r="D6" s="84">
        <v>36.707000000000001</v>
      </c>
      <c r="E6" s="192">
        <v>-33.177</v>
      </c>
      <c r="F6" s="185">
        <v>-0.90383305636527089</v>
      </c>
      <c r="G6" s="335">
        <v>0.94799999999999995</v>
      </c>
      <c r="H6" s="84">
        <v>9.3160000000000025</v>
      </c>
      <c r="I6" s="192">
        <v>-8.3680000000000021</v>
      </c>
      <c r="J6" s="185">
        <v>-0.89823958780592528</v>
      </c>
    </row>
    <row r="7" spans="1:10">
      <c r="B7" s="85" t="s">
        <v>121</v>
      </c>
      <c r="C7" s="335">
        <v>-0.24299999999999999</v>
      </c>
      <c r="D7" s="84">
        <v>-3.133</v>
      </c>
      <c r="E7" s="192">
        <v>2.89</v>
      </c>
      <c r="F7" s="185">
        <v>-0.92243855729332913</v>
      </c>
      <c r="G7" s="335">
        <v>3.0000000000000027E-3</v>
      </c>
      <c r="H7" s="84">
        <v>-0.53399999999999981</v>
      </c>
      <c r="I7" s="192">
        <v>0.53699999999999981</v>
      </c>
      <c r="J7" s="185">
        <v>-1.0056179775280898</v>
      </c>
    </row>
    <row r="8" spans="1:10">
      <c r="B8" s="101" t="s">
        <v>122</v>
      </c>
      <c r="C8" s="335">
        <v>-1.782</v>
      </c>
      <c r="D8" s="84">
        <v>-0.93500000000000005</v>
      </c>
      <c r="E8" s="192">
        <v>-0.84699999999999998</v>
      </c>
      <c r="F8" s="185">
        <v>0.90588235294117636</v>
      </c>
      <c r="G8" s="335">
        <v>-0.12000000000000011</v>
      </c>
      <c r="H8" s="84">
        <v>1.6549999999999998</v>
      </c>
      <c r="I8" s="192">
        <v>-1.7749999999999999</v>
      </c>
      <c r="J8" s="185">
        <v>-1.0725075528700907</v>
      </c>
    </row>
    <row r="9" spans="1:10">
      <c r="B9" s="85" t="s">
        <v>73</v>
      </c>
      <c r="C9" s="335">
        <v>-1.506</v>
      </c>
      <c r="D9" s="84">
        <v>-5.4459999999999997</v>
      </c>
      <c r="E9" s="192">
        <v>3.9399999999999995</v>
      </c>
      <c r="F9" s="185">
        <v>-0.72346676459786996</v>
      </c>
      <c r="G9" s="335">
        <v>-0.3859999999999999</v>
      </c>
      <c r="H9" s="84">
        <v>-1.2189999999999994</v>
      </c>
      <c r="I9" s="192">
        <v>0.83299999999999952</v>
      </c>
      <c r="J9" s="185">
        <v>-0.68334700574241181</v>
      </c>
    </row>
    <row r="10" spans="1:10">
      <c r="B10" s="85" t="s">
        <v>123</v>
      </c>
      <c r="C10" s="335"/>
      <c r="D10" s="84"/>
      <c r="E10" s="192"/>
      <c r="F10" s="185"/>
      <c r="G10" s="335"/>
      <c r="H10" s="84"/>
      <c r="I10" s="192"/>
      <c r="J10" s="185"/>
    </row>
    <row r="11" spans="1:10" ht="6" customHeight="1">
      <c r="B11" s="407"/>
      <c r="C11" s="407"/>
      <c r="D11" s="407"/>
      <c r="E11" s="713"/>
      <c r="F11" s="407"/>
      <c r="G11" s="407"/>
      <c r="H11" s="407"/>
      <c r="I11" s="713"/>
      <c r="J11" s="407"/>
    </row>
    <row r="12" spans="1:10">
      <c r="B12" s="408" t="s">
        <v>124</v>
      </c>
      <c r="C12" s="357">
        <v>-1.0000000000001119E-3</v>
      </c>
      <c r="D12" s="409">
        <v>27.192999999999998</v>
      </c>
      <c r="E12" s="440">
        <v>-27.193999999999999</v>
      </c>
      <c r="F12" s="282">
        <v>-1.0000367741698231</v>
      </c>
      <c r="G12" s="357">
        <v>0.44499999999999995</v>
      </c>
      <c r="H12" s="409">
        <v>9.2180000000000035</v>
      </c>
      <c r="I12" s="440">
        <v>-8.7730000000000032</v>
      </c>
      <c r="J12" s="282">
        <v>-0.95172488609242789</v>
      </c>
    </row>
    <row r="13" spans="1:10">
      <c r="B13" s="821"/>
      <c r="C13" s="821"/>
      <c r="D13" s="821"/>
      <c r="E13" s="821"/>
      <c r="F13" s="821"/>
      <c r="G13" s="821"/>
      <c r="H13" s="821"/>
      <c r="I13" s="821"/>
      <c r="J13" s="821"/>
    </row>
    <row r="14" spans="1:10">
      <c r="B14" s="407"/>
      <c r="C14" s="407"/>
      <c r="D14" s="407"/>
      <c r="E14" s="713"/>
      <c r="F14" s="407"/>
      <c r="G14" s="407"/>
      <c r="H14" s="407"/>
      <c r="I14" s="713"/>
      <c r="J14" s="407"/>
    </row>
    <row r="15" spans="1:10">
      <c r="A15" s="410"/>
      <c r="B15" s="283" t="s">
        <v>125</v>
      </c>
      <c r="C15" s="788" t="s">
        <v>119</v>
      </c>
      <c r="D15" s="788"/>
      <c r="E15" s="788"/>
      <c r="F15" s="788"/>
      <c r="G15" s="788"/>
      <c r="H15" s="788"/>
      <c r="I15" s="788"/>
      <c r="J15" s="789"/>
    </row>
    <row r="16" spans="1:10">
      <c r="B16" s="818"/>
      <c r="C16" s="820" t="s">
        <v>11</v>
      </c>
      <c r="D16" s="820"/>
      <c r="E16" s="820"/>
      <c r="F16" s="820"/>
      <c r="G16" s="820" t="s">
        <v>12</v>
      </c>
      <c r="H16" s="820"/>
      <c r="I16" s="820"/>
      <c r="J16" s="820"/>
    </row>
    <row r="17" spans="1:10">
      <c r="B17" s="819"/>
      <c r="C17" s="363" t="s">
        <v>467</v>
      </c>
      <c r="D17" s="405" t="s">
        <v>468</v>
      </c>
      <c r="E17" s="714" t="s">
        <v>62</v>
      </c>
      <c r="F17" s="404" t="s">
        <v>2</v>
      </c>
      <c r="G17" s="363" t="str">
        <f>'Reported EBITDA'!$F$5</f>
        <v>Q3 2026</v>
      </c>
      <c r="H17" s="405" t="str">
        <f>'Reported EBITDA'!$G$5</f>
        <v>Q3 2025</v>
      </c>
      <c r="I17" s="714" t="s">
        <v>62</v>
      </c>
      <c r="J17" s="404" t="s">
        <v>2</v>
      </c>
    </row>
    <row r="18" spans="1:10" ht="8.25" customHeight="1">
      <c r="B18" s="144"/>
      <c r="C18" s="144"/>
      <c r="D18" s="144"/>
      <c r="E18" s="715"/>
      <c r="F18" s="144"/>
      <c r="G18" s="144"/>
      <c r="H18" s="144"/>
      <c r="I18" s="715"/>
      <c r="J18" s="144"/>
    </row>
    <row r="19" spans="1:10">
      <c r="B19" s="101" t="s">
        <v>120</v>
      </c>
      <c r="C19" s="335">
        <v>1164.0830000000001</v>
      </c>
      <c r="D19" s="84">
        <v>965.76400000000001</v>
      </c>
      <c r="E19" s="192">
        <v>198.31900000000007</v>
      </c>
      <c r="F19" s="185">
        <v>0.20534934000439042</v>
      </c>
      <c r="G19" s="335">
        <v>321.65500000000009</v>
      </c>
      <c r="H19" s="84">
        <v>358.14400000000001</v>
      </c>
      <c r="I19" s="192">
        <v>-36.488999999999919</v>
      </c>
      <c r="J19" s="185">
        <v>-0.10188359989278029</v>
      </c>
    </row>
    <row r="20" spans="1:10">
      <c r="B20" s="85" t="s">
        <v>121</v>
      </c>
      <c r="C20" s="335">
        <v>-633.12900000000002</v>
      </c>
      <c r="D20" s="84">
        <v>-450.31300000000005</v>
      </c>
      <c r="E20" s="192">
        <v>-182.81599999999997</v>
      </c>
      <c r="F20" s="185">
        <v>-0.40597539933335258</v>
      </c>
      <c r="G20" s="335">
        <v>-145.18100000000004</v>
      </c>
      <c r="H20" s="84">
        <v>-168.08500000000004</v>
      </c>
      <c r="I20" s="192">
        <v>22.903999999999996</v>
      </c>
      <c r="J20" s="185">
        <v>0.13626439004075319</v>
      </c>
    </row>
    <row r="21" spans="1:10">
      <c r="B21" s="101" t="s">
        <v>122</v>
      </c>
      <c r="C21" s="335">
        <v>-13.731</v>
      </c>
      <c r="D21" s="84">
        <v>-14.429</v>
      </c>
      <c r="E21" s="192">
        <v>0.6980000000000004</v>
      </c>
      <c r="F21" s="185">
        <v>4.8374800748492652E-2</v>
      </c>
      <c r="G21" s="335">
        <v>-4.6979999999999986</v>
      </c>
      <c r="H21" s="84">
        <v>-5.4430000000000014</v>
      </c>
      <c r="I21" s="192">
        <v>0.74500000000000277</v>
      </c>
      <c r="J21" s="185">
        <v>0.13687304795149779</v>
      </c>
    </row>
    <row r="22" spans="1:10">
      <c r="B22" s="85" t="s">
        <v>73</v>
      </c>
      <c r="C22" s="335">
        <v>-96.031999999999996</v>
      </c>
      <c r="D22" s="84">
        <v>-79.471999999999994</v>
      </c>
      <c r="E22" s="192">
        <v>-16.560000000000002</v>
      </c>
      <c r="F22" s="185">
        <v>-0.20837527682705859</v>
      </c>
      <c r="G22" s="335">
        <v>-27.426000000000002</v>
      </c>
      <c r="H22" s="84">
        <v>-26.919999999999995</v>
      </c>
      <c r="I22" s="192">
        <v>-0.50600000000000733</v>
      </c>
      <c r="J22" s="185">
        <v>-1.8796433878157881E-2</v>
      </c>
    </row>
    <row r="23" spans="1:10" ht="6" customHeight="1">
      <c r="B23" s="407"/>
      <c r="C23" s="407"/>
      <c r="D23" s="407"/>
      <c r="E23" s="713"/>
      <c r="F23" s="407"/>
      <c r="G23" s="407"/>
      <c r="H23" s="407"/>
      <c r="I23" s="713"/>
      <c r="J23" s="407"/>
    </row>
    <row r="24" spans="1:10">
      <c r="B24" s="408" t="s">
        <v>124</v>
      </c>
      <c r="C24" s="357">
        <v>421.19100000000009</v>
      </c>
      <c r="D24" s="409">
        <v>421.55000000000007</v>
      </c>
      <c r="E24" s="440">
        <v>-0.35899999999998045</v>
      </c>
      <c r="F24" s="282">
        <v>-8.5161902502661757E-4</v>
      </c>
      <c r="G24" s="357">
        <v>144.35000000000002</v>
      </c>
      <c r="H24" s="409">
        <v>157.69599999999997</v>
      </c>
      <c r="I24" s="440">
        <v>-13.345999999999947</v>
      </c>
      <c r="J24" s="282">
        <v>-8.4631189123376305E-2</v>
      </c>
    </row>
    <row r="26" spans="1:10">
      <c r="B26" s="407"/>
      <c r="C26" s="407"/>
      <c r="D26" s="407"/>
      <c r="E26" s="713"/>
      <c r="F26" s="407"/>
      <c r="G26" s="407"/>
      <c r="H26" s="407"/>
      <c r="I26" s="713"/>
      <c r="J26" s="407"/>
    </row>
    <row r="27" spans="1:10">
      <c r="A27" s="410"/>
      <c r="B27" s="283" t="s">
        <v>126</v>
      </c>
      <c r="C27" s="786" t="s">
        <v>119</v>
      </c>
      <c r="D27" s="786"/>
      <c r="E27" s="786"/>
      <c r="F27" s="786"/>
      <c r="G27" s="786"/>
      <c r="H27" s="786"/>
      <c r="I27" s="786"/>
      <c r="J27" s="784"/>
    </row>
    <row r="28" spans="1:10">
      <c r="B28" s="818"/>
      <c r="C28" s="820" t="s">
        <v>11</v>
      </c>
      <c r="D28" s="820"/>
      <c r="E28" s="820"/>
      <c r="F28" s="820"/>
      <c r="G28" s="820" t="s">
        <v>12</v>
      </c>
      <c r="H28" s="820"/>
      <c r="I28" s="820"/>
      <c r="J28" s="820"/>
    </row>
    <row r="29" spans="1:10">
      <c r="B29" s="819"/>
      <c r="C29" s="363" t="s">
        <v>467</v>
      </c>
      <c r="D29" s="405" t="s">
        <v>468</v>
      </c>
      <c r="E29" s="714" t="s">
        <v>62</v>
      </c>
      <c r="F29" s="404" t="s">
        <v>2</v>
      </c>
      <c r="G29" s="363" t="str">
        <f>'Reported EBITDA'!$F$5</f>
        <v>Q3 2026</v>
      </c>
      <c r="H29" s="405" t="str">
        <f>'Reported EBITDA'!$G$5</f>
        <v>Q3 2025</v>
      </c>
      <c r="I29" s="714" t="s">
        <v>62</v>
      </c>
      <c r="J29" s="404" t="s">
        <v>2</v>
      </c>
    </row>
    <row r="30" spans="1:10" ht="7.5" customHeight="1">
      <c r="B30" s="144"/>
      <c r="C30" s="144"/>
      <c r="D30" s="144"/>
      <c r="E30" s="715"/>
      <c r="F30" s="144"/>
      <c r="G30" s="144"/>
      <c r="H30" s="144"/>
      <c r="I30" s="715"/>
      <c r="J30" s="144"/>
    </row>
    <row r="31" spans="1:10">
      <c r="B31" s="85" t="s">
        <v>120</v>
      </c>
      <c r="C31" s="335">
        <v>1786.9749999999999</v>
      </c>
      <c r="D31" s="84">
        <v>1222.5830000000001</v>
      </c>
      <c r="E31" s="192">
        <v>564.39199999999983</v>
      </c>
      <c r="F31" s="185">
        <v>0.46163900528634838</v>
      </c>
      <c r="G31" s="335">
        <v>808.71899999999994</v>
      </c>
      <c r="H31" s="84">
        <v>428.60800000000006</v>
      </c>
      <c r="I31" s="192">
        <v>380.11099999999988</v>
      </c>
      <c r="J31" s="185">
        <v>0.88684998880095534</v>
      </c>
    </row>
    <row r="32" spans="1:10">
      <c r="B32" s="101" t="s">
        <v>121</v>
      </c>
      <c r="C32" s="335">
        <v>-604.43200000000002</v>
      </c>
      <c r="D32" s="84">
        <v>-506.72199999999998</v>
      </c>
      <c r="E32" s="192">
        <v>-97.710000000000036</v>
      </c>
      <c r="F32" s="185">
        <v>-0.19282762540406773</v>
      </c>
      <c r="G32" s="335">
        <v>-244.74700000000001</v>
      </c>
      <c r="H32" s="84">
        <v>-172.79899999999998</v>
      </c>
      <c r="I32" s="192">
        <v>-71.948000000000036</v>
      </c>
      <c r="J32" s="185">
        <v>-0.4163681502786476</v>
      </c>
    </row>
    <row r="33" spans="1:10">
      <c r="B33" s="85" t="s">
        <v>122</v>
      </c>
      <c r="C33" s="335">
        <v>-49.106999999999999</v>
      </c>
      <c r="D33" s="84">
        <v>-36.381</v>
      </c>
      <c r="E33" s="192">
        <v>-12.725999999999999</v>
      </c>
      <c r="F33" s="185">
        <v>-0.34979797146862368</v>
      </c>
      <c r="G33" s="335">
        <v>-16.991999999999997</v>
      </c>
      <c r="H33" s="84">
        <v>-12.269000000000002</v>
      </c>
      <c r="I33" s="192">
        <v>-4.7229999999999954</v>
      </c>
      <c r="J33" s="185">
        <v>-0.38495394897709634</v>
      </c>
    </row>
    <row r="34" spans="1:10">
      <c r="B34" s="407" t="s">
        <v>73</v>
      </c>
      <c r="C34" s="335">
        <v>-54.308</v>
      </c>
      <c r="D34" s="84">
        <v>-40.311999999999998</v>
      </c>
      <c r="E34" s="192">
        <v>-13.996000000000002</v>
      </c>
      <c r="F34" s="185">
        <v>-0.34719190315538806</v>
      </c>
      <c r="G34" s="335">
        <v>-19.570999999999998</v>
      </c>
      <c r="H34" s="84">
        <v>-16.508999999999997</v>
      </c>
      <c r="I34" s="192">
        <v>-3.0620000000000012</v>
      </c>
      <c r="J34" s="185">
        <v>-0.18547458961778429</v>
      </c>
    </row>
    <row r="35" spans="1:10" ht="8.25" customHeight="1">
      <c r="B35" s="408"/>
      <c r="C35" s="409"/>
      <c r="D35" s="409"/>
      <c r="E35" s="440"/>
      <c r="F35" s="282"/>
      <c r="G35" s="409"/>
      <c r="H35" s="409"/>
      <c r="I35" s="440"/>
      <c r="J35" s="282"/>
    </row>
    <row r="36" spans="1:10">
      <c r="B36" s="408" t="s">
        <v>124</v>
      </c>
      <c r="C36" s="357">
        <v>1079.1279999999999</v>
      </c>
      <c r="D36" s="409">
        <v>639.16800000000012</v>
      </c>
      <c r="E36" s="440">
        <v>439.95999999999981</v>
      </c>
      <c r="F36" s="282">
        <v>0.68833233203164079</v>
      </c>
      <c r="G36" s="357">
        <v>527.40899999999999</v>
      </c>
      <c r="H36" s="409">
        <v>227.03100000000009</v>
      </c>
      <c r="I36" s="440">
        <v>300.37799999999993</v>
      </c>
      <c r="J36" s="282">
        <v>1.3230704176962607</v>
      </c>
    </row>
    <row r="38" spans="1:10">
      <c r="B38" s="407"/>
      <c r="C38" s="407"/>
      <c r="D38" s="407"/>
      <c r="E38" s="713"/>
      <c r="F38" s="407"/>
      <c r="G38" s="407"/>
      <c r="H38" s="407"/>
      <c r="I38" s="713"/>
      <c r="J38" s="407"/>
    </row>
    <row r="39" spans="1:10">
      <c r="A39" s="410"/>
      <c r="B39" s="283" t="s">
        <v>127</v>
      </c>
      <c r="C39" s="786" t="s">
        <v>119</v>
      </c>
      <c r="D39" s="786"/>
      <c r="E39" s="786"/>
      <c r="F39" s="786"/>
      <c r="G39" s="786"/>
      <c r="H39" s="786"/>
      <c r="I39" s="786"/>
      <c r="J39" s="784"/>
    </row>
    <row r="40" spans="1:10">
      <c r="B40" s="818"/>
      <c r="C40" s="820" t="s">
        <v>11</v>
      </c>
      <c r="D40" s="820"/>
      <c r="E40" s="820"/>
      <c r="F40" s="820"/>
      <c r="G40" s="820" t="s">
        <v>12</v>
      </c>
      <c r="H40" s="820"/>
      <c r="I40" s="820"/>
      <c r="J40" s="820"/>
    </row>
    <row r="41" spans="1:10">
      <c r="B41" s="819"/>
      <c r="C41" s="363" t="s">
        <v>467</v>
      </c>
      <c r="D41" s="405" t="s">
        <v>468</v>
      </c>
      <c r="E41" s="714" t="s">
        <v>62</v>
      </c>
      <c r="F41" s="404" t="s">
        <v>2</v>
      </c>
      <c r="G41" s="363" t="str">
        <f>'Reported EBITDA'!$F$5</f>
        <v>Q3 2026</v>
      </c>
      <c r="H41" s="405" t="str">
        <f>'Reported EBITDA'!$G$5</f>
        <v>Q3 2025</v>
      </c>
      <c r="I41" s="714" t="s">
        <v>62</v>
      </c>
      <c r="J41" s="404" t="s">
        <v>2</v>
      </c>
    </row>
    <row r="42" spans="1:10">
      <c r="B42" s="144"/>
      <c r="C42" s="144"/>
      <c r="D42" s="144"/>
      <c r="E42" s="715"/>
      <c r="F42" s="144"/>
      <c r="G42" s="144"/>
      <c r="H42" s="144"/>
      <c r="I42" s="715"/>
      <c r="J42" s="144"/>
    </row>
    <row r="43" spans="1:10">
      <c r="B43" s="85" t="s">
        <v>120</v>
      </c>
      <c r="C43" s="335">
        <v>244.15299999999999</v>
      </c>
      <c r="D43" s="84">
        <v>253.054</v>
      </c>
      <c r="E43" s="192">
        <v>-8.9010000000000105</v>
      </c>
      <c r="F43" s="185">
        <v>-3.5174310621448379E-2</v>
      </c>
      <c r="G43" s="335">
        <v>85.07</v>
      </c>
      <c r="H43" s="84">
        <v>88.460000000000008</v>
      </c>
      <c r="I43" s="192">
        <v>-3.3900000000000148</v>
      </c>
      <c r="J43" s="185">
        <v>-3.8322405607054244E-2</v>
      </c>
    </row>
    <row r="44" spans="1:10">
      <c r="B44" s="101" t="s">
        <v>121</v>
      </c>
      <c r="C44" s="335">
        <v>-75.534000000000006</v>
      </c>
      <c r="D44" s="84">
        <v>-72.653999999999996</v>
      </c>
      <c r="E44" s="192">
        <v>-2.8800000000000097</v>
      </c>
      <c r="F44" s="185">
        <v>-3.9639937236766176E-2</v>
      </c>
      <c r="G44" s="335">
        <v>-38.989000000000004</v>
      </c>
      <c r="H44" s="84">
        <v>-23.646999999999998</v>
      </c>
      <c r="I44" s="192">
        <v>-15.342000000000006</v>
      </c>
      <c r="J44" s="185">
        <v>-0.64879265868820601</v>
      </c>
    </row>
    <row r="45" spans="1:10">
      <c r="B45" s="85" t="s">
        <v>122</v>
      </c>
      <c r="C45" s="335">
        <v>-8.8920000000000012</v>
      </c>
      <c r="D45" s="84">
        <v>-9.8349999999999991</v>
      </c>
      <c r="E45" s="192">
        <v>0.94299999999999784</v>
      </c>
      <c r="F45" s="185">
        <v>9.5882053889171148E-2</v>
      </c>
      <c r="G45" s="335">
        <v>-2.7090000000000014</v>
      </c>
      <c r="H45" s="84">
        <v>-3.6069999999999993</v>
      </c>
      <c r="I45" s="192">
        <v>0.89799999999999791</v>
      </c>
      <c r="J45" s="185">
        <v>0.24896035486553869</v>
      </c>
    </row>
    <row r="46" spans="1:10">
      <c r="B46" s="407" t="s">
        <v>73</v>
      </c>
      <c r="C46" s="335">
        <v>-16.704999999999998</v>
      </c>
      <c r="D46" s="84">
        <v>-16.13</v>
      </c>
      <c r="E46" s="192">
        <v>-0.57499999999999929</v>
      </c>
      <c r="F46" s="185">
        <v>-3.5647861128332181E-2</v>
      </c>
      <c r="G46" s="335">
        <v>-5.3819999999999979</v>
      </c>
      <c r="H46" s="84">
        <v>-6.7379999999999995</v>
      </c>
      <c r="I46" s="192">
        <v>1.3560000000000016</v>
      </c>
      <c r="J46" s="185">
        <v>0.20124666073018727</v>
      </c>
    </row>
    <row r="47" spans="1:10">
      <c r="B47" s="408"/>
      <c r="C47" s="409"/>
      <c r="D47" s="409"/>
      <c r="E47" s="440"/>
      <c r="F47" s="282"/>
      <c r="G47" s="409"/>
      <c r="H47" s="409"/>
      <c r="I47" s="440"/>
      <c r="J47" s="282"/>
    </row>
    <row r="48" spans="1:10">
      <c r="B48" s="408" t="s">
        <v>124</v>
      </c>
      <c r="C48" s="357">
        <v>143.02199999999999</v>
      </c>
      <c r="D48" s="409">
        <v>154.435</v>
      </c>
      <c r="E48" s="440">
        <v>-11.413000000000011</v>
      </c>
      <c r="F48" s="282">
        <v>-7.3901641467284063E-2</v>
      </c>
      <c r="G48" s="357">
        <v>37.989999999999988</v>
      </c>
      <c r="H48" s="409">
        <v>54.468000000000018</v>
      </c>
      <c r="I48" s="440">
        <v>-16.47800000000003</v>
      </c>
      <c r="J48" s="282">
        <v>-0.30252625394727228</v>
      </c>
    </row>
  </sheetData>
  <mergeCells count="17">
    <mergeCell ref="G3:J3"/>
    <mergeCell ref="C28:F28"/>
    <mergeCell ref="C2:J2"/>
    <mergeCell ref="C15:J15"/>
    <mergeCell ref="G16:J16"/>
    <mergeCell ref="C27:J27"/>
    <mergeCell ref="C3:F3"/>
    <mergeCell ref="B13:J13"/>
    <mergeCell ref="B3:B4"/>
    <mergeCell ref="C16:F16"/>
    <mergeCell ref="B16:B17"/>
    <mergeCell ref="B40:B41"/>
    <mergeCell ref="C40:F40"/>
    <mergeCell ref="B28:B29"/>
    <mergeCell ref="G28:J28"/>
    <mergeCell ref="C39:J39"/>
    <mergeCell ref="G40:J40"/>
  </mergeCells>
  <pageMargins left="0.7" right="0.7" top="0.75" bottom="0.75" header="0.3" footer="0.3"/>
  <pageSetup paperSize="9" orientation="portrait" r:id="rId1"/>
  <headerFooter>
    <oddHeader>&amp;C&amp;"Arial"&amp;8&amp;K000000INTERNAL&amp;1#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C37"/>
  <sheetViews>
    <sheetView topLeftCell="A7" workbookViewId="0">
      <selection activeCell="G17" sqref="G17:J17"/>
    </sheetView>
  </sheetViews>
  <sheetFormatPr baseColWidth="10" defaultColWidth="11.42578125" defaultRowHeight="12.75"/>
  <cols>
    <col min="1" max="1" width="3.28515625" style="101" customWidth="1"/>
    <col min="2" max="2" width="35.28515625" style="101" customWidth="1"/>
    <col min="3" max="4" width="16.28515625" style="101" bestFit="1" customWidth="1"/>
    <col min="5" max="10" width="13.7109375" style="101" customWidth="1"/>
    <col min="11" max="11" width="3.5703125" style="101" customWidth="1"/>
    <col min="12" max="12" width="29.7109375" style="101" customWidth="1"/>
    <col min="13" max="13" width="17.42578125" style="101" customWidth="1"/>
    <col min="14" max="14" width="16.28515625" style="101" customWidth="1"/>
    <col min="15" max="15" width="13.42578125" style="101" customWidth="1"/>
    <col min="16" max="16" width="2" style="101" customWidth="1"/>
    <col min="17" max="17" width="15.5703125" style="101" bestFit="1" customWidth="1"/>
    <col min="18" max="18" width="15.85546875" style="101" customWidth="1"/>
    <col min="19" max="16384" width="11.42578125" style="101"/>
  </cols>
  <sheetData>
    <row r="1" spans="2:29">
      <c r="B1" s="407"/>
      <c r="C1" s="407"/>
      <c r="D1" s="407"/>
      <c r="E1" s="407"/>
      <c r="F1" s="407"/>
      <c r="G1" s="407"/>
      <c r="H1" s="407"/>
      <c r="I1" s="407"/>
      <c r="J1" s="407"/>
      <c r="L1" s="407"/>
      <c r="M1" s="407"/>
      <c r="N1" s="407"/>
      <c r="O1" s="407"/>
      <c r="P1" s="407"/>
      <c r="Q1" s="407"/>
      <c r="R1" s="407"/>
      <c r="S1" s="407"/>
    </row>
    <row r="2" spans="2:29">
      <c r="B2" s="301" t="s">
        <v>118</v>
      </c>
      <c r="C2" s="786" t="s">
        <v>119</v>
      </c>
      <c r="D2" s="786"/>
      <c r="E2" s="786"/>
      <c r="F2" s="784"/>
      <c r="G2" s="602"/>
      <c r="H2" s="602"/>
      <c r="I2" s="602"/>
      <c r="J2" s="602"/>
      <c r="K2" s="413"/>
      <c r="L2" s="788" t="s">
        <v>118</v>
      </c>
      <c r="M2" s="788"/>
      <c r="N2" s="788"/>
      <c r="O2" s="788"/>
      <c r="P2" s="788"/>
      <c r="Q2" s="788"/>
      <c r="R2" s="788"/>
      <c r="S2" s="789"/>
    </row>
    <row r="3" spans="2:29">
      <c r="B3" s="818"/>
      <c r="C3" s="819" t="s">
        <v>11</v>
      </c>
      <c r="D3" s="819"/>
      <c r="E3" s="819"/>
      <c r="F3" s="819"/>
      <c r="G3" s="819" t="s">
        <v>12</v>
      </c>
      <c r="H3" s="819"/>
      <c r="I3" s="819"/>
      <c r="J3" s="819"/>
      <c r="L3" s="818" t="s">
        <v>128</v>
      </c>
      <c r="M3" s="820" t="s">
        <v>129</v>
      </c>
      <c r="N3" s="820"/>
      <c r="O3" s="820"/>
      <c r="P3" s="820"/>
      <c r="Q3" s="820" t="s">
        <v>130</v>
      </c>
      <c r="R3" s="820"/>
      <c r="S3" s="820"/>
    </row>
    <row r="4" spans="2:29" s="147" customFormat="1" ht="25.5" customHeight="1">
      <c r="B4" s="819"/>
      <c r="C4" s="363" t="s">
        <v>467</v>
      </c>
      <c r="D4" s="405" t="s">
        <v>468</v>
      </c>
      <c r="E4" s="404" t="s">
        <v>62</v>
      </c>
      <c r="F4" s="404" t="s">
        <v>13</v>
      </c>
      <c r="G4" s="363" t="str">
        <f>'Reported EBITDA'!$F$5</f>
        <v>Q3 2026</v>
      </c>
      <c r="H4" s="405" t="str">
        <f>'Reported EBITDA'!$G$5</f>
        <v>Q3 2025</v>
      </c>
      <c r="I4" s="404" t="s">
        <v>62</v>
      </c>
      <c r="J4" s="404" t="s">
        <v>2</v>
      </c>
      <c r="L4" s="818"/>
      <c r="M4" s="415" t="s">
        <v>467</v>
      </c>
      <c r="N4" s="406" t="s">
        <v>468</v>
      </c>
      <c r="O4" s="414" t="s">
        <v>131</v>
      </c>
      <c r="P4" s="148"/>
      <c r="Q4" s="415" t="str">
        <f>'Reported EBITDA'!$F$5</f>
        <v>Q3 2026</v>
      </c>
      <c r="R4" s="406" t="str">
        <f>'Reported EBITDA'!$G$5</f>
        <v>Q3 2025</v>
      </c>
      <c r="S4" s="406" t="s">
        <v>2</v>
      </c>
    </row>
    <row r="5" spans="2:29" ht="6.75" customHeight="1">
      <c r="B5" s="144"/>
      <c r="C5" s="144"/>
      <c r="D5" s="144"/>
      <c r="E5" s="144"/>
      <c r="F5" s="144"/>
      <c r="G5" s="144"/>
      <c r="H5" s="144"/>
      <c r="I5" s="144"/>
      <c r="J5" s="144"/>
      <c r="L5" s="416"/>
      <c r="M5" s="416"/>
      <c r="P5" s="148"/>
      <c r="Q5" s="717"/>
      <c r="R5" s="717"/>
    </row>
    <row r="6" spans="2:29">
      <c r="B6" s="101" t="s">
        <v>120</v>
      </c>
      <c r="C6" s="335">
        <v>1403.94</v>
      </c>
      <c r="D6" s="84">
        <v>1133.674</v>
      </c>
      <c r="E6" s="84">
        <v>270.26600000000008</v>
      </c>
      <c r="F6" s="185">
        <v>0.23839834026360318</v>
      </c>
      <c r="G6" s="335">
        <v>534.99</v>
      </c>
      <c r="H6" s="84">
        <v>275.08399999999995</v>
      </c>
      <c r="I6" s="84">
        <v>259.90600000000006</v>
      </c>
      <c r="J6" s="185">
        <v>0.94482412644864877</v>
      </c>
      <c r="L6" s="101" t="s">
        <v>132</v>
      </c>
      <c r="M6" s="412">
        <v>0.19406899999999999</v>
      </c>
      <c r="N6" s="195">
        <v>0.17469999999999999</v>
      </c>
      <c r="O6" s="421">
        <v>1.9368999999999996</v>
      </c>
      <c r="P6" s="148"/>
      <c r="Q6" s="718">
        <v>2.7519870000000002</v>
      </c>
      <c r="R6" s="719">
        <v>2.7555929999999997</v>
      </c>
      <c r="S6" s="725">
        <v>-1.3086112499195446E-3</v>
      </c>
    </row>
    <row r="7" spans="2:29">
      <c r="B7" s="85" t="s">
        <v>121</v>
      </c>
      <c r="C7" s="335">
        <v>-963.23699999999997</v>
      </c>
      <c r="D7" s="84">
        <v>-731.51</v>
      </c>
      <c r="E7" s="84">
        <v>-231.72699999999998</v>
      </c>
      <c r="F7" s="185">
        <v>0.31677899140134791</v>
      </c>
      <c r="G7" s="335">
        <v>-388.71399999999994</v>
      </c>
      <c r="H7" s="84">
        <v>-221.86399999999998</v>
      </c>
      <c r="I7" s="84">
        <v>-166.84999999999997</v>
      </c>
      <c r="J7" s="185">
        <v>0.75203728410197224</v>
      </c>
      <c r="K7" s="144"/>
      <c r="L7" s="407"/>
      <c r="M7" s="417"/>
      <c r="N7" s="417"/>
      <c r="O7" s="417"/>
      <c r="P7" s="148"/>
      <c r="Q7" s="720"/>
      <c r="R7" s="720"/>
      <c r="S7" s="726"/>
      <c r="T7" s="144"/>
      <c r="X7" s="192"/>
      <c r="Y7" s="192"/>
      <c r="Z7" s="193"/>
      <c r="AA7" s="194"/>
      <c r="AB7" s="194"/>
      <c r="AC7" s="192"/>
    </row>
    <row r="8" spans="2:29">
      <c r="B8" s="101" t="s">
        <v>122</v>
      </c>
      <c r="C8" s="335">
        <v>-128.58999999999997</v>
      </c>
      <c r="D8" s="84">
        <v>-120.752</v>
      </c>
      <c r="E8" s="84">
        <v>-7.8379999999999797</v>
      </c>
      <c r="F8" s="185">
        <v>6.49098979727043E-2</v>
      </c>
      <c r="G8" s="335">
        <v>-43.669999999999973</v>
      </c>
      <c r="H8" s="84">
        <v>-32.427000000000007</v>
      </c>
      <c r="I8" s="84">
        <v>-11.242999999999967</v>
      </c>
      <c r="J8" s="185">
        <v>0.34671724180466779</v>
      </c>
      <c r="L8" s="408" t="s">
        <v>133</v>
      </c>
      <c r="M8" s="418">
        <v>0.19406899999999999</v>
      </c>
      <c r="N8" s="419">
        <v>0.17469999999999999</v>
      </c>
      <c r="O8" s="606">
        <v>1.9368999999999996</v>
      </c>
      <c r="P8" s="148"/>
      <c r="Q8" s="721">
        <v>2.7519870000000002</v>
      </c>
      <c r="R8" s="722">
        <v>2.7555929999999997</v>
      </c>
      <c r="S8" s="727">
        <v>-1.3086112499195446E-3</v>
      </c>
    </row>
    <row r="9" spans="2:29">
      <c r="B9" s="85" t="s">
        <v>73</v>
      </c>
      <c r="C9" s="335">
        <v>-151.251</v>
      </c>
      <c r="D9" s="84">
        <v>-136.25700000000001</v>
      </c>
      <c r="E9" s="84">
        <v>-14.994</v>
      </c>
      <c r="F9" s="185">
        <v>0.11004205288535629</v>
      </c>
      <c r="G9" s="335">
        <v>-54.632000000000005</v>
      </c>
      <c r="H9" s="84">
        <v>-27.197000000000003</v>
      </c>
      <c r="I9" s="84">
        <v>-27.435000000000002</v>
      </c>
      <c r="J9" s="185">
        <v>1.0087509651799831</v>
      </c>
      <c r="P9" s="148"/>
      <c r="Q9" s="717"/>
      <c r="R9" s="717"/>
    </row>
    <row r="10" spans="2:29">
      <c r="B10" s="85" t="s">
        <v>123</v>
      </c>
      <c r="C10" s="335"/>
      <c r="D10" s="84"/>
      <c r="E10" s="84"/>
      <c r="F10" s="185"/>
      <c r="G10" s="335"/>
      <c r="H10" s="84"/>
      <c r="I10" s="84"/>
      <c r="J10" s="185"/>
      <c r="P10" s="148"/>
    </row>
    <row r="11" spans="2:29">
      <c r="B11" s="407"/>
      <c r="C11" s="407"/>
      <c r="D11" s="407"/>
      <c r="E11" s="407"/>
      <c r="F11" s="407"/>
      <c r="G11" s="407"/>
      <c r="H11" s="407"/>
      <c r="I11" s="407"/>
      <c r="J11" s="407"/>
      <c r="Q11" s="245"/>
      <c r="S11" s="245"/>
    </row>
    <row r="12" spans="2:29">
      <c r="B12" s="408" t="s">
        <v>116</v>
      </c>
      <c r="C12" s="357">
        <v>160.86200000000011</v>
      </c>
      <c r="D12" s="409">
        <v>145.15499999999997</v>
      </c>
      <c r="E12" s="409">
        <v>15.707000000000136</v>
      </c>
      <c r="F12" s="282">
        <v>0.10820846681134055</v>
      </c>
      <c r="G12" s="357">
        <v>47.974000000000089</v>
      </c>
      <c r="H12" s="409">
        <v>-6.404000000000039</v>
      </c>
      <c r="I12" s="409">
        <v>54.378000000000128</v>
      </c>
      <c r="J12" s="282" t="s">
        <v>469</v>
      </c>
      <c r="N12" s="615"/>
      <c r="O12" s="615"/>
    </row>
    <row r="13" spans="2:29">
      <c r="B13" s="822"/>
      <c r="C13" s="822"/>
      <c r="D13" s="822"/>
      <c r="E13" s="822"/>
      <c r="F13" s="822"/>
      <c r="G13" s="822"/>
      <c r="H13" s="822"/>
      <c r="I13" s="822"/>
      <c r="J13" s="822"/>
      <c r="N13" s="615"/>
      <c r="O13" s="615"/>
    </row>
    <row r="16" spans="2:29">
      <c r="B16" s="301" t="s">
        <v>125</v>
      </c>
      <c r="C16" s="786" t="s">
        <v>119</v>
      </c>
      <c r="D16" s="786"/>
      <c r="E16" s="786"/>
      <c r="F16" s="784"/>
      <c r="G16" s="602"/>
      <c r="H16" s="602"/>
      <c r="I16" s="602"/>
      <c r="J16" s="602"/>
      <c r="K16" s="413"/>
      <c r="L16" s="783" t="s">
        <v>125</v>
      </c>
      <c r="M16" s="786"/>
      <c r="N16" s="786"/>
      <c r="O16" s="786"/>
      <c r="P16" s="786"/>
      <c r="Q16" s="786"/>
      <c r="R16" s="786"/>
      <c r="S16" s="784"/>
    </row>
    <row r="17" spans="2:19" ht="13.5" customHeight="1">
      <c r="B17" s="818"/>
      <c r="C17" s="819" t="s">
        <v>11</v>
      </c>
      <c r="D17" s="819"/>
      <c r="E17" s="819"/>
      <c r="F17" s="819"/>
      <c r="G17" s="819" t="s">
        <v>12</v>
      </c>
      <c r="H17" s="819"/>
      <c r="I17" s="819"/>
      <c r="J17" s="819"/>
      <c r="L17" s="818" t="s">
        <v>128</v>
      </c>
      <c r="M17" s="820" t="s">
        <v>129</v>
      </c>
      <c r="N17" s="820"/>
      <c r="O17" s="820"/>
      <c r="P17" s="820"/>
      <c r="Q17" s="820" t="s">
        <v>130</v>
      </c>
      <c r="R17" s="820"/>
      <c r="S17" s="820"/>
    </row>
    <row r="18" spans="2:19" ht="27" customHeight="1">
      <c r="B18" s="819"/>
      <c r="C18" s="363" t="s">
        <v>467</v>
      </c>
      <c r="D18" s="405" t="s">
        <v>468</v>
      </c>
      <c r="E18" s="404" t="s">
        <v>62</v>
      </c>
      <c r="F18" s="404" t="s">
        <v>13</v>
      </c>
      <c r="G18" s="363" t="str">
        <f>'Reported EBITDA'!$F$5</f>
        <v>Q3 2026</v>
      </c>
      <c r="H18" s="405" t="str">
        <f>'Reported EBITDA'!$G$5</f>
        <v>Q3 2025</v>
      </c>
      <c r="I18" s="404" t="s">
        <v>62</v>
      </c>
      <c r="J18" s="404" t="s">
        <v>2</v>
      </c>
      <c r="L18" s="818"/>
      <c r="M18" s="415" t="s">
        <v>467</v>
      </c>
      <c r="N18" s="406" t="s">
        <v>468</v>
      </c>
      <c r="O18" s="414" t="s">
        <v>131</v>
      </c>
      <c r="P18" s="148"/>
      <c r="Q18" s="415" t="str">
        <f>'Reported EBITDA'!$F$5</f>
        <v>Q3 2026</v>
      </c>
      <c r="R18" s="406" t="str">
        <f>'Reported EBITDA'!$G$5</f>
        <v>Q3 2025</v>
      </c>
      <c r="S18" s="406" t="s">
        <v>13</v>
      </c>
    </row>
    <row r="19" spans="2:19">
      <c r="B19" s="144"/>
      <c r="C19" s="144"/>
      <c r="D19" s="144"/>
      <c r="E19" s="144"/>
      <c r="F19" s="144"/>
      <c r="G19" s="144"/>
      <c r="H19" s="144"/>
      <c r="I19" s="144"/>
      <c r="J19" s="144"/>
      <c r="L19" s="416"/>
      <c r="M19" s="416"/>
      <c r="P19" s="148"/>
    </row>
    <row r="20" spans="2:19">
      <c r="B20" s="101" t="s">
        <v>120</v>
      </c>
      <c r="C20" s="335">
        <v>6309.8360000000002</v>
      </c>
      <c r="D20" s="84">
        <v>5314.8609999999999</v>
      </c>
      <c r="E20" s="84">
        <v>994.97500000000036</v>
      </c>
      <c r="F20" s="185">
        <v>0.18720621291883277</v>
      </c>
      <c r="G20" s="335">
        <v>2140.3140000000003</v>
      </c>
      <c r="H20" s="84">
        <v>1978.373</v>
      </c>
      <c r="I20" s="84">
        <v>161.94100000000026</v>
      </c>
      <c r="J20" s="185">
        <v>8.1855646028327511E-2</v>
      </c>
      <c r="L20" s="101" t="s">
        <v>134</v>
      </c>
      <c r="M20" s="412">
        <v>0.20780824937482587</v>
      </c>
      <c r="N20" s="195">
        <v>0.20675618396635023</v>
      </c>
      <c r="O20" s="421">
        <v>0.10520654084756331</v>
      </c>
      <c r="P20" s="193"/>
      <c r="Q20" s="718">
        <v>3.1601619999999997</v>
      </c>
      <c r="R20" s="719">
        <v>3.1470690000000001</v>
      </c>
      <c r="S20" s="725">
        <v>4.160379070175857E-3</v>
      </c>
    </row>
    <row r="21" spans="2:19">
      <c r="B21" s="85" t="s">
        <v>121</v>
      </c>
      <c r="C21" s="335">
        <v>-4267.3509999999997</v>
      </c>
      <c r="D21" s="84">
        <v>-3607.0010000000002</v>
      </c>
      <c r="E21" s="84">
        <v>-660.34999999999945</v>
      </c>
      <c r="F21" s="185">
        <v>0.18307452645563438</v>
      </c>
      <c r="G21" s="335">
        <v>-1506.8729999999996</v>
      </c>
      <c r="H21" s="84">
        <v>-1391.5680000000002</v>
      </c>
      <c r="I21" s="84">
        <v>-115.30499999999938</v>
      </c>
      <c r="J21" s="185">
        <v>8.2859766824186387E-2</v>
      </c>
      <c r="L21" s="101" t="s">
        <v>135</v>
      </c>
      <c r="M21" s="412">
        <v>0.17470700417430071</v>
      </c>
      <c r="N21" s="195">
        <v>0.17897655682498911</v>
      </c>
      <c r="O21" s="421">
        <v>-0.42695526506884018</v>
      </c>
      <c r="P21" s="193"/>
      <c r="Q21" s="718">
        <v>4.4046270000000005</v>
      </c>
      <c r="R21" s="719">
        <v>4.3178840000000003</v>
      </c>
      <c r="S21" s="725">
        <v>2.0089238154614719E-2</v>
      </c>
    </row>
    <row r="22" spans="2:19">
      <c r="B22" s="101" t="s">
        <v>122</v>
      </c>
      <c r="C22" s="335">
        <v>-192.89700000000002</v>
      </c>
      <c r="D22" s="84">
        <v>-170.75200000000001</v>
      </c>
      <c r="E22" s="84">
        <v>-22.14500000000001</v>
      </c>
      <c r="F22" s="185">
        <v>0.12969101386806603</v>
      </c>
      <c r="G22" s="335">
        <v>-60.376000000000005</v>
      </c>
      <c r="H22" s="84">
        <v>-59.024000000000001</v>
      </c>
      <c r="I22" s="84">
        <v>-1.3520000000000039</v>
      </c>
      <c r="J22" s="185">
        <v>2.2905936568175633E-2</v>
      </c>
      <c r="L22" s="101" t="s">
        <v>136</v>
      </c>
      <c r="M22" s="412">
        <v>0.11243481900086284</v>
      </c>
      <c r="N22" s="195">
        <v>0.10805669583974238</v>
      </c>
      <c r="O22" s="421">
        <v>0.43781231611204618</v>
      </c>
      <c r="P22" s="193"/>
      <c r="Q22" s="718">
        <v>8.8006080000000004</v>
      </c>
      <c r="R22" s="719">
        <v>8.6469450000000005</v>
      </c>
      <c r="S22" s="725">
        <v>1.7770784941965045E-2</v>
      </c>
    </row>
    <row r="23" spans="2:19">
      <c r="B23" s="85" t="s">
        <v>73</v>
      </c>
      <c r="C23" s="335">
        <v>-465.54</v>
      </c>
      <c r="D23" s="84">
        <v>-358.58</v>
      </c>
      <c r="E23" s="84">
        <v>-106.96000000000004</v>
      </c>
      <c r="F23" s="185">
        <v>0.29828769033409563</v>
      </c>
      <c r="G23" s="335">
        <v>-150.20400000000001</v>
      </c>
      <c r="H23" s="84">
        <v>-130.26</v>
      </c>
      <c r="I23" s="84">
        <v>-19.944000000000017</v>
      </c>
      <c r="J23" s="185">
        <v>0.15310916628281901</v>
      </c>
      <c r="L23" s="670"/>
      <c r="M23" s="670"/>
      <c r="N23" s="670"/>
      <c r="O23" s="670"/>
      <c r="P23" s="670"/>
      <c r="Q23" s="723"/>
      <c r="R23" s="723"/>
      <c r="S23" s="728"/>
    </row>
    <row r="24" spans="2:19">
      <c r="B24" s="407"/>
      <c r="C24" s="407"/>
      <c r="D24" s="407"/>
      <c r="E24" s="407"/>
      <c r="F24" s="407"/>
      <c r="G24" s="407"/>
      <c r="H24" s="407"/>
      <c r="I24" s="407"/>
      <c r="J24" s="407"/>
      <c r="L24" s="407"/>
      <c r="M24" s="417"/>
      <c r="N24" s="417"/>
      <c r="O24" s="417"/>
      <c r="P24" s="148"/>
      <c r="Q24" s="720"/>
      <c r="R24" s="720"/>
      <c r="S24" s="726"/>
    </row>
    <row r="25" spans="2:19">
      <c r="B25" s="408" t="s">
        <v>116</v>
      </c>
      <c r="C25" s="357">
        <v>1384.0480000000007</v>
      </c>
      <c r="D25" s="409">
        <v>1178.5279999999998</v>
      </c>
      <c r="E25" s="409">
        <v>205.52000000000089</v>
      </c>
      <c r="F25" s="282">
        <v>0.17438703195851168</v>
      </c>
      <c r="G25" s="357">
        <v>422.86100000000073</v>
      </c>
      <c r="H25" s="409">
        <v>397.52099999999984</v>
      </c>
      <c r="I25" s="409">
        <v>25.340000000000884</v>
      </c>
      <c r="J25" s="282">
        <v>6.3745060009410492E-2</v>
      </c>
      <c r="L25" s="408" t="s">
        <v>133</v>
      </c>
      <c r="M25" s="418">
        <v>0.1406105075236479</v>
      </c>
      <c r="N25" s="419">
        <v>0.13845213581912513</v>
      </c>
      <c r="O25" s="606">
        <v>0.21583717045227657</v>
      </c>
      <c r="P25" s="148"/>
      <c r="Q25" s="721">
        <v>16.365397000000002</v>
      </c>
      <c r="R25" s="722">
        <v>16.111898</v>
      </c>
      <c r="S25" s="727">
        <v>1.5733652236378459E-2</v>
      </c>
    </row>
    <row r="26" spans="2:19">
      <c r="Q26" s="717"/>
      <c r="R26" s="717"/>
      <c r="S26" s="245"/>
    </row>
    <row r="27" spans="2:19">
      <c r="B27" s="407"/>
      <c r="C27" s="407"/>
      <c r="D27" s="407"/>
      <c r="E27" s="407"/>
      <c r="F27" s="407"/>
      <c r="G27" s="407"/>
      <c r="H27" s="407"/>
      <c r="I27" s="407"/>
      <c r="J27" s="407"/>
      <c r="L27" s="407"/>
      <c r="M27" s="407"/>
      <c r="N27" s="407"/>
      <c r="O27" s="407"/>
      <c r="P27" s="407"/>
      <c r="Q27" s="724"/>
      <c r="R27" s="724"/>
      <c r="S27" s="407"/>
    </row>
    <row r="28" spans="2:19">
      <c r="B28" s="283" t="s">
        <v>126</v>
      </c>
      <c r="C28" s="788" t="s">
        <v>119</v>
      </c>
      <c r="D28" s="788"/>
      <c r="E28" s="788"/>
      <c r="F28" s="789"/>
      <c r="G28" s="607"/>
      <c r="H28" s="283"/>
      <c r="I28" s="283"/>
      <c r="J28" s="603"/>
      <c r="K28" s="413"/>
      <c r="L28" s="788" t="s">
        <v>126</v>
      </c>
      <c r="M28" s="788"/>
      <c r="N28" s="788"/>
      <c r="O28" s="788"/>
      <c r="P28" s="788"/>
      <c r="Q28" s="788"/>
      <c r="R28" s="788"/>
      <c r="S28" s="789"/>
    </row>
    <row r="29" spans="2:19">
      <c r="B29" s="818"/>
      <c r="C29" s="820" t="s">
        <v>11</v>
      </c>
      <c r="D29" s="820"/>
      <c r="E29" s="820"/>
      <c r="F29" s="820"/>
      <c r="G29" s="820"/>
      <c r="H29" s="820"/>
      <c r="I29" s="820"/>
      <c r="J29" s="820"/>
      <c r="L29" s="818" t="s">
        <v>128</v>
      </c>
      <c r="M29" s="820" t="s">
        <v>129</v>
      </c>
      <c r="N29" s="820"/>
      <c r="O29" s="820"/>
      <c r="P29" s="820"/>
      <c r="Q29" s="820" t="s">
        <v>130</v>
      </c>
      <c r="R29" s="820"/>
      <c r="S29" s="820"/>
    </row>
    <row r="30" spans="2:19" ht="30" customHeight="1">
      <c r="B30" s="819"/>
      <c r="C30" s="363" t="s">
        <v>467</v>
      </c>
      <c r="D30" s="405" t="s">
        <v>468</v>
      </c>
      <c r="E30" s="404" t="s">
        <v>62</v>
      </c>
      <c r="F30" s="404" t="s">
        <v>13</v>
      </c>
      <c r="G30" s="363" t="str">
        <f>'Reported EBITDA'!$F$5</f>
        <v>Q3 2026</v>
      </c>
      <c r="H30" s="405" t="str">
        <f>'Reported EBITDA'!$G$5</f>
        <v>Q3 2025</v>
      </c>
      <c r="I30" s="404" t="s">
        <v>62</v>
      </c>
      <c r="J30" s="404" t="s">
        <v>2</v>
      </c>
      <c r="L30" s="818"/>
      <c r="M30" s="415" t="s">
        <v>467</v>
      </c>
      <c r="N30" s="406" t="s">
        <v>468</v>
      </c>
      <c r="O30" s="414" t="s">
        <v>131</v>
      </c>
      <c r="P30" s="148"/>
      <c r="Q30" s="694" t="str">
        <f>'Reported EBITDA'!$F$5</f>
        <v>Q3 2026</v>
      </c>
      <c r="R30" s="406" t="str">
        <f>'Reported EBITDA'!$G$5</f>
        <v>Q3 2025</v>
      </c>
      <c r="S30" s="406" t="s">
        <v>13</v>
      </c>
    </row>
    <row r="31" spans="2:19">
      <c r="B31" s="144"/>
      <c r="C31" s="144"/>
      <c r="D31" s="144"/>
      <c r="E31" s="144"/>
      <c r="F31" s="144"/>
      <c r="G31" s="144"/>
      <c r="H31" s="144"/>
      <c r="I31" s="144"/>
      <c r="J31" s="144"/>
      <c r="L31" s="416"/>
      <c r="M31" s="416"/>
      <c r="P31" s="148"/>
    </row>
    <row r="32" spans="2:19">
      <c r="B32" s="101" t="s">
        <v>120</v>
      </c>
      <c r="C32" s="335">
        <v>2040.607</v>
      </c>
      <c r="D32" s="84">
        <v>1628.796</v>
      </c>
      <c r="E32" s="84">
        <v>411.81099999999992</v>
      </c>
      <c r="F32" s="185">
        <v>0.25283153937018499</v>
      </c>
      <c r="G32" s="335">
        <v>781.34899999999993</v>
      </c>
      <c r="H32" s="84">
        <v>558.22800000000007</v>
      </c>
      <c r="I32" s="84">
        <v>223.12099999999987</v>
      </c>
      <c r="J32" s="185">
        <v>0.3996951066589276</v>
      </c>
      <c r="L32" s="101" t="s">
        <v>137</v>
      </c>
      <c r="M32" s="412">
        <v>7.6200000000000004E-2</v>
      </c>
      <c r="N32" s="195">
        <v>7.5340861996533226E-2</v>
      </c>
      <c r="O32" s="411">
        <v>8.5913800346677782E-2</v>
      </c>
      <c r="P32" s="148"/>
      <c r="Q32" s="718">
        <v>4.1293530000000001</v>
      </c>
      <c r="R32" s="719">
        <v>4.0304609999999998</v>
      </c>
      <c r="S32" s="195">
        <v>2.4536151075522206E-2</v>
      </c>
    </row>
    <row r="33" spans="2:19">
      <c r="B33" s="85" t="s">
        <v>121</v>
      </c>
      <c r="C33" s="335">
        <v>-1174.078</v>
      </c>
      <c r="D33" s="84">
        <v>-893.58500000000004</v>
      </c>
      <c r="E33" s="84">
        <v>-280.49299999999994</v>
      </c>
      <c r="F33" s="185">
        <v>0.31389627175926171</v>
      </c>
      <c r="G33" s="335">
        <v>-477.798</v>
      </c>
      <c r="H33" s="84">
        <v>-301.64700000000005</v>
      </c>
      <c r="I33" s="84">
        <v>-176.15099999999995</v>
      </c>
      <c r="J33" s="185">
        <v>0.58396403743448433</v>
      </c>
      <c r="L33" s="407"/>
      <c r="M33" s="417"/>
      <c r="N33" s="417"/>
      <c r="O33" s="417"/>
      <c r="P33" s="148"/>
      <c r="Q33" s="720"/>
      <c r="R33" s="720"/>
      <c r="S33" s="726"/>
    </row>
    <row r="34" spans="2:19">
      <c r="B34" s="101" t="s">
        <v>122</v>
      </c>
      <c r="C34" s="335">
        <v>-33.168000000000006</v>
      </c>
      <c r="D34" s="84">
        <v>-28.923999999999999</v>
      </c>
      <c r="E34" s="84">
        <v>-4.2440000000000069</v>
      </c>
      <c r="F34" s="185">
        <v>0.14672935970128642</v>
      </c>
      <c r="G34" s="335">
        <v>-12.691000000000006</v>
      </c>
      <c r="H34" s="84">
        <v>-8.7819999999999965</v>
      </c>
      <c r="I34" s="84">
        <v>-3.9090000000000096</v>
      </c>
      <c r="J34" s="185">
        <v>0.4451150079708508</v>
      </c>
      <c r="L34" s="408" t="s">
        <v>133</v>
      </c>
      <c r="M34" s="418">
        <v>7.6200000000000004E-2</v>
      </c>
      <c r="N34" s="419">
        <v>7.5340861996533226E-2</v>
      </c>
      <c r="O34" s="420">
        <v>8.5913800346677782E-2</v>
      </c>
      <c r="P34" s="148"/>
      <c r="Q34" s="721">
        <v>4.1293530000000001</v>
      </c>
      <c r="R34" s="722">
        <v>4.0304609999999998</v>
      </c>
      <c r="S34" s="419">
        <v>2.4536151075522206E-2</v>
      </c>
    </row>
    <row r="35" spans="2:19">
      <c r="B35" s="85" t="s">
        <v>73</v>
      </c>
      <c r="C35" s="335">
        <v>-127.18300000000001</v>
      </c>
      <c r="D35" s="84">
        <v>-121.377</v>
      </c>
      <c r="E35" s="192">
        <v>-5.8060000000000116</v>
      </c>
      <c r="F35" s="185">
        <v>4.7834433212223137E-2</v>
      </c>
      <c r="G35" s="335">
        <v>-46.436000000000007</v>
      </c>
      <c r="H35" s="84">
        <v>-36.995999999999995</v>
      </c>
      <c r="I35" s="192">
        <v>-9.4400000000000119</v>
      </c>
      <c r="J35" s="185">
        <v>0.25516272029408626</v>
      </c>
      <c r="Q35" s="717"/>
      <c r="R35" s="717"/>
    </row>
    <row r="36" spans="2:19">
      <c r="B36" s="407"/>
      <c r="C36" s="407"/>
      <c r="D36" s="407"/>
      <c r="E36" s="407"/>
      <c r="F36" s="407"/>
      <c r="G36" s="407"/>
      <c r="H36" s="407"/>
      <c r="I36" s="407"/>
      <c r="J36" s="407"/>
      <c r="Q36" s="717"/>
      <c r="R36" s="717"/>
    </row>
    <row r="37" spans="2:19">
      <c r="B37" s="408" t="s">
        <v>116</v>
      </c>
      <c r="C37" s="357">
        <v>706.178</v>
      </c>
      <c r="D37" s="409">
        <v>584.91000000000008</v>
      </c>
      <c r="E37" s="409">
        <v>121.26799999999992</v>
      </c>
      <c r="F37" s="282">
        <v>0.20732762305311914</v>
      </c>
      <c r="G37" s="357">
        <v>244.42399999999989</v>
      </c>
      <c r="H37" s="409">
        <v>210.80300000000005</v>
      </c>
      <c r="I37" s="409">
        <v>33.620999999999839</v>
      </c>
      <c r="J37" s="282">
        <v>0.15949014008339457</v>
      </c>
    </row>
  </sheetData>
  <mergeCells count="25">
    <mergeCell ref="G29:J29"/>
    <mergeCell ref="C28:F28"/>
    <mergeCell ref="B3:B4"/>
    <mergeCell ref="C3:F3"/>
    <mergeCell ref="B17:B18"/>
    <mergeCell ref="C17:F17"/>
    <mergeCell ref="B29:B30"/>
    <mergeCell ref="C29:F29"/>
    <mergeCell ref="B13:J13"/>
    <mergeCell ref="L29:L30"/>
    <mergeCell ref="M29:P29"/>
    <mergeCell ref="Q29:S29"/>
    <mergeCell ref="Q17:S17"/>
    <mergeCell ref="L3:L4"/>
    <mergeCell ref="M3:P3"/>
    <mergeCell ref="L16:S16"/>
    <mergeCell ref="Q3:S3"/>
    <mergeCell ref="C2:F2"/>
    <mergeCell ref="C16:F16"/>
    <mergeCell ref="L17:L18"/>
    <mergeCell ref="M17:P17"/>
    <mergeCell ref="L28:S28"/>
    <mergeCell ref="L2:S2"/>
    <mergeCell ref="G3:J3"/>
    <mergeCell ref="G17:J17"/>
  </mergeCells>
  <pageMargins left="0.7" right="0.7" top="0.75" bottom="0.75" header="0.3" footer="0.3"/>
  <pageSetup paperSize="9" orientation="portrait" r:id="rId1"/>
  <headerFooter>
    <oddHeader>&amp;C&amp;"Arial"&amp;8&amp;K000000INTERNAL&amp;1#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5"/>
  <sheetViews>
    <sheetView showGridLines="0" workbookViewId="0">
      <selection activeCell="E44" sqref="E44"/>
    </sheetView>
  </sheetViews>
  <sheetFormatPr baseColWidth="10" defaultColWidth="11.42578125" defaultRowHeight="12.75"/>
  <cols>
    <col min="1" max="1" width="6.140625" style="86" customWidth="1"/>
    <col min="2" max="2" width="55.42578125" style="146" customWidth="1"/>
    <col min="3" max="3" width="9.140625" style="146" customWidth="1"/>
    <col min="4" max="4" width="16.28515625" style="146" customWidth="1"/>
    <col min="5" max="5" width="13.42578125" style="146" customWidth="1"/>
    <col min="6" max="6" width="9.140625" style="146" customWidth="1"/>
    <col min="7" max="7" width="17.28515625" style="146" customWidth="1"/>
    <col min="8" max="8" width="13.7109375" style="146" customWidth="1"/>
    <col min="9" max="16384" width="11.42578125" style="86"/>
  </cols>
  <sheetData>
    <row r="1" spans="2:8">
      <c r="B1" s="94"/>
      <c r="C1" s="94"/>
      <c r="D1" s="94"/>
      <c r="E1" s="94"/>
      <c r="F1" s="94"/>
      <c r="G1" s="94"/>
      <c r="H1" s="94"/>
    </row>
    <row r="2" spans="2:8">
      <c r="B2" s="381"/>
      <c r="C2" s="381"/>
      <c r="D2" s="381"/>
      <c r="E2" s="381"/>
      <c r="F2" s="381"/>
      <c r="G2" s="381"/>
      <c r="H2" s="381"/>
    </row>
    <row r="3" spans="2:8" s="118" customFormat="1">
      <c r="B3" s="812" t="s">
        <v>138</v>
      </c>
      <c r="C3" s="824" t="s">
        <v>139</v>
      </c>
      <c r="D3" s="824"/>
      <c r="E3" s="824"/>
      <c r="F3" s="825"/>
      <c r="G3" s="825"/>
      <c r="H3" s="825"/>
    </row>
    <row r="4" spans="2:8" s="118" customFormat="1" ht="38.25">
      <c r="B4" s="823"/>
      <c r="C4" s="608" t="s">
        <v>112</v>
      </c>
      <c r="D4" s="609" t="s">
        <v>140</v>
      </c>
      <c r="E4" s="610" t="s">
        <v>141</v>
      </c>
      <c r="F4" s="423" t="s">
        <v>112</v>
      </c>
      <c r="G4" s="424" t="s">
        <v>140</v>
      </c>
      <c r="H4" s="424" t="s">
        <v>142</v>
      </c>
    </row>
    <row r="5" spans="2:8" s="118" customFormat="1">
      <c r="B5" s="813"/>
      <c r="C5" s="826" t="s">
        <v>467</v>
      </c>
      <c r="D5" s="827"/>
      <c r="E5" s="827"/>
      <c r="F5" s="828" t="s">
        <v>468</v>
      </c>
      <c r="G5" s="813"/>
      <c r="H5" s="813"/>
    </row>
    <row r="6" spans="2:8">
      <c r="B6" s="94"/>
      <c r="F6" s="94"/>
      <c r="G6" s="94"/>
      <c r="H6" s="94"/>
    </row>
    <row r="7" spans="2:8">
      <c r="B7" s="98" t="s">
        <v>97</v>
      </c>
      <c r="F7" s="94"/>
      <c r="G7" s="94"/>
      <c r="H7" s="94"/>
    </row>
    <row r="8" spans="2:8">
      <c r="B8" s="94" t="s">
        <v>5</v>
      </c>
      <c r="C8" s="422">
        <v>-1.0000000000001119E-3</v>
      </c>
      <c r="D8" s="422">
        <v>-9.5000000000000001E-2</v>
      </c>
      <c r="E8" s="422">
        <v>-9.6000000000000113E-2</v>
      </c>
      <c r="F8" s="222">
        <v>27.192999999999998</v>
      </c>
      <c r="G8" s="222">
        <v>-0.49099999999999999</v>
      </c>
      <c r="H8" s="222">
        <v>26.701999999999998</v>
      </c>
    </row>
    <row r="9" spans="2:8">
      <c r="B9" s="94" t="s">
        <v>6</v>
      </c>
      <c r="C9" s="422">
        <v>421.19100000000009</v>
      </c>
      <c r="D9" s="422">
        <v>-165.333</v>
      </c>
      <c r="E9" s="422">
        <v>255.85800000000009</v>
      </c>
      <c r="F9" s="222">
        <v>421.55000000000007</v>
      </c>
      <c r="G9" s="222">
        <v>-150.62199999999999</v>
      </c>
      <c r="H9" s="222">
        <v>270.92800000000011</v>
      </c>
    </row>
    <row r="10" spans="2:8">
      <c r="B10" s="94" t="s">
        <v>7</v>
      </c>
      <c r="C10" s="422">
        <v>1079.1279999999999</v>
      </c>
      <c r="D10" s="422">
        <v>-112.621</v>
      </c>
      <c r="E10" s="422">
        <v>966.50699999999995</v>
      </c>
      <c r="F10" s="222">
        <v>639.16800000000012</v>
      </c>
      <c r="G10" s="222">
        <v>-62.818999999999996</v>
      </c>
      <c r="H10" s="222">
        <v>576.34900000000016</v>
      </c>
    </row>
    <row r="11" spans="2:8">
      <c r="B11" s="381" t="s">
        <v>44</v>
      </c>
      <c r="C11" s="425">
        <v>143.02199999999999</v>
      </c>
      <c r="D11" s="425">
        <v>-43.016999999999996</v>
      </c>
      <c r="E11" s="425">
        <v>100.005</v>
      </c>
      <c r="F11" s="426">
        <v>154.435</v>
      </c>
      <c r="G11" s="426">
        <v>-38.226999999999997</v>
      </c>
      <c r="H11" s="426">
        <v>116.208</v>
      </c>
    </row>
    <row r="12" spans="2:8">
      <c r="B12" s="373" t="s">
        <v>143</v>
      </c>
      <c r="C12" s="357">
        <v>1643.34</v>
      </c>
      <c r="D12" s="357">
        <v>-321.06599999999997</v>
      </c>
      <c r="E12" s="357">
        <v>1322.2739999999999</v>
      </c>
      <c r="F12" s="358">
        <v>1242.346</v>
      </c>
      <c r="G12" s="358">
        <v>-252.15899999999999</v>
      </c>
      <c r="H12" s="358">
        <v>990.18700000000024</v>
      </c>
    </row>
    <row r="13" spans="2:8">
      <c r="B13" s="94"/>
      <c r="F13" s="94"/>
      <c r="G13" s="94"/>
      <c r="H13" s="94"/>
    </row>
    <row r="14" spans="2:8">
      <c r="B14" s="98" t="s">
        <v>99</v>
      </c>
      <c r="F14" s="94"/>
      <c r="G14" s="94"/>
      <c r="H14" s="94"/>
    </row>
    <row r="15" spans="2:8">
      <c r="B15" s="94" t="s">
        <v>5</v>
      </c>
      <c r="C15" s="422">
        <v>160.86200000000011</v>
      </c>
      <c r="D15" s="422">
        <v>-203.4</v>
      </c>
      <c r="E15" s="422">
        <v>-42.537999999999897</v>
      </c>
      <c r="F15" s="223">
        <v>145.15499999999997</v>
      </c>
      <c r="G15" s="223">
        <v>-160.36000000000001</v>
      </c>
      <c r="H15" s="223">
        <v>-15.205000000000041</v>
      </c>
    </row>
    <row r="16" spans="2:8">
      <c r="B16" s="94" t="s">
        <v>6</v>
      </c>
      <c r="C16" s="422">
        <v>1384.0480000000007</v>
      </c>
      <c r="D16" s="422">
        <v>-457.1</v>
      </c>
      <c r="E16" s="422">
        <v>926.94800000000066</v>
      </c>
      <c r="F16" s="223">
        <v>1178.5279999999998</v>
      </c>
      <c r="G16" s="223">
        <v>-597.49900000000002</v>
      </c>
      <c r="H16" s="223">
        <v>581.02899999999977</v>
      </c>
    </row>
    <row r="17" spans="1:8">
      <c r="B17" s="381" t="s">
        <v>7</v>
      </c>
      <c r="C17" s="425">
        <v>706.178</v>
      </c>
      <c r="D17" s="425">
        <v>-144.87200000000001</v>
      </c>
      <c r="E17" s="425">
        <v>561.30600000000004</v>
      </c>
      <c r="F17" s="427">
        <v>584.91000000000008</v>
      </c>
      <c r="G17" s="427">
        <v>-115.73400000000001</v>
      </c>
      <c r="H17" s="427">
        <v>469.17600000000004</v>
      </c>
    </row>
    <row r="18" spans="1:8">
      <c r="B18" s="373" t="s">
        <v>144</v>
      </c>
      <c r="C18" s="357">
        <v>2251.0880000000006</v>
      </c>
      <c r="D18" s="357">
        <v>-805.37200000000007</v>
      </c>
      <c r="E18" s="357">
        <v>1445.7160000000008</v>
      </c>
      <c r="F18" s="358">
        <v>1908.5929999999998</v>
      </c>
      <c r="G18" s="358">
        <v>-873.59300000000007</v>
      </c>
      <c r="H18" s="358">
        <v>1034.9999999999998</v>
      </c>
    </row>
    <row r="19" spans="1:8">
      <c r="A19" s="85"/>
      <c r="B19" s="372"/>
      <c r="C19" s="372"/>
      <c r="D19" s="372"/>
      <c r="E19" s="372"/>
      <c r="F19" s="372"/>
      <c r="G19" s="372"/>
      <c r="H19" s="372"/>
    </row>
    <row r="20" spans="1:8">
      <c r="B20" s="385" t="s">
        <v>145</v>
      </c>
      <c r="C20" s="428">
        <v>-49.07</v>
      </c>
      <c r="D20" s="428">
        <v>-8.0929999999999964</v>
      </c>
      <c r="E20" s="428">
        <v>-57.162999999999997</v>
      </c>
      <c r="F20" s="429">
        <v>-45.08700000000001</v>
      </c>
      <c r="G20" s="429">
        <v>-29.411999999999999</v>
      </c>
      <c r="H20" s="429">
        <v>-74.499000000000009</v>
      </c>
    </row>
    <row r="21" spans="1:8" ht="9" customHeight="1">
      <c r="B21" s="372"/>
      <c r="C21" s="430"/>
      <c r="D21" s="430"/>
      <c r="E21" s="430"/>
      <c r="F21" s="430"/>
      <c r="G21" s="430"/>
      <c r="H21" s="430"/>
    </row>
    <row r="22" spans="1:8">
      <c r="B22" s="431" t="s">
        <v>146</v>
      </c>
      <c r="C22" s="432">
        <v>3845.3580000000006</v>
      </c>
      <c r="D22" s="432">
        <v>-1134.5310000000002</v>
      </c>
      <c r="E22" s="432">
        <v>2710.8270000000007</v>
      </c>
      <c r="F22" s="433">
        <v>3105.8519999999999</v>
      </c>
      <c r="G22" s="433">
        <v>-1155.164</v>
      </c>
      <c r="H22" s="433">
        <v>1950.6879999999999</v>
      </c>
    </row>
    <row r="23" spans="1:8">
      <c r="B23" s="94"/>
      <c r="C23" s="94"/>
      <c r="D23" s="94"/>
      <c r="E23" s="94"/>
      <c r="F23" s="94"/>
      <c r="G23" s="94"/>
      <c r="H23" s="94"/>
    </row>
    <row r="24" spans="1:8">
      <c r="B24" s="381"/>
      <c r="C24" s="381"/>
      <c r="D24" s="381"/>
      <c r="E24" s="381"/>
      <c r="F24" s="381"/>
      <c r="G24" s="381"/>
      <c r="H24" s="381"/>
    </row>
    <row r="25" spans="1:8">
      <c r="B25" s="812" t="s">
        <v>138</v>
      </c>
      <c r="C25" s="824" t="s">
        <v>12</v>
      </c>
      <c r="D25" s="824"/>
      <c r="E25" s="824"/>
      <c r="F25" s="824"/>
      <c r="G25" s="824"/>
      <c r="H25" s="824"/>
    </row>
    <row r="26" spans="1:8" ht="38.25">
      <c r="B26" s="823"/>
      <c r="C26" s="608" t="s">
        <v>112</v>
      </c>
      <c r="D26" s="609" t="s">
        <v>140</v>
      </c>
      <c r="E26" s="610" t="s">
        <v>141</v>
      </c>
      <c r="F26" s="423" t="s">
        <v>112</v>
      </c>
      <c r="G26" s="424" t="s">
        <v>140</v>
      </c>
      <c r="H26" s="424" t="s">
        <v>142</v>
      </c>
    </row>
    <row r="27" spans="1:8">
      <c r="B27" s="813"/>
      <c r="C27" s="829" t="str">
        <f>'Reported EBITDA'!$F$5</f>
        <v>Q3 2026</v>
      </c>
      <c r="D27" s="829"/>
      <c r="E27" s="829"/>
      <c r="F27" s="830" t="str">
        <f>'Reported EBITDA'!$G$5</f>
        <v>Q3 2025</v>
      </c>
      <c r="G27" s="830"/>
      <c r="H27" s="830"/>
    </row>
    <row r="28" spans="1:8">
      <c r="B28" s="94"/>
      <c r="F28" s="94"/>
      <c r="G28" s="94"/>
      <c r="H28" s="94"/>
    </row>
    <row r="29" spans="1:8">
      <c r="B29" s="98" t="s">
        <v>97</v>
      </c>
      <c r="F29" s="94"/>
      <c r="G29" s="94"/>
      <c r="H29" s="94"/>
    </row>
    <row r="30" spans="1:8">
      <c r="B30" s="94" t="s">
        <v>5</v>
      </c>
      <c r="C30" s="422">
        <v>0.44499999999999995</v>
      </c>
      <c r="D30" s="422">
        <v>-6.0999999999999999E-2</v>
      </c>
      <c r="E30" s="422">
        <v>0.38399999999999995</v>
      </c>
      <c r="F30" s="222">
        <v>9.2180000000000035</v>
      </c>
      <c r="G30" s="222">
        <v>-0.22999999999999998</v>
      </c>
      <c r="H30" s="222">
        <v>8.9880000000000031</v>
      </c>
    </row>
    <row r="31" spans="1:8">
      <c r="B31" s="94" t="s">
        <v>6</v>
      </c>
      <c r="C31" s="422">
        <v>144.35000000000002</v>
      </c>
      <c r="D31" s="422">
        <v>-53.482999999999997</v>
      </c>
      <c r="E31" s="422">
        <v>90.867000000000019</v>
      </c>
      <c r="F31" s="222">
        <v>157.69599999999997</v>
      </c>
      <c r="G31" s="222">
        <v>-48.106999999999985</v>
      </c>
      <c r="H31" s="222">
        <v>109.58899999999998</v>
      </c>
    </row>
    <row r="32" spans="1:8">
      <c r="B32" s="94" t="s">
        <v>7</v>
      </c>
      <c r="C32" s="422">
        <v>527.40899999999999</v>
      </c>
      <c r="D32" s="422">
        <v>-50.092999999999989</v>
      </c>
      <c r="E32" s="422">
        <v>477.31600000000003</v>
      </c>
      <c r="F32" s="222">
        <v>227.03100000000009</v>
      </c>
      <c r="G32" s="222">
        <v>-22.788999999999994</v>
      </c>
      <c r="H32" s="222">
        <v>204.2420000000001</v>
      </c>
    </row>
    <row r="33" spans="2:8">
      <c r="B33" s="381" t="s">
        <v>44</v>
      </c>
      <c r="C33" s="425">
        <v>37.989999999999988</v>
      </c>
      <c r="D33" s="425">
        <v>-14.215999999999998</v>
      </c>
      <c r="E33" s="425">
        <v>23.77399999999999</v>
      </c>
      <c r="F33" s="426">
        <v>54.468000000000018</v>
      </c>
      <c r="G33" s="426">
        <v>-12.975999999999996</v>
      </c>
      <c r="H33" s="426">
        <v>41.492000000000019</v>
      </c>
    </row>
    <row r="34" spans="2:8">
      <c r="B34" s="373" t="s">
        <v>143</v>
      </c>
      <c r="C34" s="357">
        <v>710.19399999999996</v>
      </c>
      <c r="D34" s="357">
        <v>-117.85299999999998</v>
      </c>
      <c r="E34" s="357">
        <v>592.34100000000001</v>
      </c>
      <c r="F34" s="358">
        <v>448.41300000000007</v>
      </c>
      <c r="G34" s="358">
        <v>-84.101999999999975</v>
      </c>
      <c r="H34" s="358">
        <v>364.31100000000009</v>
      </c>
    </row>
    <row r="35" spans="2:8">
      <c r="B35" s="94"/>
      <c r="F35" s="94"/>
      <c r="G35" s="94"/>
      <c r="H35" s="94"/>
    </row>
    <row r="36" spans="2:8">
      <c r="B36" s="98" t="s">
        <v>99</v>
      </c>
      <c r="F36" s="94"/>
      <c r="G36" s="94"/>
      <c r="H36" s="94"/>
    </row>
    <row r="37" spans="2:8">
      <c r="B37" s="94" t="s">
        <v>5</v>
      </c>
      <c r="C37" s="422">
        <v>47.974000000000089</v>
      </c>
      <c r="D37" s="422">
        <v>-72.787000000000006</v>
      </c>
      <c r="E37" s="422">
        <v>-24.812999999999917</v>
      </c>
      <c r="F37" s="223">
        <v>-6.404000000000039</v>
      </c>
      <c r="G37" s="223">
        <v>-46.372000000000014</v>
      </c>
      <c r="H37" s="223">
        <v>-52.776000000000053</v>
      </c>
    </row>
    <row r="38" spans="2:8">
      <c r="B38" s="94" t="s">
        <v>6</v>
      </c>
      <c r="C38" s="422">
        <v>422.86100000000073</v>
      </c>
      <c r="D38" s="422">
        <v>-69.368999999999986</v>
      </c>
      <c r="E38" s="422">
        <v>353.49200000000076</v>
      </c>
      <c r="F38" s="223">
        <v>397.52099999999984</v>
      </c>
      <c r="G38" s="223">
        <v>-207.12700000000001</v>
      </c>
      <c r="H38" s="223">
        <v>190.39399999999983</v>
      </c>
    </row>
    <row r="39" spans="2:8">
      <c r="B39" s="381" t="s">
        <v>7</v>
      </c>
      <c r="C39" s="425">
        <v>244.42399999999989</v>
      </c>
      <c r="D39" s="425">
        <v>-52.967000000000006</v>
      </c>
      <c r="E39" s="425">
        <v>191.45699999999988</v>
      </c>
      <c r="F39" s="427">
        <v>210.80300000000005</v>
      </c>
      <c r="G39" s="427">
        <v>-41.518000000000001</v>
      </c>
      <c r="H39" s="427">
        <v>169.28500000000005</v>
      </c>
    </row>
    <row r="40" spans="2:8">
      <c r="B40" s="373" t="s">
        <v>144</v>
      </c>
      <c r="C40" s="357">
        <v>715.2590000000007</v>
      </c>
      <c r="D40" s="357">
        <v>-195.12300000000002</v>
      </c>
      <c r="E40" s="357">
        <v>520.13600000000065</v>
      </c>
      <c r="F40" s="358">
        <v>601.91999999999985</v>
      </c>
      <c r="G40" s="358">
        <v>-295.01700000000005</v>
      </c>
      <c r="H40" s="358">
        <v>306.90299999999979</v>
      </c>
    </row>
    <row r="41" spans="2:8">
      <c r="B41" s="372"/>
      <c r="C41" s="372"/>
      <c r="D41" s="372"/>
      <c r="E41" s="372"/>
      <c r="F41" s="372"/>
      <c r="G41" s="372"/>
      <c r="H41" s="372"/>
    </row>
    <row r="42" spans="2:8">
      <c r="B42" s="385" t="s">
        <v>145</v>
      </c>
      <c r="C42" s="428">
        <v>-8.0239999999999903</v>
      </c>
      <c r="D42" s="428">
        <v>-17.563999999999997</v>
      </c>
      <c r="E42" s="428">
        <v>-25.587999999999987</v>
      </c>
      <c r="F42" s="429">
        <v>-21.093000000000021</v>
      </c>
      <c r="G42" s="429">
        <v>-10.596999999999998</v>
      </c>
      <c r="H42" s="429">
        <v>-31.690000000000019</v>
      </c>
    </row>
    <row r="43" spans="2:8">
      <c r="B43" s="372"/>
      <c r="C43" s="430"/>
      <c r="D43" s="430"/>
      <c r="E43" s="430"/>
      <c r="F43" s="430"/>
      <c r="G43" s="430"/>
      <c r="H43" s="430"/>
    </row>
    <row r="44" spans="2:8">
      <c r="B44" s="431" t="s">
        <v>146</v>
      </c>
      <c r="C44" s="432">
        <v>1417.4290000000008</v>
      </c>
      <c r="D44" s="432">
        <v>-330.54</v>
      </c>
      <c r="E44" s="432">
        <v>1086.8890000000008</v>
      </c>
      <c r="F44" s="433">
        <v>1029.2399999999998</v>
      </c>
      <c r="G44" s="433">
        <v>-389.71600000000001</v>
      </c>
      <c r="H44" s="433">
        <v>639.52399999999989</v>
      </c>
    </row>
    <row r="45" spans="2:8">
      <c r="B45" s="94"/>
      <c r="C45" s="94"/>
      <c r="D45" s="94"/>
      <c r="E45" s="94"/>
      <c r="F45" s="94"/>
      <c r="G45" s="94"/>
      <c r="H45" s="94"/>
    </row>
  </sheetData>
  <mergeCells count="8">
    <mergeCell ref="B3:B5"/>
    <mergeCell ref="C3:H3"/>
    <mergeCell ref="C5:E5"/>
    <mergeCell ref="F5:H5"/>
    <mergeCell ref="B25:B27"/>
    <mergeCell ref="C25:H25"/>
    <mergeCell ref="C27:E27"/>
    <mergeCell ref="F27:H27"/>
  </mergeCells>
  <pageMargins left="0.7" right="0.7" top="0.75" bottom="0.75" header="0.3" footer="0.3"/>
  <pageSetup paperSize="9" orientation="portrait" horizontalDpi="4294967295" verticalDpi="4294967295" r:id="rId1"/>
  <headerFooter>
    <oddHeader>&amp;C&amp;"Arial"&amp;8&amp;K000000INTERNAL&amp;1#</oddHead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2"/>
  <sheetViews>
    <sheetView showGridLines="0" topLeftCell="A38" workbookViewId="0">
      <selection activeCell="K26" sqref="K26"/>
    </sheetView>
  </sheetViews>
  <sheetFormatPr baseColWidth="10" defaultColWidth="11.42578125" defaultRowHeight="12.75"/>
  <cols>
    <col min="1" max="1" width="5.5703125" style="80" customWidth="1"/>
    <col min="2" max="2" width="66.42578125" style="685" customWidth="1"/>
    <col min="3" max="4" width="15.5703125" style="685" bestFit="1" customWidth="1"/>
    <col min="5" max="5" width="8" style="685" bestFit="1" customWidth="1"/>
    <col min="6" max="6" width="10.5703125" style="685" bestFit="1" customWidth="1"/>
    <col min="7" max="7" width="1.42578125" style="80" customWidth="1"/>
    <col min="8" max="8" width="12.140625" style="80" customWidth="1"/>
    <col min="9" max="16384" width="11.42578125" style="80"/>
  </cols>
  <sheetData>
    <row r="1" spans="1:11">
      <c r="B1" s="99"/>
      <c r="C1" s="99"/>
      <c r="D1" s="99"/>
      <c r="E1" s="99"/>
      <c r="F1" s="99"/>
    </row>
    <row r="2" spans="1:11">
      <c r="A2" s="86"/>
      <c r="B2" s="817"/>
      <c r="C2" s="817"/>
      <c r="D2" s="817"/>
      <c r="E2" s="817"/>
      <c r="F2" s="817"/>
    </row>
    <row r="3" spans="1:11">
      <c r="A3" s="86"/>
      <c r="B3" s="815" t="s">
        <v>147</v>
      </c>
      <c r="C3" s="814" t="s">
        <v>11</v>
      </c>
      <c r="D3" s="814"/>
      <c r="E3" s="814"/>
      <c r="F3" s="814"/>
      <c r="H3" s="814" t="s">
        <v>12</v>
      </c>
      <c r="I3" s="814"/>
      <c r="J3" s="814"/>
      <c r="K3" s="814"/>
    </row>
    <row r="4" spans="1:11">
      <c r="A4" s="86"/>
      <c r="B4" s="832"/>
      <c r="C4" s="369" t="s">
        <v>467</v>
      </c>
      <c r="D4" s="370" t="s">
        <v>468</v>
      </c>
      <c r="E4" s="371" t="s">
        <v>62</v>
      </c>
      <c r="F4" s="371" t="s">
        <v>13</v>
      </c>
      <c r="H4" s="369" t="str">
        <f>'Reported EBITDA'!$F$5</f>
        <v>Q3 2026</v>
      </c>
      <c r="I4" s="370" t="str">
        <f>'Reported EBITDA'!$G$5</f>
        <v>Q3 2025</v>
      </c>
      <c r="J4" s="371" t="s">
        <v>62</v>
      </c>
      <c r="K4" s="371" t="s">
        <v>2</v>
      </c>
    </row>
    <row r="5" spans="1:11">
      <c r="A5" s="86"/>
      <c r="B5" s="94"/>
      <c r="C5" s="831"/>
      <c r="D5" s="831"/>
      <c r="E5" s="831"/>
      <c r="F5" s="95"/>
      <c r="H5" s="831"/>
      <c r="I5" s="831"/>
      <c r="J5" s="831"/>
      <c r="K5" s="95"/>
    </row>
    <row r="6" spans="1:11">
      <c r="A6" s="86"/>
      <c r="B6" s="98" t="s">
        <v>148</v>
      </c>
      <c r="C6" s="94"/>
      <c r="D6" s="94"/>
      <c r="E6" s="94"/>
      <c r="F6" s="94"/>
      <c r="H6" s="94"/>
      <c r="I6" s="94"/>
      <c r="J6" s="94"/>
      <c r="K6" s="94"/>
    </row>
    <row r="7" spans="1:11">
      <c r="A7" s="86"/>
      <c r="B7" s="94" t="s">
        <v>5</v>
      </c>
      <c r="C7" s="335">
        <v>17.106000000000002</v>
      </c>
      <c r="D7" s="81">
        <v>15.217000000000001</v>
      </c>
      <c r="E7" s="81">
        <v>1.8890000000000011</v>
      </c>
      <c r="F7" s="185">
        <v>0.12413747782085838</v>
      </c>
      <c r="G7" s="205"/>
      <c r="H7" s="335">
        <v>5.4860000000000024</v>
      </c>
      <c r="I7" s="81">
        <v>7.6490000000000009</v>
      </c>
      <c r="J7" s="81">
        <v>-2.1629999999999985</v>
      </c>
      <c r="K7" s="185">
        <v>-0.28278206301477293</v>
      </c>
    </row>
    <row r="8" spans="1:11">
      <c r="A8" s="86"/>
      <c r="B8" s="94" t="s">
        <v>6</v>
      </c>
      <c r="C8" s="335">
        <v>290.44099999999997</v>
      </c>
      <c r="D8" s="81">
        <v>194.83199999999999</v>
      </c>
      <c r="E8" s="81">
        <v>95.60899999999998</v>
      </c>
      <c r="F8" s="185">
        <v>0.4907253428594891</v>
      </c>
      <c r="G8" s="205"/>
      <c r="H8" s="335">
        <v>90.636999999999972</v>
      </c>
      <c r="I8" s="81">
        <v>63.460999999999984</v>
      </c>
      <c r="J8" s="81">
        <v>27.175999999999988</v>
      </c>
      <c r="K8" s="185">
        <v>0.42823151226737677</v>
      </c>
    </row>
    <row r="9" spans="1:11">
      <c r="A9" s="86"/>
      <c r="B9" s="94" t="s">
        <v>7</v>
      </c>
      <c r="C9" s="335">
        <v>29.841999999999999</v>
      </c>
      <c r="D9" s="81">
        <v>19.98</v>
      </c>
      <c r="E9" s="81">
        <v>9.8619999999999983</v>
      </c>
      <c r="F9" s="185">
        <v>0.49359359359359356</v>
      </c>
      <c r="G9" s="205"/>
      <c r="H9" s="335">
        <v>11.337999999999997</v>
      </c>
      <c r="I9" s="81">
        <v>6.277000000000001</v>
      </c>
      <c r="J9" s="81">
        <v>5.0609999999999964</v>
      </c>
      <c r="K9" s="185">
        <v>0.8062768838617167</v>
      </c>
    </row>
    <row r="10" spans="1:11">
      <c r="A10" s="86"/>
      <c r="B10" s="94" t="s">
        <v>14</v>
      </c>
      <c r="C10" s="335">
        <v>0</v>
      </c>
      <c r="D10" s="81">
        <v>0</v>
      </c>
      <c r="E10" s="81">
        <v>0</v>
      </c>
      <c r="F10" s="765">
        <v>0</v>
      </c>
      <c r="G10" s="205"/>
      <c r="H10" s="335">
        <v>0</v>
      </c>
      <c r="I10" s="81">
        <v>0</v>
      </c>
      <c r="J10" s="81">
        <v>0</v>
      </c>
      <c r="K10" s="765">
        <v>0</v>
      </c>
    </row>
    <row r="11" spans="1:11">
      <c r="A11" s="86"/>
      <c r="B11" s="94" t="s">
        <v>44</v>
      </c>
      <c r="C11" s="335">
        <v>4.3310000000000004</v>
      </c>
      <c r="D11" s="81">
        <v>3.3570000000000002</v>
      </c>
      <c r="E11" s="81">
        <v>0.9740000000000002</v>
      </c>
      <c r="F11" s="185">
        <v>0.2901400059577004</v>
      </c>
      <c r="G11" s="205"/>
      <c r="H11" s="335">
        <v>1.5180000000000002</v>
      </c>
      <c r="I11" s="81">
        <v>1.032</v>
      </c>
      <c r="J11" s="81">
        <v>0.48600000000000021</v>
      </c>
      <c r="K11" s="185">
        <v>0.47093023255813971</v>
      </c>
    </row>
    <row r="12" spans="1:11">
      <c r="A12" s="86"/>
      <c r="B12" s="435" t="s">
        <v>149</v>
      </c>
      <c r="C12" s="345">
        <v>20.279</v>
      </c>
      <c r="D12" s="346">
        <v>46.313000000000002</v>
      </c>
      <c r="E12" s="346">
        <v>-26.034000000000002</v>
      </c>
      <c r="F12" s="278">
        <v>-0.56213158292488075</v>
      </c>
      <c r="G12" s="205"/>
      <c r="H12" s="345">
        <v>5.343</v>
      </c>
      <c r="I12" s="346">
        <v>10.830000000000005</v>
      </c>
      <c r="J12" s="346">
        <v>-5.4870000000000054</v>
      </c>
      <c r="K12" s="278">
        <v>-0.5066481994459836</v>
      </c>
    </row>
    <row r="13" spans="1:11">
      <c r="A13" s="85"/>
      <c r="B13" s="437" t="s">
        <v>150</v>
      </c>
      <c r="C13" s="357">
        <v>361.99899999999997</v>
      </c>
      <c r="D13" s="409">
        <v>279.69900000000001</v>
      </c>
      <c r="E13" s="409">
        <v>82.299999999999969</v>
      </c>
      <c r="F13" s="282">
        <v>0.29424488467960175</v>
      </c>
      <c r="G13" s="434"/>
      <c r="H13" s="357">
        <v>114.32199999999997</v>
      </c>
      <c r="I13" s="409">
        <v>89.248999999999995</v>
      </c>
      <c r="J13" s="409">
        <v>25.072999999999983</v>
      </c>
      <c r="K13" s="282">
        <v>0.28093311969881984</v>
      </c>
    </row>
    <row r="14" spans="1:11">
      <c r="A14" s="86"/>
      <c r="B14" s="97"/>
      <c r="C14" s="208"/>
      <c r="D14" s="208"/>
      <c r="E14" s="208"/>
      <c r="F14" s="209"/>
      <c r="G14" s="207"/>
      <c r="H14" s="208"/>
      <c r="I14" s="208"/>
      <c r="J14" s="208"/>
      <c r="K14" s="209"/>
    </row>
    <row r="15" spans="1:11">
      <c r="A15" s="86"/>
      <c r="B15" s="98" t="s">
        <v>151</v>
      </c>
      <c r="C15" s="206"/>
      <c r="D15" s="206"/>
      <c r="E15" s="206"/>
      <c r="F15" s="210"/>
      <c r="G15" s="207"/>
      <c r="H15" s="206"/>
      <c r="I15" s="206"/>
      <c r="J15" s="206"/>
      <c r="K15" s="210"/>
    </row>
    <row r="16" spans="1:11">
      <c r="A16" s="86"/>
      <c r="B16" s="94" t="s">
        <v>5</v>
      </c>
      <c r="C16" s="368">
        <v>-160.173</v>
      </c>
      <c r="D16" s="205">
        <v>-136.762</v>
      </c>
      <c r="E16" s="205">
        <v>-23.411000000000001</v>
      </c>
      <c r="F16" s="185">
        <v>0.17118059109986694</v>
      </c>
      <c r="G16" s="205"/>
      <c r="H16" s="368">
        <v>-54.951999999999998</v>
      </c>
      <c r="I16" s="205">
        <v>-54.161000000000001</v>
      </c>
      <c r="J16" s="205">
        <v>-0.79099999999999682</v>
      </c>
      <c r="K16" s="185">
        <v>1.4604604789424158E-2</v>
      </c>
    </row>
    <row r="17" spans="1:11">
      <c r="A17" s="86"/>
      <c r="B17" s="94" t="s">
        <v>6</v>
      </c>
      <c r="C17" s="368">
        <v>-737.16899999999998</v>
      </c>
      <c r="D17" s="205">
        <v>-534.82899999999995</v>
      </c>
      <c r="E17" s="205">
        <v>-202.34000000000003</v>
      </c>
      <c r="F17" s="185">
        <v>0.37832653053592846</v>
      </c>
      <c r="G17" s="205"/>
      <c r="H17" s="368">
        <v>-218.29899999999998</v>
      </c>
      <c r="I17" s="205">
        <v>-187.04099999999994</v>
      </c>
      <c r="J17" s="205">
        <v>-31.258000000000038</v>
      </c>
      <c r="K17" s="185">
        <v>0.167118439272673</v>
      </c>
    </row>
    <row r="18" spans="1:11">
      <c r="A18" s="86"/>
      <c r="B18" s="94" t="s">
        <v>7</v>
      </c>
      <c r="C18" s="368">
        <v>-281.73899999999998</v>
      </c>
      <c r="D18" s="205">
        <v>-253.87100000000001</v>
      </c>
      <c r="E18" s="205">
        <v>-27.867999999999967</v>
      </c>
      <c r="F18" s="185">
        <v>0.1097722859247412</v>
      </c>
      <c r="G18" s="205"/>
      <c r="H18" s="368">
        <v>-108.31599999999997</v>
      </c>
      <c r="I18" s="205">
        <v>-77.424000000000007</v>
      </c>
      <c r="J18" s="205">
        <v>-30.891999999999967</v>
      </c>
      <c r="K18" s="185">
        <v>0.39899772680305801</v>
      </c>
    </row>
    <row r="19" spans="1:11">
      <c r="A19" s="86"/>
      <c r="B19" s="94" t="s">
        <v>14</v>
      </c>
      <c r="C19" s="368">
        <v>0</v>
      </c>
      <c r="D19" s="205">
        <v>0</v>
      </c>
      <c r="E19" s="205">
        <v>0</v>
      </c>
      <c r="F19" s="765">
        <v>0</v>
      </c>
      <c r="G19" s="205"/>
      <c r="H19" s="368">
        <v>0</v>
      </c>
      <c r="I19" s="205">
        <v>0</v>
      </c>
      <c r="J19" s="205">
        <v>0</v>
      </c>
      <c r="K19" s="765">
        <v>0</v>
      </c>
    </row>
    <row r="20" spans="1:11">
      <c r="A20" s="86"/>
      <c r="B20" s="94" t="s">
        <v>44</v>
      </c>
      <c r="C20" s="368">
        <v>-6.1379999999999999</v>
      </c>
      <c r="D20" s="205">
        <v>-8.8559999999999999</v>
      </c>
      <c r="E20" s="205">
        <v>2.718</v>
      </c>
      <c r="F20" s="185">
        <v>-0.30691056910569103</v>
      </c>
      <c r="G20" s="205"/>
      <c r="H20" s="368">
        <v>-1.9390000000000001</v>
      </c>
      <c r="I20" s="205">
        <v>-2.6799999999999997</v>
      </c>
      <c r="J20" s="205">
        <v>0.74099999999999966</v>
      </c>
      <c r="K20" s="185">
        <v>-0.27649253731343271</v>
      </c>
    </row>
    <row r="21" spans="1:11">
      <c r="A21" s="86"/>
      <c r="B21" s="435" t="s">
        <v>101</v>
      </c>
      <c r="C21" s="382">
        <v>-26.001999999999999</v>
      </c>
      <c r="D21" s="383">
        <v>-28.207999999999998</v>
      </c>
      <c r="E21" s="383">
        <v>2.2059999999999995</v>
      </c>
      <c r="F21" s="278">
        <v>-7.8204764605785626E-2</v>
      </c>
      <c r="G21" s="205"/>
      <c r="H21" s="382">
        <v>-8.6139999999999972</v>
      </c>
      <c r="I21" s="383">
        <v>-9.4719999999999978</v>
      </c>
      <c r="J21" s="383">
        <v>0.85800000000000054</v>
      </c>
      <c r="K21" s="278">
        <v>-9.0582770270270396E-2</v>
      </c>
    </row>
    <row r="22" spans="1:11">
      <c r="A22" s="85"/>
      <c r="B22" s="437" t="s">
        <v>152</v>
      </c>
      <c r="C22" s="398">
        <v>-1211.2209999999998</v>
      </c>
      <c r="D22" s="440">
        <v>-962.52599999999984</v>
      </c>
      <c r="E22" s="440">
        <v>-248.69500000000002</v>
      </c>
      <c r="F22" s="282">
        <v>0.25837743603809149</v>
      </c>
      <c r="G22" s="434"/>
      <c r="H22" s="398">
        <v>-392.11999999999995</v>
      </c>
      <c r="I22" s="440">
        <v>-330.77799999999996</v>
      </c>
      <c r="J22" s="440">
        <v>-61.341999999999999</v>
      </c>
      <c r="K22" s="282">
        <v>0.18544764162066407</v>
      </c>
    </row>
    <row r="23" spans="1:11">
      <c r="A23" s="86"/>
      <c r="B23" s="97"/>
      <c r="C23" s="208"/>
      <c r="D23" s="208"/>
      <c r="E23" s="208"/>
      <c r="F23" s="209"/>
      <c r="G23" s="207"/>
      <c r="H23" s="208"/>
      <c r="I23" s="208"/>
      <c r="J23" s="208"/>
      <c r="K23" s="209"/>
    </row>
    <row r="24" spans="1:11">
      <c r="A24" s="86"/>
      <c r="B24" s="98" t="s">
        <v>153</v>
      </c>
      <c r="C24" s="206"/>
      <c r="D24" s="206"/>
      <c r="E24" s="206"/>
      <c r="F24" s="210"/>
      <c r="G24" s="207"/>
      <c r="H24" s="206"/>
      <c r="I24" s="206"/>
      <c r="J24" s="206"/>
      <c r="K24" s="210"/>
    </row>
    <row r="25" spans="1:11">
      <c r="A25" s="86"/>
      <c r="B25" s="94" t="s">
        <v>5</v>
      </c>
      <c r="C25" s="335">
        <v>2.6030000000000002</v>
      </c>
      <c r="D25" s="81">
        <v>4.0229999999999997</v>
      </c>
      <c r="E25" s="81">
        <v>-1.4199999999999995</v>
      </c>
      <c r="F25" s="185">
        <v>-0.35297042008451396</v>
      </c>
      <c r="G25" s="81"/>
      <c r="H25" s="335">
        <v>0.56200000000000028</v>
      </c>
      <c r="I25" s="81">
        <v>4.4499999999999993</v>
      </c>
      <c r="J25" s="81">
        <v>-3.887999999999999</v>
      </c>
      <c r="K25" s="185">
        <v>-0.87370786516853927</v>
      </c>
    </row>
    <row r="26" spans="1:11">
      <c r="A26" s="86"/>
      <c r="B26" s="94" t="s">
        <v>6</v>
      </c>
      <c r="C26" s="335">
        <v>-17.385000000000002</v>
      </c>
      <c r="D26" s="81">
        <v>-12.819000000000001</v>
      </c>
      <c r="E26" s="81">
        <v>-4.5660000000000007</v>
      </c>
      <c r="F26" s="228">
        <v>0.3561900304235901</v>
      </c>
      <c r="G26" s="81"/>
      <c r="H26" s="335">
        <v>-13.369000000000002</v>
      </c>
      <c r="I26" s="81">
        <v>1.8699999999999992</v>
      </c>
      <c r="J26" s="81">
        <v>-15.239000000000001</v>
      </c>
      <c r="K26" s="185" t="s">
        <v>469</v>
      </c>
    </row>
    <row r="27" spans="1:11">
      <c r="A27" s="86"/>
      <c r="B27" s="94" t="s">
        <v>7</v>
      </c>
      <c r="C27" s="335">
        <v>-2.6549999999999998</v>
      </c>
      <c r="D27" s="81">
        <v>5.5289999999999999</v>
      </c>
      <c r="E27" s="81">
        <v>-8.1839999999999993</v>
      </c>
      <c r="F27" s="661">
        <v>-1.4801953336950624</v>
      </c>
      <c r="G27" s="81"/>
      <c r="H27" s="335">
        <v>-1.7489999999999997</v>
      </c>
      <c r="I27" s="81">
        <v>0.2110000000000003</v>
      </c>
      <c r="J27" s="81">
        <v>-1.96</v>
      </c>
      <c r="K27" s="185" t="s">
        <v>469</v>
      </c>
    </row>
    <row r="28" spans="1:11">
      <c r="A28" s="86"/>
      <c r="B28" s="94" t="s">
        <v>14</v>
      </c>
      <c r="C28" s="335">
        <v>0</v>
      </c>
      <c r="D28" s="81">
        <v>0</v>
      </c>
      <c r="E28" s="81">
        <v>0</v>
      </c>
      <c r="F28" s="766">
        <v>0</v>
      </c>
      <c r="G28" s="81"/>
      <c r="H28" s="335">
        <v>0</v>
      </c>
      <c r="I28" s="81">
        <v>0</v>
      </c>
      <c r="J28" s="81">
        <v>0</v>
      </c>
      <c r="K28" s="765">
        <v>0</v>
      </c>
    </row>
    <row r="29" spans="1:11">
      <c r="A29" s="86"/>
      <c r="B29" s="94" t="s">
        <v>44</v>
      </c>
      <c r="C29" s="335">
        <v>3.1720000000000002</v>
      </c>
      <c r="D29" s="81">
        <v>-0.61499999999999999</v>
      </c>
      <c r="E29" s="81">
        <v>3.7869999999999999</v>
      </c>
      <c r="F29" s="661" t="s">
        <v>469</v>
      </c>
      <c r="G29" s="81"/>
      <c r="H29" s="335">
        <v>4.5000000000000373E-2</v>
      </c>
      <c r="I29" s="81">
        <v>0.35899999999999999</v>
      </c>
      <c r="J29" s="81">
        <v>-0.31399999999999961</v>
      </c>
      <c r="K29" s="185">
        <v>-0.87465181058495722</v>
      </c>
    </row>
    <row r="30" spans="1:11">
      <c r="A30" s="86"/>
      <c r="B30" s="435" t="s">
        <v>149</v>
      </c>
      <c r="C30" s="345">
        <v>-25.986999999999998</v>
      </c>
      <c r="D30" s="346">
        <v>-14.044</v>
      </c>
      <c r="E30" s="346">
        <v>-11.942999999999998</v>
      </c>
      <c r="F30" s="436">
        <v>0.85039874679578453</v>
      </c>
      <c r="G30" s="81"/>
      <c r="H30" s="345">
        <v>-7.5349999999999966</v>
      </c>
      <c r="I30" s="346">
        <v>-1.0289999999999999</v>
      </c>
      <c r="J30" s="346">
        <v>-6.5059999999999967</v>
      </c>
      <c r="K30" s="278" t="s">
        <v>469</v>
      </c>
    </row>
    <row r="31" spans="1:11">
      <c r="A31" s="85"/>
      <c r="B31" s="437" t="s">
        <v>154</v>
      </c>
      <c r="C31" s="357">
        <v>-40.251999999999995</v>
      </c>
      <c r="D31" s="409">
        <v>-17.926000000000002</v>
      </c>
      <c r="E31" s="409">
        <v>-22.325999999999997</v>
      </c>
      <c r="F31" s="438">
        <v>1.2454535311837551</v>
      </c>
      <c r="G31" s="110"/>
      <c r="H31" s="357">
        <v>-22.045999999999999</v>
      </c>
      <c r="I31" s="409">
        <v>5.8609999999999989</v>
      </c>
      <c r="J31" s="409">
        <v>-27.906999999999996</v>
      </c>
      <c r="K31" s="282" t="s">
        <v>469</v>
      </c>
    </row>
    <row r="32" spans="1:11">
      <c r="A32" s="86"/>
      <c r="B32" s="439"/>
      <c r="C32" s="384"/>
      <c r="D32" s="384"/>
      <c r="E32" s="384"/>
      <c r="F32" s="384"/>
      <c r="G32" s="208"/>
      <c r="H32" s="384"/>
      <c r="I32" s="384"/>
      <c r="J32" s="384"/>
      <c r="K32" s="384"/>
    </row>
    <row r="33" spans="1:11">
      <c r="A33" s="85"/>
      <c r="B33" s="437" t="s">
        <v>155</v>
      </c>
      <c r="C33" s="398">
        <v>189.86099999999999</v>
      </c>
      <c r="D33" s="440">
        <v>127.121</v>
      </c>
      <c r="E33" s="440">
        <v>62.739999999999995</v>
      </c>
      <c r="F33" s="282">
        <v>0.49354551962303628</v>
      </c>
      <c r="G33" s="434"/>
      <c r="H33" s="398">
        <v>53.161999999999978</v>
      </c>
      <c r="I33" s="440">
        <v>29.021000000000001</v>
      </c>
      <c r="J33" s="440">
        <v>24.140999999999977</v>
      </c>
      <c r="K33" s="282">
        <v>0.83184590468970665</v>
      </c>
    </row>
    <row r="34" spans="1:11">
      <c r="A34" s="86"/>
      <c r="B34" s="439"/>
      <c r="C34" s="384"/>
      <c r="D34" s="384"/>
      <c r="E34" s="384"/>
      <c r="F34" s="384"/>
      <c r="G34" s="208"/>
      <c r="H34" s="384"/>
      <c r="I34" s="384"/>
      <c r="J34" s="384"/>
      <c r="K34" s="384"/>
    </row>
    <row r="35" spans="1:11">
      <c r="A35" s="441"/>
      <c r="B35" s="444" t="s">
        <v>156</v>
      </c>
      <c r="C35" s="442">
        <v>-699.61299999999972</v>
      </c>
      <c r="D35" s="442">
        <v>-573.63199999999983</v>
      </c>
      <c r="E35" s="442">
        <v>-125.98100000000004</v>
      </c>
      <c r="F35" s="443">
        <v>0.21961989568224904</v>
      </c>
      <c r="G35" s="205"/>
      <c r="H35" s="442">
        <v>-246.68200000000002</v>
      </c>
      <c r="I35" s="442">
        <v>-206.64699999999999</v>
      </c>
      <c r="J35" s="442">
        <v>-40.035000000000039</v>
      </c>
      <c r="K35" s="443">
        <v>0.19373617812017607</v>
      </c>
    </row>
    <row r="36" spans="1:11">
      <c r="A36" s="86"/>
      <c r="B36" s="145"/>
      <c r="C36" s="204"/>
      <c r="D36" s="204"/>
      <c r="E36" s="204"/>
      <c r="F36" s="196"/>
      <c r="G36" s="211"/>
      <c r="H36" s="204"/>
      <c r="I36" s="204"/>
      <c r="J36" s="204"/>
      <c r="K36" s="196"/>
    </row>
    <row r="37" spans="1:11">
      <c r="A37" s="86"/>
      <c r="B37" s="98" t="s">
        <v>157</v>
      </c>
      <c r="C37" s="204"/>
      <c r="D37" s="204"/>
      <c r="E37" s="204"/>
      <c r="F37" s="196"/>
      <c r="G37" s="211"/>
      <c r="H37" s="204"/>
      <c r="I37" s="204"/>
      <c r="J37" s="204"/>
      <c r="K37" s="196"/>
    </row>
    <row r="38" spans="1:11">
      <c r="A38" s="86"/>
      <c r="B38" s="94" t="s">
        <v>5</v>
      </c>
      <c r="C38" s="748">
        <v>0.13600000000000001</v>
      </c>
      <c r="D38" s="749">
        <v>0.14599999999999999</v>
      </c>
      <c r="E38" s="749">
        <v>-9.9999999999999811E-3</v>
      </c>
      <c r="F38" s="765">
        <v>0</v>
      </c>
      <c r="G38" s="205"/>
      <c r="H38" s="368">
        <v>1.4000000000000012E-2</v>
      </c>
      <c r="I38" s="205">
        <v>0.14599999999999999</v>
      </c>
      <c r="J38" s="749">
        <v>-0.13199999999999998</v>
      </c>
      <c r="K38" s="765">
        <v>0</v>
      </c>
    </row>
    <row r="39" spans="1:11">
      <c r="A39" s="86"/>
      <c r="B39" s="94" t="s">
        <v>6</v>
      </c>
      <c r="C39" s="748">
        <v>2E-3</v>
      </c>
      <c r="D39" s="749">
        <v>0</v>
      </c>
      <c r="E39" s="749">
        <v>2E-3</v>
      </c>
      <c r="F39" s="185" t="e">
        <v>#DIV/0!</v>
      </c>
      <c r="G39" s="205"/>
      <c r="H39" s="368">
        <v>2E-3</v>
      </c>
      <c r="I39" s="205">
        <v>-1.7999999999999999E-2</v>
      </c>
      <c r="J39" s="749">
        <v>1.9999999999999997E-2</v>
      </c>
      <c r="K39" s="185">
        <v>-1.1111111111111112</v>
      </c>
    </row>
    <row r="40" spans="1:11" ht="13.5" customHeight="1">
      <c r="A40" s="86"/>
      <c r="B40" s="94" t="s">
        <v>7</v>
      </c>
      <c r="C40" s="748">
        <v>3.0000000000000001E-3</v>
      </c>
      <c r="D40" s="749">
        <v>0.77500000000000002</v>
      </c>
      <c r="E40" s="749">
        <v>-0.77200000000000002</v>
      </c>
      <c r="F40" s="185">
        <v>-0.99612903225806448</v>
      </c>
      <c r="G40" s="205"/>
      <c r="H40" s="368">
        <v>2E-3</v>
      </c>
      <c r="I40" s="205">
        <v>0.25700000000000001</v>
      </c>
      <c r="J40" s="205">
        <v>-0.255</v>
      </c>
      <c r="K40" s="185">
        <v>-0.99221789883268485</v>
      </c>
    </row>
    <row r="41" spans="1:11" ht="13.5" customHeight="1">
      <c r="A41" s="86"/>
      <c r="B41" s="94" t="s">
        <v>44</v>
      </c>
      <c r="C41" s="368">
        <v>0.14000000000000001</v>
      </c>
      <c r="D41" s="205">
        <v>1E-3</v>
      </c>
      <c r="E41" s="205">
        <v>0.13900000000000001</v>
      </c>
      <c r="F41" s="185" t="s">
        <v>469</v>
      </c>
      <c r="G41" s="205"/>
      <c r="H41" s="368">
        <v>0.129</v>
      </c>
      <c r="I41" s="205">
        <v>0</v>
      </c>
      <c r="J41" s="205">
        <v>0.129</v>
      </c>
      <c r="K41" s="185" t="s">
        <v>469</v>
      </c>
    </row>
    <row r="42" spans="1:11" ht="13.5" customHeight="1">
      <c r="A42" s="86"/>
      <c r="B42" s="435" t="s">
        <v>149</v>
      </c>
      <c r="C42" s="368">
        <v>0</v>
      </c>
      <c r="D42" s="205">
        <v>0</v>
      </c>
      <c r="E42" s="205">
        <v>0</v>
      </c>
      <c r="F42" s="185" t="e">
        <v>#DIV/0!</v>
      </c>
      <c r="G42" s="205"/>
      <c r="H42" s="368">
        <v>1E-3</v>
      </c>
      <c r="I42" s="205">
        <v>-0.02</v>
      </c>
      <c r="J42" s="205">
        <v>2.1000000000000001E-2</v>
      </c>
      <c r="K42" s="185">
        <v>-1.05</v>
      </c>
    </row>
    <row r="43" spans="1:11">
      <c r="A43" s="85"/>
      <c r="B43" s="437" t="s">
        <v>158</v>
      </c>
      <c r="C43" s="398">
        <v>0.28100000000000003</v>
      </c>
      <c r="D43" s="440">
        <v>0.92200000000000004</v>
      </c>
      <c r="E43" s="440">
        <v>-0.64100000000000001</v>
      </c>
      <c r="F43" s="282">
        <v>-0.6952277657266811</v>
      </c>
      <c r="G43" s="434"/>
      <c r="H43" s="398">
        <v>0.14800000000000002</v>
      </c>
      <c r="I43" s="440">
        <v>0.36499999999999999</v>
      </c>
      <c r="J43" s="440">
        <v>-0.217</v>
      </c>
      <c r="K43" s="282">
        <v>-0.59452054794520537</v>
      </c>
    </row>
    <row r="44" spans="1:11">
      <c r="A44" s="86"/>
      <c r="B44" s="439"/>
      <c r="C44" s="384"/>
      <c r="D44" s="384"/>
      <c r="E44" s="384"/>
      <c r="F44" s="384"/>
      <c r="G44" s="208"/>
      <c r="H44" s="384"/>
      <c r="I44" s="384"/>
      <c r="J44" s="384"/>
      <c r="K44" s="384"/>
    </row>
    <row r="45" spans="1:11">
      <c r="A45" s="85"/>
      <c r="B45" s="98" t="s">
        <v>159</v>
      </c>
      <c r="C45" s="204"/>
      <c r="D45" s="204"/>
      <c r="E45" s="204"/>
      <c r="F45" s="196"/>
      <c r="G45" s="211"/>
      <c r="H45" s="204"/>
      <c r="I45" s="204"/>
      <c r="J45" s="204"/>
      <c r="K45" s="196"/>
    </row>
    <row r="46" spans="1:11">
      <c r="A46" s="85"/>
      <c r="B46" s="94" t="s">
        <v>5</v>
      </c>
      <c r="C46" s="368">
        <v>2.4980000000000002</v>
      </c>
      <c r="D46" s="192">
        <v>-1.0509999999999999</v>
      </c>
      <c r="E46" s="192">
        <v>3.5490000000000004</v>
      </c>
      <c r="F46" s="185">
        <v>-3.3767840152235968</v>
      </c>
      <c r="G46" s="434"/>
      <c r="H46" s="368">
        <v>-4.2999999999999927E-2</v>
      </c>
      <c r="I46" s="192">
        <v>4.0000000000000036E-3</v>
      </c>
      <c r="J46" s="192">
        <v>-4.6999999999999931E-2</v>
      </c>
      <c r="K46" s="185" t="s">
        <v>469</v>
      </c>
    </row>
    <row r="47" spans="1:11">
      <c r="A47" s="85"/>
      <c r="B47" s="94" t="s">
        <v>6</v>
      </c>
      <c r="C47" s="368">
        <v>-0.39700000000000002</v>
      </c>
      <c r="D47" s="192">
        <v>-0.20100000000000001</v>
      </c>
      <c r="E47" s="192">
        <v>-0.19600000000000001</v>
      </c>
      <c r="F47" s="185">
        <v>0.97512437810945274</v>
      </c>
      <c r="G47" s="434"/>
      <c r="H47" s="368">
        <v>-0.36799999999999999</v>
      </c>
      <c r="I47" s="192">
        <v>3.9999999999999758E-3</v>
      </c>
      <c r="J47" s="192">
        <v>-0.372</v>
      </c>
      <c r="K47" s="185" t="s">
        <v>469</v>
      </c>
    </row>
    <row r="48" spans="1:11">
      <c r="A48" s="85"/>
      <c r="B48" s="94" t="s">
        <v>7</v>
      </c>
      <c r="C48" s="368">
        <v>0.35299999999999998</v>
      </c>
      <c r="D48" s="192">
        <v>-1.3109999999999999</v>
      </c>
      <c r="E48" s="192">
        <v>1.6639999999999999</v>
      </c>
      <c r="F48" s="185">
        <v>-1.2692601067887108</v>
      </c>
      <c r="G48" s="434"/>
      <c r="H48" s="368">
        <v>4.7999999999999987E-2</v>
      </c>
      <c r="I48" s="192">
        <v>1.6000000000000014E-2</v>
      </c>
      <c r="J48" s="192">
        <v>3.1999999999999973E-2</v>
      </c>
      <c r="K48" s="185">
        <v>1.9999999999999964</v>
      </c>
    </row>
    <row r="49" spans="1:11">
      <c r="A49" s="85"/>
      <c r="B49" s="94" t="s">
        <v>416</v>
      </c>
      <c r="C49" s="368">
        <v>0</v>
      </c>
      <c r="D49" s="192">
        <v>0</v>
      </c>
      <c r="E49" s="192">
        <v>0</v>
      </c>
      <c r="F49" s="765">
        <v>0</v>
      </c>
      <c r="G49" s="434"/>
      <c r="H49" s="368">
        <v>0</v>
      </c>
      <c r="I49" s="192">
        <v>0</v>
      </c>
      <c r="J49" s="192">
        <v>0</v>
      </c>
      <c r="K49" s="765">
        <v>0</v>
      </c>
    </row>
    <row r="50" spans="1:11">
      <c r="A50" s="85"/>
      <c r="B50" s="435" t="s">
        <v>149</v>
      </c>
      <c r="C50" s="399">
        <v>0</v>
      </c>
      <c r="D50" s="611">
        <v>0</v>
      </c>
      <c r="E50" s="611">
        <v>0</v>
      </c>
      <c r="F50" s="767">
        <v>0</v>
      </c>
      <c r="G50" s="434"/>
      <c r="H50" s="399">
        <v>0</v>
      </c>
      <c r="I50" s="611">
        <v>0</v>
      </c>
      <c r="J50" s="611">
        <v>0</v>
      </c>
      <c r="K50" s="767">
        <v>0</v>
      </c>
    </row>
    <row r="51" spans="1:11">
      <c r="A51" s="85"/>
      <c r="B51" s="437" t="s">
        <v>160</v>
      </c>
      <c r="C51" s="398">
        <v>2.4539999999999997</v>
      </c>
      <c r="D51" s="440">
        <v>-2.5629999999999997</v>
      </c>
      <c r="E51" s="440">
        <v>5.0170000000000003</v>
      </c>
      <c r="F51" s="282">
        <v>-1.9574717128365196</v>
      </c>
      <c r="G51" s="434"/>
      <c r="H51" s="398">
        <v>-0.36299999999999993</v>
      </c>
      <c r="I51" s="440">
        <v>2.3999999999999994E-2</v>
      </c>
      <c r="J51" s="440">
        <v>-0.38699999999999996</v>
      </c>
      <c r="K51" s="282" t="s">
        <v>469</v>
      </c>
    </row>
    <row r="52" spans="1:11" customFormat="1"/>
    <row r="53" spans="1:11">
      <c r="A53" s="85"/>
      <c r="B53" s="437" t="s">
        <v>161</v>
      </c>
      <c r="C53" s="398">
        <v>2.7349999999999999</v>
      </c>
      <c r="D53" s="440">
        <v>-1.6409999999999996</v>
      </c>
      <c r="E53" s="440">
        <v>4.3760000000000003</v>
      </c>
      <c r="F53" s="282">
        <v>-2.666666666666667</v>
      </c>
      <c r="G53" s="434"/>
      <c r="H53" s="398">
        <v>-0.21499999999999991</v>
      </c>
      <c r="I53" s="440">
        <v>0.38900000000000001</v>
      </c>
      <c r="J53" s="440">
        <v>-0.60399999999999998</v>
      </c>
      <c r="K53" s="282">
        <v>-1.5526992287917736</v>
      </c>
    </row>
    <row r="54" spans="1:11">
      <c r="B54" s="80"/>
      <c r="C54" s="207"/>
      <c r="D54" s="207"/>
      <c r="E54" s="207"/>
      <c r="F54" s="207"/>
      <c r="G54" s="207"/>
      <c r="H54" s="207"/>
      <c r="I54" s="207"/>
      <c r="J54" s="207"/>
      <c r="K54" s="207"/>
    </row>
    <row r="55" spans="1:11">
      <c r="A55" s="441"/>
      <c r="B55" s="444" t="s">
        <v>85</v>
      </c>
      <c r="C55" s="442">
        <v>2013.9490000000003</v>
      </c>
      <c r="D55" s="442">
        <v>1375.4150000000004</v>
      </c>
      <c r="E55" s="442">
        <v>638.53399999999988</v>
      </c>
      <c r="F55" s="443">
        <v>0.46424824507512263</v>
      </c>
      <c r="G55" s="205"/>
      <c r="H55" s="442">
        <v>839.9920000000003</v>
      </c>
      <c r="I55" s="442">
        <v>433.26600000000059</v>
      </c>
      <c r="J55" s="442">
        <v>406.72599999999971</v>
      </c>
      <c r="K55" s="443">
        <v>0.93874432796480489</v>
      </c>
    </row>
    <row r="56" spans="1:11">
      <c r="A56" s="86"/>
      <c r="B56" s="145"/>
      <c r="C56" s="212"/>
      <c r="D56" s="212"/>
      <c r="E56" s="212"/>
      <c r="F56" s="213"/>
      <c r="G56" s="207"/>
      <c r="H56" s="212"/>
      <c r="I56" s="212"/>
      <c r="J56" s="212"/>
      <c r="K56" s="213"/>
    </row>
    <row r="57" spans="1:11">
      <c r="B57" s="142" t="s">
        <v>86</v>
      </c>
      <c r="C57" s="207"/>
      <c r="D57" s="207"/>
      <c r="E57" s="207"/>
      <c r="F57" s="207"/>
      <c r="G57" s="207"/>
      <c r="H57" s="207"/>
      <c r="I57" s="207"/>
      <c r="J57" s="207"/>
      <c r="K57" s="207"/>
    </row>
    <row r="58" spans="1:11">
      <c r="A58" s="86"/>
      <c r="B58" s="94" t="s">
        <v>5</v>
      </c>
      <c r="C58" s="368">
        <v>-2.12</v>
      </c>
      <c r="D58" s="205">
        <v>-10.029</v>
      </c>
      <c r="E58" s="205">
        <v>7.9089999999999998</v>
      </c>
      <c r="F58" s="185">
        <v>-0.78861302223551699</v>
      </c>
      <c r="G58" s="205"/>
      <c r="H58" s="368">
        <v>16.384999999999998</v>
      </c>
      <c r="I58" s="205">
        <v>22.135000000000002</v>
      </c>
      <c r="J58" s="205">
        <v>-5.7500000000000036</v>
      </c>
      <c r="K58" s="185">
        <v>-0.2597695956629773</v>
      </c>
    </row>
    <row r="59" spans="1:11">
      <c r="A59" s="86"/>
      <c r="B59" s="94" t="s">
        <v>6</v>
      </c>
      <c r="C59" s="368">
        <v>-206.67699999999999</v>
      </c>
      <c r="D59" s="205">
        <v>-112.136</v>
      </c>
      <c r="E59" s="205">
        <v>-94.540999999999997</v>
      </c>
      <c r="F59" s="185">
        <v>0.84309231647285432</v>
      </c>
      <c r="G59" s="205"/>
      <c r="H59" s="368">
        <v>-80.381999999999991</v>
      </c>
      <c r="I59" s="205">
        <v>-46.557999999999993</v>
      </c>
      <c r="J59" s="205">
        <v>-33.823999999999998</v>
      </c>
      <c r="K59" s="185">
        <v>0.72649168778727624</v>
      </c>
    </row>
    <row r="60" spans="1:11">
      <c r="A60" s="86"/>
      <c r="B60" s="94" t="s">
        <v>7</v>
      </c>
      <c r="C60" s="368">
        <v>-443.50900000000001</v>
      </c>
      <c r="D60" s="205">
        <v>-274.41300000000001</v>
      </c>
      <c r="E60" s="205">
        <v>-169.096</v>
      </c>
      <c r="F60" s="185">
        <v>0.61620987343894051</v>
      </c>
      <c r="G60" s="205"/>
      <c r="H60" s="368">
        <v>-198.35900000000001</v>
      </c>
      <c r="I60" s="205">
        <v>-98.975000000000023</v>
      </c>
      <c r="J60" s="205">
        <v>-99.383999999999986</v>
      </c>
      <c r="K60" s="185">
        <v>1.0041323566557208</v>
      </c>
    </row>
    <row r="61" spans="1:11">
      <c r="A61" s="86"/>
      <c r="B61" s="94" t="s">
        <v>14</v>
      </c>
      <c r="C61" s="368">
        <v>0</v>
      </c>
      <c r="D61" s="205">
        <v>0</v>
      </c>
      <c r="E61" s="205">
        <v>0</v>
      </c>
      <c r="F61" s="185" t="s">
        <v>469</v>
      </c>
      <c r="G61" s="205"/>
      <c r="H61" s="368">
        <v>0</v>
      </c>
      <c r="I61" s="205">
        <v>0</v>
      </c>
      <c r="J61" s="205">
        <v>0</v>
      </c>
      <c r="K61" s="185" t="s">
        <v>469</v>
      </c>
    </row>
    <row r="62" spans="1:11">
      <c r="A62" s="86"/>
      <c r="B62" s="94" t="s">
        <v>44</v>
      </c>
      <c r="C62" s="368">
        <v>-36.343000000000004</v>
      </c>
      <c r="D62" s="205">
        <v>-33.603000000000002</v>
      </c>
      <c r="E62" s="205">
        <v>-2.740000000000002</v>
      </c>
      <c r="F62" s="185">
        <v>8.1540338660238687E-2</v>
      </c>
      <c r="G62" s="205"/>
      <c r="H62" s="368">
        <v>-9.0180000000000042</v>
      </c>
      <c r="I62" s="205">
        <v>-10.172000000000001</v>
      </c>
      <c r="J62" s="205">
        <v>1.1539999999999964</v>
      </c>
      <c r="K62" s="185">
        <v>-0.11344868265827723</v>
      </c>
    </row>
    <row r="63" spans="1:11">
      <c r="A63" s="86"/>
      <c r="B63" s="143" t="s">
        <v>101</v>
      </c>
      <c r="C63" s="445">
        <v>-1.046</v>
      </c>
      <c r="D63" s="206">
        <v>-15.335000000000001</v>
      </c>
      <c r="E63" s="206">
        <v>14.289000000000001</v>
      </c>
      <c r="F63" s="278">
        <v>-0.93179002282360612</v>
      </c>
      <c r="G63" s="207"/>
      <c r="H63" s="445">
        <v>-0.11199999999999999</v>
      </c>
      <c r="I63" s="206">
        <v>0.68900000000000006</v>
      </c>
      <c r="J63" s="206">
        <v>-0.80100000000000005</v>
      </c>
      <c r="K63" s="278">
        <v>-1.16255442670537</v>
      </c>
    </row>
    <row r="64" spans="1:11">
      <c r="A64" s="85"/>
      <c r="B64" s="437" t="s">
        <v>162</v>
      </c>
      <c r="C64" s="398">
        <v>-689.69500000000005</v>
      </c>
      <c r="D64" s="440">
        <v>-445.51599999999996</v>
      </c>
      <c r="E64" s="440">
        <v>-244.17900000000003</v>
      </c>
      <c r="F64" s="340">
        <v>0.54808132592319936</v>
      </c>
      <c r="G64" s="434"/>
      <c r="H64" s="398">
        <v>-271.48600000000005</v>
      </c>
      <c r="I64" s="440">
        <v>-132.88100000000003</v>
      </c>
      <c r="J64" s="440">
        <v>-138.60499999999996</v>
      </c>
      <c r="K64" s="340">
        <v>1.0430761357906699</v>
      </c>
    </row>
    <row r="65" spans="1:11">
      <c r="A65" s="85"/>
      <c r="B65" s="437"/>
      <c r="C65" s="440"/>
      <c r="D65" s="440"/>
      <c r="E65" s="440"/>
      <c r="F65" s="446"/>
      <c r="G65" s="207"/>
      <c r="H65" s="440"/>
      <c r="I65" s="440"/>
      <c r="J65" s="440"/>
      <c r="K65" s="446"/>
    </row>
    <row r="66" spans="1:11">
      <c r="A66" s="441"/>
      <c r="B66" s="444" t="s">
        <v>163</v>
      </c>
      <c r="C66" s="442">
        <v>1324.2540000000004</v>
      </c>
      <c r="D66" s="442">
        <v>929.89900000000046</v>
      </c>
      <c r="E66" s="442">
        <v>394.35499999999985</v>
      </c>
      <c r="F66" s="443">
        <v>0.42408369080943165</v>
      </c>
      <c r="G66" s="205"/>
      <c r="H66" s="442">
        <v>568.50600000000031</v>
      </c>
      <c r="I66" s="442">
        <v>300.38500000000056</v>
      </c>
      <c r="J66" s="442">
        <v>268.12099999999975</v>
      </c>
      <c r="K66" s="443">
        <v>0.89259117465918481</v>
      </c>
    </row>
    <row r="67" spans="1:11">
      <c r="A67" s="86"/>
      <c r="B67" s="381" t="s">
        <v>164</v>
      </c>
      <c r="C67" s="382">
        <v>0</v>
      </c>
      <c r="D67" s="383">
        <v>0</v>
      </c>
      <c r="E67" s="383">
        <v>0</v>
      </c>
      <c r="F67" s="768">
        <v>0</v>
      </c>
      <c r="G67" s="205"/>
      <c r="H67" s="382">
        <v>0</v>
      </c>
      <c r="I67" s="383">
        <v>0</v>
      </c>
      <c r="J67" s="383">
        <v>0</v>
      </c>
      <c r="K67" s="768">
        <v>0</v>
      </c>
    </row>
    <row r="68" spans="1:11">
      <c r="A68" s="86"/>
      <c r="B68" s="374" t="s">
        <v>165</v>
      </c>
      <c r="C68" s="398">
        <v>1324.2540000000004</v>
      </c>
      <c r="D68" s="384">
        <v>929.89900000000046</v>
      </c>
      <c r="E68" s="384">
        <v>394.35499999999985</v>
      </c>
      <c r="F68" s="355">
        <v>0.42408369080943165</v>
      </c>
      <c r="G68" s="208"/>
      <c r="H68" s="398">
        <v>568.50600000000031</v>
      </c>
      <c r="I68" s="384">
        <v>300.38500000000056</v>
      </c>
      <c r="J68" s="384">
        <v>268.12099999999975</v>
      </c>
      <c r="K68" s="355">
        <v>0.89259117465918481</v>
      </c>
    </row>
    <row r="69" spans="1:11">
      <c r="A69" s="85"/>
      <c r="B69" s="437"/>
      <c r="C69" s="440"/>
      <c r="D69" s="440"/>
      <c r="E69" s="440"/>
      <c r="F69" s="446"/>
      <c r="G69" s="207"/>
      <c r="H69" s="440"/>
      <c r="I69" s="440"/>
      <c r="J69" s="440"/>
      <c r="K69" s="446"/>
    </row>
    <row r="70" spans="1:11">
      <c r="A70" s="86"/>
      <c r="B70" s="374" t="s">
        <v>166</v>
      </c>
      <c r="C70" s="398">
        <v>902.077</v>
      </c>
      <c r="D70" s="384">
        <v>641.42100000000005</v>
      </c>
      <c r="E70" s="384">
        <v>260.65599999999995</v>
      </c>
      <c r="F70" s="355">
        <v>0.40637272555778492</v>
      </c>
      <c r="G70" s="208"/>
      <c r="H70" s="398">
        <v>390.08600000000001</v>
      </c>
      <c r="I70" s="384">
        <v>209.26000000000005</v>
      </c>
      <c r="J70" s="384">
        <v>180.82599999999996</v>
      </c>
      <c r="K70" s="355">
        <v>0.86412118895154322</v>
      </c>
    </row>
    <row r="71" spans="1:11">
      <c r="A71" s="86"/>
      <c r="B71" s="381" t="s">
        <v>91</v>
      </c>
      <c r="C71" s="382">
        <v>421.68599999999998</v>
      </c>
      <c r="D71" s="383">
        <v>288.89299999999997</v>
      </c>
      <c r="E71" s="383">
        <v>132.79300000000001</v>
      </c>
      <c r="F71" s="278">
        <v>0.45966153558583978</v>
      </c>
      <c r="G71" s="205"/>
      <c r="H71" s="382">
        <v>178.46199999999999</v>
      </c>
      <c r="I71" s="383">
        <v>91.182999999999964</v>
      </c>
      <c r="J71" s="383">
        <v>87.279000000000025</v>
      </c>
      <c r="K71" s="278">
        <v>0.95718500159020925</v>
      </c>
    </row>
    <row r="72" spans="1:11">
      <c r="A72" s="86"/>
      <c r="B72" s="94"/>
      <c r="C72" s="94"/>
      <c r="D72" s="94"/>
      <c r="E72" s="94"/>
      <c r="F72" s="94"/>
      <c r="G72" s="94"/>
    </row>
  </sheetData>
  <mergeCells count="6">
    <mergeCell ref="B2:F2"/>
    <mergeCell ref="C3:F3"/>
    <mergeCell ref="C5:E5"/>
    <mergeCell ref="B3:B4"/>
    <mergeCell ref="H3:K3"/>
    <mergeCell ref="H5:J5"/>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32"/>
  <sheetViews>
    <sheetView showGridLines="0" topLeftCell="A12" workbookViewId="0">
      <selection activeCell="C31" sqref="C31"/>
    </sheetView>
  </sheetViews>
  <sheetFormatPr baseColWidth="10" defaultColWidth="11.42578125" defaultRowHeight="12.75"/>
  <cols>
    <col min="1" max="1" width="5.42578125" customWidth="1"/>
    <col min="2" max="2" width="43.7109375" customWidth="1"/>
    <col min="3" max="3" width="15.7109375" customWidth="1"/>
    <col min="4" max="4" width="15.5703125" customWidth="1"/>
    <col min="5" max="5" width="10.28515625" bestFit="1" customWidth="1"/>
  </cols>
  <sheetData>
    <row r="1" spans="2:7" s="33" customFormat="1">
      <c r="B1" s="448"/>
      <c r="C1" s="835"/>
      <c r="D1" s="835"/>
      <c r="E1" s="835"/>
      <c r="F1" s="835"/>
    </row>
    <row r="2" spans="2:7" s="33" customFormat="1">
      <c r="B2" s="833" t="s">
        <v>167</v>
      </c>
      <c r="C2" s="369" t="s">
        <v>467</v>
      </c>
      <c r="D2" s="450" t="s">
        <v>471</v>
      </c>
      <c r="E2" s="450" t="s">
        <v>62</v>
      </c>
      <c r="F2" s="449" t="s">
        <v>2</v>
      </c>
    </row>
    <row r="3" spans="2:7" s="33" customFormat="1">
      <c r="B3" s="834"/>
      <c r="C3" s="836" t="s">
        <v>168</v>
      </c>
      <c r="D3" s="836"/>
      <c r="E3" s="836"/>
      <c r="F3" s="450"/>
    </row>
    <row r="4" spans="2:7" s="33" customFormat="1">
      <c r="B4" s="82"/>
      <c r="C4" s="105"/>
      <c r="D4" s="105"/>
      <c r="E4" s="105"/>
      <c r="F4" s="82"/>
    </row>
    <row r="5" spans="2:7" s="33" customFormat="1">
      <c r="B5" s="83" t="s">
        <v>169</v>
      </c>
      <c r="C5" s="447">
        <v>7153</v>
      </c>
      <c r="D5" s="106">
        <v>6696</v>
      </c>
      <c r="E5" s="106">
        <v>457</v>
      </c>
      <c r="F5" s="228">
        <v>6.824970131421737E-2</v>
      </c>
      <c r="G5" s="109"/>
    </row>
    <row r="6" spans="2:7" s="33" customFormat="1">
      <c r="B6" s="83" t="s">
        <v>170</v>
      </c>
      <c r="C6" s="447">
        <v>31330</v>
      </c>
      <c r="D6" s="106">
        <v>28175</v>
      </c>
      <c r="E6" s="106">
        <v>3155</v>
      </c>
      <c r="F6" s="228">
        <v>0.11197870452528846</v>
      </c>
      <c r="G6" s="109"/>
    </row>
    <row r="7" spans="2:7" s="33" customFormat="1">
      <c r="B7" s="451"/>
      <c r="C7" s="452"/>
      <c r="D7" s="452"/>
      <c r="E7" s="452"/>
      <c r="F7" s="452"/>
    </row>
    <row r="8" spans="2:7" s="33" customFormat="1">
      <c r="B8" s="375" t="s">
        <v>171</v>
      </c>
      <c r="C8" s="453">
        <v>38483</v>
      </c>
      <c r="D8" s="453">
        <v>34871</v>
      </c>
      <c r="E8" s="453">
        <v>3612</v>
      </c>
      <c r="F8" s="454">
        <v>0.10358177281982162</v>
      </c>
    </row>
    <row r="9" spans="2:7" s="33" customFormat="1">
      <c r="B9" s="251"/>
      <c r="C9" s="837"/>
      <c r="D9" s="838"/>
      <c r="E9" s="838"/>
      <c r="F9" s="839"/>
    </row>
    <row r="10" spans="2:7" s="33" customFormat="1">
      <c r="B10" s="142"/>
      <c r="C10" s="835"/>
      <c r="D10" s="835"/>
      <c r="E10" s="835"/>
      <c r="F10" s="835"/>
    </row>
    <row r="11" spans="2:7" s="33" customFormat="1">
      <c r="B11" s="833" t="s">
        <v>172</v>
      </c>
      <c r="C11" s="369" t="s">
        <v>467</v>
      </c>
      <c r="D11" s="450" t="s">
        <v>471</v>
      </c>
      <c r="E11" s="450" t="s">
        <v>62</v>
      </c>
      <c r="F11" s="449" t="s">
        <v>13</v>
      </c>
    </row>
    <row r="12" spans="2:7" s="33" customFormat="1">
      <c r="B12" s="834"/>
      <c r="C12" s="836" t="s">
        <v>168</v>
      </c>
      <c r="D12" s="836"/>
      <c r="E12" s="836"/>
      <c r="F12" s="450"/>
    </row>
    <row r="13" spans="2:7" s="33" customFormat="1">
      <c r="B13" s="82"/>
      <c r="C13" s="105"/>
      <c r="D13" s="105"/>
      <c r="E13" s="105"/>
      <c r="F13" s="82"/>
    </row>
    <row r="14" spans="2:7" s="33" customFormat="1">
      <c r="B14" s="83" t="s">
        <v>173</v>
      </c>
      <c r="C14" s="455">
        <v>8483</v>
      </c>
      <c r="D14" s="116">
        <v>7738</v>
      </c>
      <c r="E14" s="116">
        <v>745</v>
      </c>
      <c r="F14" s="745">
        <v>9.6278108038252874E-2</v>
      </c>
    </row>
    <row r="15" spans="2:7" s="33" customFormat="1">
      <c r="B15" s="83" t="s">
        <v>174</v>
      </c>
      <c r="C15" s="455">
        <v>9530</v>
      </c>
      <c r="D15" s="116">
        <v>8557</v>
      </c>
      <c r="E15" s="116">
        <v>973</v>
      </c>
      <c r="F15" s="745">
        <v>0.11370807526002102</v>
      </c>
    </row>
    <row r="16" spans="2:7" s="33" customFormat="1">
      <c r="B16" s="83"/>
      <c r="C16" s="116"/>
      <c r="D16" s="116"/>
      <c r="E16" s="116"/>
      <c r="F16" s="745"/>
    </row>
    <row r="17" spans="2:8" s="33" customFormat="1">
      <c r="B17" s="83" t="s">
        <v>175</v>
      </c>
      <c r="C17" s="455">
        <v>20470</v>
      </c>
      <c r="D17" s="116">
        <v>18576</v>
      </c>
      <c r="E17" s="116">
        <v>1894</v>
      </c>
      <c r="F17" s="745">
        <v>0.10195951765719213</v>
      </c>
    </row>
    <row r="18" spans="2:8" s="33" customFormat="1">
      <c r="B18" s="746" t="s">
        <v>176</v>
      </c>
      <c r="C18" s="447">
        <v>17603</v>
      </c>
      <c r="D18" s="106">
        <v>16023</v>
      </c>
      <c r="E18" s="106">
        <v>1580</v>
      </c>
      <c r="F18" s="228">
        <v>9.8608250639705464E-2</v>
      </c>
    </row>
    <row r="19" spans="2:8" s="33" customFormat="1">
      <c r="B19" s="746" t="s">
        <v>177</v>
      </c>
      <c r="C19" s="447">
        <v>2867</v>
      </c>
      <c r="D19" s="106">
        <v>2553</v>
      </c>
      <c r="E19" s="106">
        <v>314</v>
      </c>
      <c r="F19" s="228">
        <v>0.12299255777516649</v>
      </c>
    </row>
    <row r="20" spans="2:8" s="33" customFormat="1">
      <c r="B20" s="82"/>
      <c r="C20" s="106"/>
      <c r="D20" s="106"/>
      <c r="E20" s="106"/>
      <c r="F20" s="107"/>
    </row>
    <row r="21" spans="2:8" s="33" customFormat="1">
      <c r="B21" s="375" t="s">
        <v>178</v>
      </c>
      <c r="C21" s="453">
        <v>38483</v>
      </c>
      <c r="D21" s="453">
        <v>34871</v>
      </c>
      <c r="E21" s="453">
        <v>3612</v>
      </c>
      <c r="F21" s="454">
        <v>0.10358177281982162</v>
      </c>
    </row>
    <row r="22" spans="2:8" s="33" customFormat="1">
      <c r="B22" s="82"/>
      <c r="C22" s="82"/>
      <c r="D22" s="82"/>
      <c r="E22" s="82"/>
      <c r="F22" s="82"/>
    </row>
    <row r="23" spans="2:8" s="33" customFormat="1">
      <c r="B23" s="142"/>
      <c r="C23" s="835"/>
      <c r="D23" s="835"/>
      <c r="E23" s="835"/>
      <c r="F23" s="835"/>
    </row>
    <row r="24" spans="2:8" s="33" customFormat="1">
      <c r="B24" s="833" t="s">
        <v>179</v>
      </c>
      <c r="C24" s="369" t="s">
        <v>467</v>
      </c>
      <c r="D24" s="450" t="s">
        <v>468</v>
      </c>
      <c r="E24" s="450" t="s">
        <v>62</v>
      </c>
      <c r="F24" s="449" t="s">
        <v>13</v>
      </c>
    </row>
    <row r="25" spans="2:8" s="33" customFormat="1">
      <c r="B25" s="834"/>
      <c r="C25" s="836" t="s">
        <v>168</v>
      </c>
      <c r="D25" s="836"/>
      <c r="E25" s="836"/>
      <c r="F25" s="450"/>
    </row>
    <row r="26" spans="2:8" s="33" customFormat="1">
      <c r="B26" s="82"/>
      <c r="C26" s="105"/>
      <c r="D26" s="105"/>
      <c r="E26" s="105"/>
      <c r="F26" s="108"/>
    </row>
    <row r="27" spans="2:8" s="33" customFormat="1">
      <c r="B27" s="83" t="s">
        <v>180</v>
      </c>
      <c r="C27" s="335">
        <v>2154</v>
      </c>
      <c r="D27" s="84">
        <v>1235</v>
      </c>
      <c r="E27" s="84">
        <v>919</v>
      </c>
      <c r="F27" s="185">
        <v>0.74412955465587038</v>
      </c>
    </row>
    <row r="28" spans="2:8" s="33" customFormat="1">
      <c r="B28" s="83" t="s">
        <v>181</v>
      </c>
      <c r="C28" s="335">
        <v>-1868</v>
      </c>
      <c r="D28" s="84">
        <v>-1908</v>
      </c>
      <c r="E28" s="84">
        <v>40</v>
      </c>
      <c r="F28" s="185">
        <v>-2.0964360587002129E-2</v>
      </c>
    </row>
    <row r="29" spans="2:8" s="33" customFormat="1">
      <c r="B29" s="83" t="s">
        <v>182</v>
      </c>
      <c r="C29" s="335">
        <v>-1055</v>
      </c>
      <c r="D29" s="84">
        <v>-1323</v>
      </c>
      <c r="E29" s="84">
        <v>268</v>
      </c>
      <c r="F29" s="185">
        <v>-0.20256991685563119</v>
      </c>
    </row>
    <row r="30" spans="2:8" s="33" customFormat="1">
      <c r="B30" s="82"/>
      <c r="C30" s="106"/>
      <c r="D30" s="106"/>
      <c r="E30" s="106"/>
      <c r="F30" s="106"/>
    </row>
    <row r="31" spans="2:8" s="33" customFormat="1">
      <c r="B31" s="375" t="s">
        <v>183</v>
      </c>
      <c r="C31" s="453">
        <v>-769</v>
      </c>
      <c r="D31" s="453">
        <v>-1996</v>
      </c>
      <c r="E31" s="453">
        <v>1227</v>
      </c>
      <c r="F31" s="469">
        <v>-0.61472945891783559</v>
      </c>
    </row>
    <row r="32" spans="2:8" s="33" customFormat="1">
      <c r="B32" s="82"/>
      <c r="C32" s="82"/>
      <c r="D32" s="82"/>
      <c r="E32" s="82"/>
      <c r="F32" s="82"/>
      <c r="G32" s="82"/>
      <c r="H32" s="82"/>
    </row>
  </sheetData>
  <mergeCells count="10">
    <mergeCell ref="B24:B25"/>
    <mergeCell ref="C23:F23"/>
    <mergeCell ref="C25:E25"/>
    <mergeCell ref="C1:F1"/>
    <mergeCell ref="C10:F10"/>
    <mergeCell ref="C3:E3"/>
    <mergeCell ref="C12:E12"/>
    <mergeCell ref="B2:B3"/>
    <mergeCell ref="B11:B12"/>
    <mergeCell ref="C9:F9"/>
  </mergeCells>
  <pageMargins left="0.7" right="0.7" top="0.75" bottom="0.75" header="0.3" footer="0.3"/>
  <pageSetup paperSize="9" orientation="portrait" horizontalDpi="4294967295" verticalDpi="4294967295" r:id="rId1"/>
  <headerFooter>
    <oddHeader>&amp;C&amp;"Arial"&amp;8&amp;K000000INTERNAL&amp;1#</oddHead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S23"/>
  <sheetViews>
    <sheetView showGridLines="0" workbookViewId="0">
      <selection activeCell="E3" sqref="E3"/>
    </sheetView>
  </sheetViews>
  <sheetFormatPr baseColWidth="10" defaultColWidth="7.28515625" defaultRowHeight="12.75"/>
  <cols>
    <col min="1" max="1" width="3.140625" style="86" customWidth="1"/>
    <col min="2" max="2" width="12.85546875" style="86" customWidth="1"/>
    <col min="3" max="3" width="33.140625" style="86" customWidth="1"/>
    <col min="4" max="4" width="8.7109375" style="86" customWidth="1"/>
    <col min="5" max="5" width="15.5703125" style="149" bestFit="1" customWidth="1"/>
    <col min="6" max="6" width="14.85546875" style="149" bestFit="1" customWidth="1"/>
    <col min="7" max="7" width="14.5703125" style="149" bestFit="1" customWidth="1"/>
    <col min="8" max="8" width="13.85546875" style="86" customWidth="1"/>
    <col min="9" max="9" width="10" style="86" bestFit="1" customWidth="1"/>
    <col min="10" max="10" width="4.7109375" style="86" customWidth="1"/>
    <col min="11" max="11" width="7.28515625" style="86" customWidth="1"/>
    <col min="12" max="16384" width="7.28515625" style="86"/>
  </cols>
  <sheetData>
    <row r="2" spans="2:9">
      <c r="B2" s="464"/>
      <c r="C2" s="464"/>
      <c r="D2" s="464"/>
      <c r="E2" s="465"/>
      <c r="F2" s="465"/>
      <c r="G2" s="465"/>
      <c r="H2" s="464"/>
    </row>
    <row r="3" spans="2:9" ht="15.75" customHeight="1">
      <c r="B3" s="786" t="s">
        <v>184</v>
      </c>
      <c r="C3" s="786"/>
      <c r="D3" s="301" t="s">
        <v>185</v>
      </c>
      <c r="E3" s="301" t="s">
        <v>467</v>
      </c>
      <c r="F3" s="301" t="s">
        <v>471</v>
      </c>
      <c r="G3" s="301" t="s">
        <v>468</v>
      </c>
      <c r="H3" s="301" t="s">
        <v>62</v>
      </c>
      <c r="I3" s="301" t="s">
        <v>13</v>
      </c>
    </row>
    <row r="4" spans="2:9" ht="6" customHeight="1">
      <c r="E4" s="86"/>
      <c r="F4" s="86"/>
      <c r="G4" s="100"/>
    </row>
    <row r="5" spans="2:9" ht="18" customHeight="1">
      <c r="B5" s="142" t="s">
        <v>186</v>
      </c>
      <c r="C5" s="146" t="s">
        <v>187</v>
      </c>
      <c r="D5" s="152" t="s">
        <v>188</v>
      </c>
      <c r="E5" s="153">
        <v>0.84312924988821003</v>
      </c>
      <c r="F5" s="153">
        <v>0.86542517455655488</v>
      </c>
      <c r="G5" s="687" t="s">
        <v>470</v>
      </c>
      <c r="H5" s="155">
        <v>-2.2295924668344846E-2</v>
      </c>
      <c r="I5" s="233">
        <v>-2.5762972148076546E-2</v>
      </c>
    </row>
    <row r="6" spans="2:9" ht="18" customHeight="1">
      <c r="B6" s="146"/>
      <c r="C6" s="146" t="s">
        <v>189</v>
      </c>
      <c r="D6" s="152" t="s">
        <v>188</v>
      </c>
      <c r="E6" s="153">
        <v>0.76466846937357202</v>
      </c>
      <c r="F6" s="153">
        <v>0.79608555423176375</v>
      </c>
      <c r="G6" s="687" t="s">
        <v>470</v>
      </c>
      <c r="H6" s="155">
        <v>-4.0000000000000036E-2</v>
      </c>
      <c r="I6" s="233">
        <v>-3.9464457923130802E-2</v>
      </c>
    </row>
    <row r="7" spans="2:9" ht="18" customHeight="1">
      <c r="B7" s="456"/>
      <c r="C7" s="456" t="s">
        <v>190</v>
      </c>
      <c r="D7" s="457" t="s">
        <v>191</v>
      </c>
      <c r="E7" s="461">
        <v>-1331</v>
      </c>
      <c r="F7" s="688">
        <v>-1041</v>
      </c>
      <c r="G7" s="688" t="s">
        <v>470</v>
      </c>
      <c r="H7" s="461">
        <v>-290</v>
      </c>
      <c r="I7" s="462">
        <v>0.2785782901056677</v>
      </c>
    </row>
    <row r="8" spans="2:9" ht="18" customHeight="1">
      <c r="B8" s="142" t="s">
        <v>192</v>
      </c>
      <c r="C8" s="146" t="s">
        <v>193</v>
      </c>
      <c r="D8" s="152" t="s">
        <v>188</v>
      </c>
      <c r="E8" s="154">
        <v>0.87992993654376905</v>
      </c>
      <c r="F8" s="153">
        <v>0.87713935844627855</v>
      </c>
      <c r="G8" s="687" t="s">
        <v>470</v>
      </c>
      <c r="H8" s="155">
        <v>2.7905780974905037E-3</v>
      </c>
      <c r="I8" s="233">
        <v>3.1814535177552283E-3</v>
      </c>
    </row>
    <row r="9" spans="2:9" ht="18" customHeight="1">
      <c r="B9" s="146"/>
      <c r="C9" s="146" t="s">
        <v>194</v>
      </c>
      <c r="D9" s="152" t="s">
        <v>2</v>
      </c>
      <c r="E9" s="156">
        <v>0.47092742083009503</v>
      </c>
      <c r="F9" s="689">
        <v>0.47482875523792972</v>
      </c>
      <c r="G9" s="466" t="s">
        <v>470</v>
      </c>
      <c r="H9" s="466" t="s">
        <v>472</v>
      </c>
      <c r="I9" s="692" t="s">
        <v>470</v>
      </c>
    </row>
    <row r="10" spans="2:9" ht="18" customHeight="1">
      <c r="B10" s="146"/>
      <c r="C10" s="146" t="s">
        <v>195</v>
      </c>
      <c r="D10" s="152" t="s">
        <v>2</v>
      </c>
      <c r="E10" s="156">
        <v>0.52907257916990502</v>
      </c>
      <c r="F10" s="689">
        <v>0.52517124476207022</v>
      </c>
      <c r="G10" s="466" t="s">
        <v>470</v>
      </c>
      <c r="H10" s="466" t="s">
        <v>473</v>
      </c>
      <c r="I10" s="692" t="s">
        <v>470</v>
      </c>
    </row>
    <row r="11" spans="2:9" ht="18" customHeight="1">
      <c r="B11" s="456"/>
      <c r="C11" s="456" t="s">
        <v>196</v>
      </c>
      <c r="D11" s="457" t="s">
        <v>188</v>
      </c>
      <c r="E11" s="458">
        <v>3.6221877672822083</v>
      </c>
      <c r="F11" s="690" t="s">
        <v>470</v>
      </c>
      <c r="G11" s="686">
        <v>3.6396802647507238</v>
      </c>
      <c r="H11" s="459">
        <v>-1.7492497468515555E-2</v>
      </c>
      <c r="I11" s="460">
        <v>-4.8060533332901396E-3</v>
      </c>
    </row>
    <row r="12" spans="2:9" ht="18" customHeight="1">
      <c r="B12" s="142" t="s">
        <v>197</v>
      </c>
      <c r="C12" s="146" t="s">
        <v>198</v>
      </c>
      <c r="D12" s="152" t="s">
        <v>2</v>
      </c>
      <c r="E12" s="156">
        <v>0.21234208448480066</v>
      </c>
      <c r="F12" s="689" t="s">
        <v>474</v>
      </c>
      <c r="G12" s="467">
        <v>0.18680045161037021</v>
      </c>
      <c r="H12" s="467" t="s">
        <v>475</v>
      </c>
      <c r="I12" s="692" t="s">
        <v>470</v>
      </c>
    </row>
    <row r="13" spans="2:9" ht="18" customHeight="1">
      <c r="B13" s="146"/>
      <c r="C13" s="146" t="s">
        <v>199</v>
      </c>
      <c r="D13" s="152" t="s">
        <v>2</v>
      </c>
      <c r="E13" s="244">
        <v>7.2605333704867409E-2</v>
      </c>
      <c r="F13" s="233" t="s">
        <v>474</v>
      </c>
      <c r="G13" s="467">
        <v>5.066866488606836E-2</v>
      </c>
      <c r="H13" s="467" t="s">
        <v>476</v>
      </c>
      <c r="I13" s="692" t="s">
        <v>470</v>
      </c>
    </row>
    <row r="14" spans="2:9" ht="18" customHeight="1">
      <c r="B14" s="456"/>
      <c r="C14" s="456" t="s">
        <v>200</v>
      </c>
      <c r="D14" s="457" t="s">
        <v>2</v>
      </c>
      <c r="E14" s="463">
        <v>4.74182236580439E-2</v>
      </c>
      <c r="F14" s="691" t="s">
        <v>474</v>
      </c>
      <c r="G14" s="468">
        <v>3.166811513127854E-2</v>
      </c>
      <c r="H14" s="468" t="s">
        <v>477</v>
      </c>
      <c r="I14" s="693" t="s">
        <v>470</v>
      </c>
    </row>
    <row r="15" spans="2:9">
      <c r="H15" s="150"/>
    </row>
    <row r="16" spans="2:9">
      <c r="B16" s="86" t="s">
        <v>201</v>
      </c>
      <c r="H16" s="149"/>
    </row>
    <row r="17" spans="2:19">
      <c r="B17" s="86" t="s">
        <v>202</v>
      </c>
      <c r="E17" s="86"/>
      <c r="F17" s="86"/>
      <c r="G17" s="86"/>
    </row>
    <row r="18" spans="2:19">
      <c r="B18" s="86" t="s">
        <v>203</v>
      </c>
      <c r="E18" s="86"/>
      <c r="F18" s="86"/>
      <c r="G18" s="86"/>
    </row>
    <row r="19" spans="2:19">
      <c r="B19" s="86" t="s">
        <v>204</v>
      </c>
      <c r="H19" s="149"/>
    </row>
    <row r="20" spans="2:19">
      <c r="B20" s="86" t="s">
        <v>205</v>
      </c>
      <c r="H20" s="149"/>
    </row>
    <row r="21" spans="2:19">
      <c r="B21" s="86" t="s">
        <v>206</v>
      </c>
      <c r="H21" s="149"/>
    </row>
    <row r="22" spans="2:19" ht="27" customHeight="1">
      <c r="B22" s="810" t="s">
        <v>452</v>
      </c>
      <c r="C22" s="810"/>
      <c r="D22" s="810"/>
      <c r="E22" s="810"/>
      <c r="F22" s="810"/>
      <c r="G22" s="810"/>
      <c r="H22" s="810"/>
      <c r="I22" s="810"/>
      <c r="J22" s="810"/>
      <c r="K22" s="810"/>
      <c r="L22" s="810"/>
      <c r="M22" s="810"/>
      <c r="N22" s="810"/>
      <c r="O22" s="810"/>
      <c r="P22" s="810"/>
      <c r="Q22" s="810"/>
      <c r="R22" s="810"/>
      <c r="S22" s="810"/>
    </row>
    <row r="23" spans="2:19">
      <c r="B23" s="86" t="s">
        <v>453</v>
      </c>
      <c r="H23" s="149"/>
    </row>
  </sheetData>
  <mergeCells count="2">
    <mergeCell ref="B3:C3"/>
    <mergeCell ref="B22:S22"/>
  </mergeCells>
  <phoneticPr fontId="12" type="noConversion"/>
  <printOptions horizontalCentered="1" verticalCentered="1"/>
  <pageMargins left="0.21" right="0.21" top="0.98425196850393704" bottom="0.98425196850393704" header="0.51181102362204722" footer="0.51181102362204722"/>
  <pageSetup paperSize="9" orientation="landscape" r:id="rId1"/>
  <headerFooter alignWithMargins="0">
    <oddHeader>&amp;C&amp;"Arial"&amp;8&amp;K000000INTERNAL&amp;1#</oddHead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I32"/>
  <sheetViews>
    <sheetView showGridLines="0" workbookViewId="0">
      <selection activeCell="C9" sqref="C9"/>
    </sheetView>
  </sheetViews>
  <sheetFormatPr baseColWidth="10" defaultColWidth="11.42578125" defaultRowHeight="12.75"/>
  <cols>
    <col min="1" max="1" width="7.28515625" style="86" customWidth="1"/>
    <col min="2" max="2" width="45" style="86" customWidth="1"/>
    <col min="3" max="3" width="16.5703125" style="86" customWidth="1"/>
    <col min="4" max="4" width="15.7109375" style="86" customWidth="1"/>
    <col min="5" max="5" width="14.85546875" style="86" customWidth="1"/>
    <col min="6" max="6" width="2.7109375" style="86" customWidth="1"/>
    <col min="7" max="7" width="16.5703125" style="86" customWidth="1"/>
    <col min="8" max="8" width="15.7109375" style="86" customWidth="1"/>
    <col min="9" max="9" width="12.42578125" style="86" customWidth="1"/>
    <col min="10" max="16384" width="11.42578125" style="86"/>
  </cols>
  <sheetData>
    <row r="2" spans="2:9" ht="13.5" thickBot="1">
      <c r="B2" s="475"/>
      <c r="C2" s="475"/>
      <c r="D2" s="475"/>
      <c r="E2" s="475"/>
      <c r="F2" s="475"/>
      <c r="G2" s="475"/>
      <c r="H2" s="475"/>
      <c r="I2" s="475"/>
    </row>
    <row r="3" spans="2:9" ht="15">
      <c r="B3" s="840" t="s">
        <v>207</v>
      </c>
      <c r="C3" s="840"/>
      <c r="D3" s="840"/>
      <c r="E3" s="840"/>
      <c r="F3" s="840"/>
      <c r="G3" s="840"/>
      <c r="H3" s="840"/>
    </row>
    <row r="4" spans="2:9" ht="17.25" customHeight="1" thickBot="1">
      <c r="B4" s="841" t="s">
        <v>168</v>
      </c>
      <c r="C4" s="841"/>
      <c r="D4" s="841"/>
      <c r="E4" s="841"/>
      <c r="F4" s="841"/>
      <c r="G4" s="841"/>
      <c r="H4" s="841"/>
      <c r="I4" s="475"/>
    </row>
    <row r="5" spans="2:9" ht="48" customHeight="1">
      <c r="B5" s="842" t="s">
        <v>208</v>
      </c>
      <c r="C5" s="844" t="s">
        <v>209</v>
      </c>
      <c r="D5" s="844"/>
      <c r="E5" s="844"/>
      <c r="F5" s="476"/>
      <c r="G5" s="844" t="s">
        <v>210</v>
      </c>
      <c r="H5" s="844"/>
      <c r="I5" s="844"/>
    </row>
    <row r="6" spans="2:9">
      <c r="B6" s="843"/>
      <c r="C6" s="283" t="s">
        <v>467</v>
      </c>
      <c r="D6" s="365" t="s">
        <v>468</v>
      </c>
      <c r="E6" s="365" t="s">
        <v>211</v>
      </c>
      <c r="F6" s="151"/>
      <c r="G6" s="283" t="s">
        <v>467</v>
      </c>
      <c r="H6" s="365" t="s">
        <v>468</v>
      </c>
      <c r="I6" s="366" t="s">
        <v>211</v>
      </c>
    </row>
    <row r="7" spans="2:9" ht="6" customHeight="1"/>
    <row r="8" spans="2:9" ht="13.5" customHeight="1">
      <c r="B8" s="87" t="s">
        <v>478</v>
      </c>
      <c r="C8" s="470">
        <v>216</v>
      </c>
      <c r="D8" s="102">
        <v>558</v>
      </c>
      <c r="E8" s="199">
        <v>-0.61290322580645162</v>
      </c>
      <c r="F8" s="102"/>
      <c r="G8" s="470">
        <v>88</v>
      </c>
      <c r="H8" s="102">
        <v>66</v>
      </c>
      <c r="I8" s="199">
        <v>0.33333333333333326</v>
      </c>
    </row>
    <row r="9" spans="2:9" ht="13.5" customHeight="1">
      <c r="B9" s="87" t="s">
        <v>212</v>
      </c>
      <c r="C9" s="470">
        <v>1</v>
      </c>
      <c r="D9" s="477">
        <v>1</v>
      </c>
      <c r="E9" s="199">
        <v>0</v>
      </c>
      <c r="F9" s="102"/>
      <c r="G9" s="470">
        <v>8</v>
      </c>
      <c r="H9" s="102">
        <v>8</v>
      </c>
      <c r="I9" s="199">
        <v>0</v>
      </c>
    </row>
    <row r="10" spans="2:9" ht="13.5" customHeight="1">
      <c r="B10" s="87" t="s">
        <v>213</v>
      </c>
      <c r="C10" s="470">
        <v>1</v>
      </c>
      <c r="D10" s="102">
        <v>0</v>
      </c>
      <c r="E10" s="199" t="s">
        <v>469</v>
      </c>
      <c r="F10" s="102"/>
      <c r="G10" s="470">
        <v>1</v>
      </c>
      <c r="H10" s="102">
        <v>0</v>
      </c>
      <c r="I10" s="199" t="s">
        <v>469</v>
      </c>
    </row>
    <row r="11" spans="2:9" ht="13.5" customHeight="1">
      <c r="B11" s="87" t="s">
        <v>479</v>
      </c>
      <c r="C11" s="470">
        <v>460</v>
      </c>
      <c r="D11" s="102">
        <v>329</v>
      </c>
      <c r="E11" s="199">
        <v>0.39817629179331315</v>
      </c>
      <c r="F11" s="102"/>
      <c r="G11" s="470">
        <v>194</v>
      </c>
      <c r="H11" s="102">
        <v>188</v>
      </c>
      <c r="I11" s="199">
        <v>3.1914893617021267E-2</v>
      </c>
    </row>
    <row r="12" spans="2:9" ht="13.5" customHeight="1">
      <c r="B12" s="87" t="s">
        <v>480</v>
      </c>
      <c r="C12" s="470">
        <v>169</v>
      </c>
      <c r="D12" s="102">
        <v>106</v>
      </c>
      <c r="E12" s="199">
        <v>0.59433962264150941</v>
      </c>
      <c r="F12" s="102"/>
      <c r="G12" s="470">
        <v>150</v>
      </c>
      <c r="H12" s="102">
        <v>118</v>
      </c>
      <c r="I12" s="199">
        <v>0.27118644067796605</v>
      </c>
    </row>
    <row r="13" spans="2:9" ht="13.5" customHeight="1">
      <c r="B13" s="87" t="s">
        <v>481</v>
      </c>
      <c r="C13" s="470">
        <v>278</v>
      </c>
      <c r="D13" s="102">
        <v>189</v>
      </c>
      <c r="E13" s="199">
        <v>0.47089947089947093</v>
      </c>
      <c r="F13" s="102"/>
      <c r="G13" s="470">
        <v>95</v>
      </c>
      <c r="H13" s="102">
        <v>127</v>
      </c>
      <c r="I13" s="199">
        <v>-0.25196850393700787</v>
      </c>
    </row>
    <row r="14" spans="2:9" ht="13.5" customHeight="1">
      <c r="B14" s="87" t="s">
        <v>482</v>
      </c>
      <c r="C14" s="470">
        <v>305</v>
      </c>
      <c r="D14" s="102">
        <v>230</v>
      </c>
      <c r="E14" s="199">
        <v>0.32608695652173902</v>
      </c>
      <c r="F14" s="102"/>
      <c r="G14" s="470">
        <v>86</v>
      </c>
      <c r="H14" s="102">
        <v>97</v>
      </c>
      <c r="I14" s="199">
        <v>-0.11340206185567014</v>
      </c>
    </row>
    <row r="15" spans="2:9" ht="13.5" customHeight="1">
      <c r="B15" s="87" t="s">
        <v>483</v>
      </c>
      <c r="C15" s="470">
        <v>334</v>
      </c>
      <c r="D15" s="102">
        <v>0</v>
      </c>
      <c r="E15" s="199" t="s">
        <v>469</v>
      </c>
      <c r="F15" s="102"/>
      <c r="G15" s="470">
        <v>129</v>
      </c>
      <c r="H15" s="102">
        <v>103</v>
      </c>
      <c r="I15" s="199">
        <v>0.25242718446601953</v>
      </c>
    </row>
    <row r="16" spans="2:9" ht="13.5" customHeight="1">
      <c r="B16" s="87" t="s">
        <v>214</v>
      </c>
      <c r="C16" s="470">
        <v>4</v>
      </c>
      <c r="D16" s="102">
        <v>0</v>
      </c>
      <c r="E16" s="199" t="s">
        <v>469</v>
      </c>
      <c r="F16" s="102"/>
      <c r="G16" s="470">
        <v>7</v>
      </c>
      <c r="H16" s="102">
        <v>7</v>
      </c>
      <c r="I16" s="199">
        <v>0</v>
      </c>
    </row>
    <row r="17" spans="2:9" ht="13.5" customHeight="1">
      <c r="B17" s="87" t="s">
        <v>215</v>
      </c>
      <c r="C17" s="470">
        <v>3</v>
      </c>
      <c r="D17" s="102">
        <v>1</v>
      </c>
      <c r="E17" s="199">
        <v>2</v>
      </c>
      <c r="F17" s="102"/>
      <c r="G17" s="470">
        <v>5</v>
      </c>
      <c r="H17" s="102">
        <v>5</v>
      </c>
      <c r="I17" s="199">
        <v>0</v>
      </c>
    </row>
    <row r="18" spans="2:9" ht="13.5" customHeight="1">
      <c r="B18" s="87" t="s">
        <v>484</v>
      </c>
      <c r="C18" s="470">
        <v>48</v>
      </c>
      <c r="D18" s="102">
        <v>104</v>
      </c>
      <c r="E18" s="199">
        <v>-0.53846153846153844</v>
      </c>
      <c r="F18" s="102"/>
      <c r="G18" s="470">
        <v>179</v>
      </c>
      <c r="H18" s="102">
        <v>159</v>
      </c>
      <c r="I18" s="199">
        <v>0.12578616352201255</v>
      </c>
    </row>
    <row r="19" spans="2:9" ht="13.5" customHeight="1">
      <c r="B19" s="87" t="s">
        <v>485</v>
      </c>
      <c r="C19" s="470">
        <v>9</v>
      </c>
      <c r="D19" s="102">
        <v>21</v>
      </c>
      <c r="E19" s="199">
        <v>-0.5714285714285714</v>
      </c>
      <c r="F19" s="102"/>
      <c r="G19" s="470">
        <v>42</v>
      </c>
      <c r="H19" s="102">
        <v>38</v>
      </c>
      <c r="I19" s="199">
        <v>0.10526315789473695</v>
      </c>
    </row>
    <row r="20" spans="2:9" ht="13.5" customHeight="1">
      <c r="B20" s="471"/>
      <c r="C20" s="658"/>
      <c r="D20" s="658"/>
      <c r="E20" s="658"/>
      <c r="F20" s="659"/>
      <c r="G20" s="658"/>
      <c r="H20" s="658"/>
      <c r="I20" s="658"/>
    </row>
    <row r="21" spans="2:9">
      <c r="B21" s="472" t="s">
        <v>47</v>
      </c>
      <c r="C21" s="473">
        <v>1828</v>
      </c>
      <c r="D21" s="473">
        <v>1539</v>
      </c>
      <c r="E21" s="469">
        <v>0.18778427550357368</v>
      </c>
      <c r="F21" s="659"/>
      <c r="G21" s="474">
        <v>984</v>
      </c>
      <c r="H21" s="473">
        <v>916</v>
      </c>
      <c r="I21" s="443">
        <v>7.4235807860262071E-2</v>
      </c>
    </row>
    <row r="22" spans="2:9" ht="13.5" customHeight="1">
      <c r="B22" s="87"/>
      <c r="C22" s="102"/>
      <c r="D22" s="102"/>
      <c r="E22" s="102"/>
      <c r="F22" s="102"/>
      <c r="G22" s="102"/>
      <c r="H22" s="102"/>
      <c r="I22" s="215"/>
    </row>
    <row r="23" spans="2:9" ht="13.5" customHeight="1">
      <c r="B23" s="87" t="s">
        <v>216</v>
      </c>
      <c r="C23" s="102"/>
      <c r="D23" s="102"/>
      <c r="E23" s="102"/>
      <c r="F23" s="102"/>
      <c r="G23" s="102"/>
      <c r="H23" s="102"/>
      <c r="I23" s="215"/>
    </row>
    <row r="24" spans="2:9" ht="13.5" customHeight="1">
      <c r="B24" s="88"/>
      <c r="C24" s="89"/>
      <c r="D24" s="89"/>
      <c r="E24" s="89"/>
      <c r="F24" s="89"/>
      <c r="G24" s="89"/>
      <c r="H24" s="89"/>
    </row>
    <row r="25" spans="2:9" ht="10.5" customHeight="1">
      <c r="B25" s="90"/>
      <c r="C25" s="91"/>
      <c r="D25" s="91"/>
      <c r="E25" s="91"/>
      <c r="F25" s="91"/>
      <c r="G25" s="91"/>
      <c r="H25" s="91"/>
    </row>
    <row r="26" spans="2:9">
      <c r="B26" s="92"/>
      <c r="C26" s="91"/>
      <c r="H26" s="91"/>
    </row>
    <row r="27" spans="2:9">
      <c r="C27" s="91"/>
      <c r="D27" s="91"/>
      <c r="E27" s="91"/>
      <c r="F27" s="91"/>
      <c r="G27" s="91"/>
      <c r="H27" s="91"/>
    </row>
    <row r="28" spans="2:9">
      <c r="C28" s="91"/>
    </row>
    <row r="30" spans="2:9">
      <c r="C30" s="91"/>
      <c r="G30" s="91"/>
    </row>
    <row r="32" spans="2:9">
      <c r="C32" s="93"/>
    </row>
  </sheetData>
  <mergeCells count="5">
    <mergeCell ref="B3:H3"/>
    <mergeCell ref="B4:H4"/>
    <mergeCell ref="B5:B6"/>
    <mergeCell ref="C5:E5"/>
    <mergeCell ref="G5:I5"/>
  </mergeCells>
  <phoneticPr fontId="12" type="noConversion"/>
  <printOptions horizontalCentered="1" verticalCentered="1"/>
  <pageMargins left="0.23" right="0.21" top="0.81" bottom="1" header="0" footer="0"/>
  <pageSetup paperSize="9" orientation="landscape" r:id="rId1"/>
  <headerFooter alignWithMargins="0">
    <oddHeader>&amp;C&amp;"Arial"&amp;8&amp;K000000INTERNAL&amp;1#</oddHeader>
  </headerFooter>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1"/>
  <sheetViews>
    <sheetView topLeftCell="A7" workbookViewId="0">
      <selection activeCell="E27" sqref="E27"/>
    </sheetView>
  </sheetViews>
  <sheetFormatPr baseColWidth="10" defaultColWidth="11.42578125" defaultRowHeight="12.75"/>
  <cols>
    <col min="1" max="1" width="11.42578125" style="85"/>
    <col min="2" max="2" width="45.7109375" style="85" customWidth="1"/>
    <col min="3" max="3" width="13.85546875" style="85" customWidth="1"/>
    <col min="4" max="4" width="15.140625" style="85" customWidth="1"/>
    <col min="5" max="5" width="14.5703125" style="85" customWidth="1"/>
    <col min="6" max="6" width="13.28515625" style="85" customWidth="1"/>
    <col min="7" max="7" width="14.42578125" style="85" customWidth="1"/>
    <col min="8" max="8" width="12.7109375" style="85" customWidth="1"/>
    <col min="9" max="9" width="14" style="85" customWidth="1"/>
    <col min="10" max="16384" width="11.42578125" style="85"/>
  </cols>
  <sheetData>
    <row r="1" spans="1:9">
      <c r="A1" s="202"/>
    </row>
    <row r="2" spans="1:9">
      <c r="B2" s="478"/>
      <c r="C2" s="478"/>
      <c r="D2" s="478"/>
      <c r="E2" s="478"/>
      <c r="F2" s="478"/>
      <c r="G2" s="478"/>
      <c r="H2" s="478"/>
      <c r="I2" s="478"/>
    </row>
    <row r="3" spans="1:9" ht="15">
      <c r="A3" s="479"/>
      <c r="B3" s="845" t="s">
        <v>217</v>
      </c>
      <c r="C3" s="846"/>
      <c r="D3" s="846"/>
      <c r="E3" s="846"/>
      <c r="F3" s="846"/>
      <c r="G3" s="846"/>
      <c r="H3" s="846"/>
      <c r="I3" s="847"/>
    </row>
    <row r="4" spans="1:9" s="198" customFormat="1" ht="15">
      <c r="A4" s="480"/>
      <c r="B4" s="599" t="s">
        <v>218</v>
      </c>
      <c r="C4" s="600">
        <v>2026</v>
      </c>
      <c r="D4" s="600">
        <v>2027</v>
      </c>
      <c r="E4" s="600">
        <v>2028</v>
      </c>
      <c r="F4" s="600">
        <v>2029</v>
      </c>
      <c r="G4" s="600">
        <v>2030</v>
      </c>
      <c r="H4" s="600" t="s">
        <v>494</v>
      </c>
      <c r="I4" s="601" t="s">
        <v>47</v>
      </c>
    </row>
    <row r="5" spans="1:9" ht="15">
      <c r="A5" s="479"/>
      <c r="B5" s="488" t="s">
        <v>219</v>
      </c>
      <c r="C5" s="489">
        <v>600.85799999999995</v>
      </c>
      <c r="D5" s="489">
        <v>0</v>
      </c>
      <c r="E5" s="489">
        <v>0</v>
      </c>
      <c r="F5" s="489">
        <v>0</v>
      </c>
      <c r="G5" s="489">
        <v>0</v>
      </c>
      <c r="H5" s="489">
        <v>0</v>
      </c>
      <c r="I5" s="497">
        <v>600.85799999999995</v>
      </c>
    </row>
    <row r="6" spans="1:9" ht="14.25">
      <c r="A6" s="479"/>
      <c r="B6" s="483" t="s">
        <v>220</v>
      </c>
      <c r="C6" s="484">
        <v>600.85799999999995</v>
      </c>
      <c r="D6" s="484">
        <v>0</v>
      </c>
      <c r="E6" s="484">
        <v>0</v>
      </c>
      <c r="F6" s="484">
        <v>0</v>
      </c>
      <c r="G6" s="484">
        <v>0</v>
      </c>
      <c r="H6" s="484">
        <v>0</v>
      </c>
      <c r="I6" s="485">
        <v>600.85799999999995</v>
      </c>
    </row>
    <row r="7" spans="1:9" ht="15">
      <c r="A7" s="479"/>
      <c r="B7" s="492" t="s">
        <v>5</v>
      </c>
      <c r="C7" s="757">
        <v>43.386068434403569</v>
      </c>
      <c r="D7" s="757">
        <v>93.351222870822255</v>
      </c>
      <c r="E7" s="757">
        <v>109.9121859424188</v>
      </c>
      <c r="F7" s="757">
        <v>91.958998264678883</v>
      </c>
      <c r="G7" s="757">
        <v>3.1005570456280562</v>
      </c>
      <c r="H7" s="757">
        <v>0.49</v>
      </c>
      <c r="I7" s="758">
        <v>342.2</v>
      </c>
    </row>
    <row r="8" spans="1:9" ht="14.25">
      <c r="A8" s="479"/>
      <c r="B8" s="260" t="s">
        <v>132</v>
      </c>
      <c r="C8" s="759">
        <v>43.386068434403569</v>
      </c>
      <c r="D8" s="759">
        <v>93.351222870822255</v>
      </c>
      <c r="E8" s="759">
        <v>109.9121859424188</v>
      </c>
      <c r="F8" s="759">
        <v>91.958998264678883</v>
      </c>
      <c r="G8" s="759">
        <v>3.1005570456280562</v>
      </c>
      <c r="H8" s="759">
        <v>0.4922496667481347</v>
      </c>
      <c r="I8" s="760">
        <v>342.2012822246997</v>
      </c>
    </row>
    <row r="9" spans="1:9" ht="14.25">
      <c r="A9" s="479"/>
      <c r="B9" s="674" t="s">
        <v>221</v>
      </c>
      <c r="C9" s="675">
        <v>0</v>
      </c>
      <c r="D9" s="675">
        <v>0</v>
      </c>
      <c r="E9" s="675">
        <v>0</v>
      </c>
      <c r="F9" s="675">
        <v>0</v>
      </c>
      <c r="G9" s="675">
        <v>0</v>
      </c>
      <c r="H9" s="675">
        <v>0</v>
      </c>
      <c r="I9" s="676">
        <v>0</v>
      </c>
    </row>
    <row r="10" spans="1:9" ht="14.25">
      <c r="A10" s="479"/>
      <c r="B10" s="260" t="s">
        <v>222</v>
      </c>
      <c r="C10" s="261">
        <v>0</v>
      </c>
      <c r="D10" s="261">
        <v>0</v>
      </c>
      <c r="E10" s="261">
        <v>0</v>
      </c>
      <c r="F10" s="261">
        <v>0</v>
      </c>
      <c r="G10" s="261">
        <v>0</v>
      </c>
      <c r="H10" s="261">
        <v>0</v>
      </c>
      <c r="I10" s="495">
        <v>0</v>
      </c>
    </row>
    <row r="11" spans="1:9" ht="14.25">
      <c r="A11" s="479"/>
      <c r="B11" s="674" t="s">
        <v>223</v>
      </c>
      <c r="C11" s="675">
        <v>0</v>
      </c>
      <c r="D11" s="675">
        <v>0</v>
      </c>
      <c r="E11" s="675">
        <v>0</v>
      </c>
      <c r="F11" s="675">
        <v>0</v>
      </c>
      <c r="G11" s="675">
        <v>0</v>
      </c>
      <c r="H11" s="675">
        <v>0</v>
      </c>
      <c r="I11" s="676">
        <v>0</v>
      </c>
    </row>
    <row r="12" spans="1:9" ht="14.25">
      <c r="A12" s="479"/>
      <c r="B12" s="260" t="s">
        <v>224</v>
      </c>
      <c r="C12" s="261">
        <v>0</v>
      </c>
      <c r="D12" s="261">
        <v>0</v>
      </c>
      <c r="E12" s="261">
        <v>0</v>
      </c>
      <c r="F12" s="261">
        <v>0</v>
      </c>
      <c r="G12" s="261">
        <v>0</v>
      </c>
      <c r="H12" s="261">
        <v>0</v>
      </c>
      <c r="I12" s="495">
        <v>0</v>
      </c>
    </row>
    <row r="13" spans="1:9" ht="14.25">
      <c r="A13" s="479"/>
      <c r="B13" s="260" t="s">
        <v>225</v>
      </c>
      <c r="C13" s="261">
        <v>0</v>
      </c>
      <c r="D13" s="261">
        <v>0</v>
      </c>
      <c r="E13" s="261">
        <v>0</v>
      </c>
      <c r="F13" s="261">
        <v>0</v>
      </c>
      <c r="G13" s="261">
        <v>0</v>
      </c>
      <c r="H13" s="261">
        <v>0</v>
      </c>
      <c r="I13" s="495">
        <v>0</v>
      </c>
    </row>
    <row r="14" spans="1:9" ht="14.25">
      <c r="A14" s="479"/>
      <c r="B14" s="483" t="s">
        <v>226</v>
      </c>
      <c r="C14" s="493">
        <v>0</v>
      </c>
      <c r="D14" s="493">
        <v>0</v>
      </c>
      <c r="E14" s="493">
        <v>0</v>
      </c>
      <c r="F14" s="493">
        <v>0</v>
      </c>
      <c r="G14" s="493">
        <v>0</v>
      </c>
      <c r="H14" s="493">
        <v>0</v>
      </c>
      <c r="I14" s="496">
        <v>0</v>
      </c>
    </row>
    <row r="15" spans="1:9" ht="15">
      <c r="A15" s="479"/>
      <c r="B15" s="492" t="s">
        <v>14</v>
      </c>
      <c r="C15" s="491">
        <f t="shared" ref="C15:H15" si="0">SUM(C16)</f>
        <v>0</v>
      </c>
      <c r="D15" s="491">
        <f t="shared" si="0"/>
        <v>0</v>
      </c>
      <c r="E15" s="491">
        <f t="shared" si="0"/>
        <v>0</v>
      </c>
      <c r="F15" s="491">
        <f t="shared" si="0"/>
        <v>0</v>
      </c>
      <c r="G15" s="491">
        <f t="shared" si="0"/>
        <v>0</v>
      </c>
      <c r="H15" s="491">
        <f t="shared" si="0"/>
        <v>0</v>
      </c>
      <c r="I15" s="494">
        <f t="shared" ref="I15:I16" si="1">SUM(C15:H15)</f>
        <v>0</v>
      </c>
    </row>
    <row r="16" spans="1:9" ht="14.25">
      <c r="A16" s="479"/>
      <c r="B16" s="260" t="s">
        <v>227</v>
      </c>
      <c r="C16" s="262">
        <v>0</v>
      </c>
      <c r="D16" s="262">
        <v>0</v>
      </c>
      <c r="E16" s="262">
        <v>0</v>
      </c>
      <c r="F16" s="262">
        <v>0</v>
      </c>
      <c r="G16" s="262">
        <v>0</v>
      </c>
      <c r="H16" s="262">
        <v>0</v>
      </c>
      <c r="I16" s="487">
        <f t="shared" si="1"/>
        <v>0</v>
      </c>
    </row>
    <row r="17" spans="1:9" ht="15">
      <c r="A17" s="479"/>
      <c r="B17" s="492" t="s">
        <v>6</v>
      </c>
      <c r="C17" s="491">
        <v>499.23991598944536</v>
      </c>
      <c r="D17" s="491">
        <v>1286.2052603088946</v>
      </c>
      <c r="E17" s="491">
        <v>655.7663414064566</v>
      </c>
      <c r="F17" s="491">
        <v>359.54685355329576</v>
      </c>
      <c r="G17" s="491">
        <v>347.91838380701478</v>
      </c>
      <c r="H17" s="491">
        <v>984.47</v>
      </c>
      <c r="I17" s="494">
        <v>4133.1499999999996</v>
      </c>
    </row>
    <row r="18" spans="1:9" ht="14.25">
      <c r="A18" s="479"/>
      <c r="B18" s="260" t="s">
        <v>228</v>
      </c>
      <c r="C18" s="262">
        <v>13.797482080896357</v>
      </c>
      <c r="D18" s="262">
        <v>57.111777027527651</v>
      </c>
      <c r="E18" s="262">
        <v>58.75790672336791</v>
      </c>
      <c r="F18" s="262">
        <v>65.230488963856004</v>
      </c>
      <c r="G18" s="262">
        <v>62.976006860927107</v>
      </c>
      <c r="H18" s="262">
        <v>399.82017889512832</v>
      </c>
      <c r="I18" s="487">
        <v>657.69384055170337</v>
      </c>
    </row>
    <row r="19" spans="1:9" ht="14.25">
      <c r="A19" s="479"/>
      <c r="B19" s="260" t="s">
        <v>229</v>
      </c>
      <c r="C19" s="262">
        <v>9.2122647544424456</v>
      </c>
      <c r="D19" s="262">
        <v>261.20834102229463</v>
      </c>
      <c r="E19" s="262">
        <v>114.86970027758447</v>
      </c>
      <c r="F19" s="262">
        <v>100.79983871500349</v>
      </c>
      <c r="G19" s="262">
        <v>139.60999621554643</v>
      </c>
      <c r="H19" s="262">
        <v>101.58412028954724</v>
      </c>
      <c r="I19" s="487">
        <v>727.28426127441878</v>
      </c>
    </row>
    <row r="20" spans="1:9" ht="14.25">
      <c r="A20" s="479"/>
      <c r="B20" s="260" t="s">
        <v>230</v>
      </c>
      <c r="C20" s="262">
        <v>393.1380011459575</v>
      </c>
      <c r="D20" s="262">
        <v>427.51109135542259</v>
      </c>
      <c r="E20" s="262">
        <v>143.94036776585469</v>
      </c>
      <c r="F20" s="262">
        <v>1.9881556112097114</v>
      </c>
      <c r="G20" s="262">
        <v>0.52408274299253388</v>
      </c>
      <c r="H20" s="262">
        <v>0.40423179116533181</v>
      </c>
      <c r="I20" s="487">
        <v>967.50593041260231</v>
      </c>
    </row>
    <row r="21" spans="1:9" ht="14.25">
      <c r="A21" s="479"/>
      <c r="B21" s="260" t="s">
        <v>231</v>
      </c>
      <c r="C21" s="262">
        <v>2.256927753865158E-2</v>
      </c>
      <c r="D21" s="262">
        <v>9.8436652081292778E-2</v>
      </c>
      <c r="E21" s="262">
        <v>0.11228805054625826</v>
      </c>
      <c r="F21" s="262">
        <v>7.3377674022130648E-2</v>
      </c>
      <c r="G21" s="262">
        <v>7.420615824739402E-3</v>
      </c>
      <c r="H21" s="262">
        <v>2.9795437644562234E-3</v>
      </c>
      <c r="I21" s="487">
        <v>0.31707181377752891</v>
      </c>
    </row>
    <row r="22" spans="1:9" ht="14.25">
      <c r="A22" s="479"/>
      <c r="B22" s="260" t="s">
        <v>232</v>
      </c>
      <c r="C22" s="262">
        <v>0</v>
      </c>
      <c r="D22" s="262">
        <v>0</v>
      </c>
      <c r="E22" s="262">
        <v>0</v>
      </c>
      <c r="F22" s="262">
        <v>0</v>
      </c>
      <c r="G22" s="262">
        <v>0</v>
      </c>
      <c r="H22" s="262">
        <v>0</v>
      </c>
      <c r="I22" s="487">
        <v>0</v>
      </c>
    </row>
    <row r="23" spans="1:9" ht="14.25">
      <c r="A23" s="479"/>
      <c r="B23" s="260" t="s">
        <v>233</v>
      </c>
      <c r="C23" s="262">
        <v>0</v>
      </c>
      <c r="D23" s="262">
        <v>0</v>
      </c>
      <c r="E23" s="262">
        <v>0</v>
      </c>
      <c r="F23" s="262">
        <v>0</v>
      </c>
      <c r="G23" s="262">
        <v>0</v>
      </c>
      <c r="H23" s="262">
        <v>0</v>
      </c>
      <c r="I23" s="487">
        <v>0</v>
      </c>
    </row>
    <row r="24" spans="1:9" ht="14.25">
      <c r="A24" s="479"/>
      <c r="B24" s="260" t="s">
        <v>234</v>
      </c>
      <c r="C24" s="262">
        <v>0</v>
      </c>
      <c r="D24" s="262">
        <v>0</v>
      </c>
      <c r="E24" s="262">
        <v>0</v>
      </c>
      <c r="F24" s="262">
        <v>0</v>
      </c>
      <c r="G24" s="262">
        <v>0</v>
      </c>
      <c r="H24" s="262">
        <v>0</v>
      </c>
      <c r="I24" s="487">
        <v>0</v>
      </c>
    </row>
    <row r="25" spans="1:9" ht="14.25">
      <c r="A25" s="479"/>
      <c r="B25" s="260" t="s">
        <v>235</v>
      </c>
      <c r="C25" s="262">
        <v>0</v>
      </c>
      <c r="D25" s="262">
        <v>0</v>
      </c>
      <c r="E25" s="262">
        <v>0</v>
      </c>
      <c r="F25" s="262">
        <v>0</v>
      </c>
      <c r="G25" s="262">
        <v>0</v>
      </c>
      <c r="H25" s="262">
        <v>0</v>
      </c>
      <c r="I25" s="487">
        <v>0</v>
      </c>
    </row>
    <row r="26" spans="1:9" ht="14.25">
      <c r="A26" s="479"/>
      <c r="B26" s="260" t="s">
        <v>236</v>
      </c>
      <c r="C26" s="262">
        <v>3.7489538497172299E-2</v>
      </c>
      <c r="D26" s="262">
        <v>0.16393543017632464</v>
      </c>
      <c r="E26" s="262">
        <v>0.18760807357671155</v>
      </c>
      <c r="F26" s="262">
        <v>5.1451045456560623E-2</v>
      </c>
      <c r="G26" s="262">
        <v>0</v>
      </c>
      <c r="H26" s="262">
        <v>0</v>
      </c>
      <c r="I26" s="487">
        <v>0.44048408770676917</v>
      </c>
    </row>
    <row r="27" spans="1:9" ht="14.25">
      <c r="A27" s="479"/>
      <c r="B27" s="260" t="s">
        <v>237</v>
      </c>
      <c r="C27" s="262">
        <v>60.369157303769313</v>
      </c>
      <c r="D27" s="262">
        <v>517.25910394114078</v>
      </c>
      <c r="E27" s="262">
        <v>315.07599218982756</v>
      </c>
      <c r="F27" s="262">
        <v>168.71954725109836</v>
      </c>
      <c r="G27" s="262">
        <v>144.7166149301201</v>
      </c>
      <c r="H27" s="262">
        <v>478.67744405906382</v>
      </c>
      <c r="I27" s="487">
        <v>1684.8178596750201</v>
      </c>
    </row>
    <row r="28" spans="1:9" ht="14.25">
      <c r="A28" s="479"/>
      <c r="B28" s="260" t="s">
        <v>238</v>
      </c>
      <c r="C28" s="262">
        <v>4.6063753401918602E-3</v>
      </c>
      <c r="D28" s="262">
        <v>2.0113482570559484E-2</v>
      </c>
      <c r="E28" s="262">
        <v>2.3023083748596247E-2</v>
      </c>
      <c r="F28" s="262">
        <v>2.6608562225581913E-2</v>
      </c>
      <c r="G28" s="262">
        <v>3.0760555160122036E-2</v>
      </c>
      <c r="H28" s="262">
        <v>3.660425334071975</v>
      </c>
      <c r="I28" s="487">
        <v>3.7655373931170266</v>
      </c>
    </row>
    <row r="29" spans="1:9" ht="14.25">
      <c r="A29" s="479"/>
      <c r="B29" s="260" t="s">
        <v>215</v>
      </c>
      <c r="C29" s="262">
        <v>0.22101399370765695</v>
      </c>
      <c r="D29" s="262">
        <v>0.20911771151239378</v>
      </c>
      <c r="E29" s="262">
        <v>0.23732877399020438</v>
      </c>
      <c r="F29" s="262">
        <v>0.13440513763150969</v>
      </c>
      <c r="G29" s="262">
        <v>4.4408628492927191E-2</v>
      </c>
      <c r="H29" s="262">
        <v>0.31747213077756642</v>
      </c>
      <c r="I29" s="487">
        <v>1.1637463761122584</v>
      </c>
    </row>
    <row r="30" spans="1:9" ht="14.25">
      <c r="A30" s="479"/>
      <c r="B30" s="260" t="s">
        <v>213</v>
      </c>
      <c r="C30" s="262">
        <v>22.437331519296013</v>
      </c>
      <c r="D30" s="262">
        <v>22.623343686168351</v>
      </c>
      <c r="E30" s="262">
        <v>22.562126467960237</v>
      </c>
      <c r="F30" s="262">
        <v>22.522980592792432</v>
      </c>
      <c r="G30" s="262">
        <v>9.0932579508560887E-3</v>
      </c>
      <c r="H30" s="262">
        <v>3.8424901748224565E-3</v>
      </c>
      <c r="I30" s="487">
        <v>90.15871801434271</v>
      </c>
    </row>
    <row r="31" spans="1:9" ht="14.25">
      <c r="A31" s="479"/>
      <c r="B31" s="260" t="s">
        <v>239</v>
      </c>
      <c r="C31" s="262">
        <v>0</v>
      </c>
      <c r="D31" s="262">
        <v>0</v>
      </c>
      <c r="E31" s="262">
        <v>0</v>
      </c>
      <c r="F31" s="262">
        <v>0</v>
      </c>
      <c r="G31" s="262">
        <v>0</v>
      </c>
      <c r="H31" s="262">
        <v>0</v>
      </c>
      <c r="I31" s="487">
        <v>0</v>
      </c>
    </row>
    <row r="32" spans="1:9" ht="15">
      <c r="A32" s="479"/>
      <c r="B32" s="492" t="s">
        <v>7</v>
      </c>
      <c r="C32" s="491">
        <v>101.74363344665893</v>
      </c>
      <c r="D32" s="491">
        <v>369.14802221944024</v>
      </c>
      <c r="E32" s="491">
        <v>380.33050407441937</v>
      </c>
      <c r="F32" s="491">
        <v>210.80908238898238</v>
      </c>
      <c r="G32" s="491">
        <v>464.87022703594283</v>
      </c>
      <c r="H32" s="491">
        <v>1174.3465435992891</v>
      </c>
      <c r="I32" s="494">
        <v>2701.25</v>
      </c>
    </row>
    <row r="33" spans="1:9" ht="14.25">
      <c r="A33" s="479"/>
      <c r="B33" s="483" t="s">
        <v>240</v>
      </c>
      <c r="C33" s="484">
        <v>101.7415884421995</v>
      </c>
      <c r="D33" s="484">
        <v>369.13955853504717</v>
      </c>
      <c r="E33" s="484">
        <v>380.32118939036047</v>
      </c>
      <c r="F33" s="484">
        <v>210.80364882328135</v>
      </c>
      <c r="G33" s="484">
        <v>464.87022703594283</v>
      </c>
      <c r="H33" s="484">
        <v>1174.3465435992891</v>
      </c>
      <c r="I33" s="485">
        <v>2701.2227558261202</v>
      </c>
    </row>
    <row r="34" spans="1:9" ht="15">
      <c r="A34" s="479"/>
      <c r="B34" s="490" t="s">
        <v>241</v>
      </c>
      <c r="C34" s="491">
        <v>6.0065173956800013</v>
      </c>
      <c r="D34" s="491">
        <v>10.181627009517772</v>
      </c>
      <c r="E34" s="491">
        <v>13.176942422434019</v>
      </c>
      <c r="F34" s="491">
        <v>1.1763904370494012</v>
      </c>
      <c r="G34" s="491">
        <v>0.73898960460434626</v>
      </c>
      <c r="H34" s="491">
        <v>5.8834243873692902</v>
      </c>
      <c r="I34" s="494">
        <v>37.159999999999997</v>
      </c>
    </row>
    <row r="35" spans="1:9" ht="14.25">
      <c r="A35" s="479"/>
      <c r="B35" s="260" t="s">
        <v>242</v>
      </c>
      <c r="C35" s="262">
        <v>4.2359703025000002</v>
      </c>
      <c r="D35" s="262">
        <v>8.5509847338002167</v>
      </c>
      <c r="E35" s="262">
        <v>8.5722953052008659</v>
      </c>
      <c r="F35" s="262">
        <v>0.17120311481624931</v>
      </c>
      <c r="G35" s="262">
        <v>8.3749822371194355E-2</v>
      </c>
      <c r="H35" s="262">
        <v>0.14096814131147536</v>
      </c>
      <c r="I35" s="487">
        <v>21.755171420000003</v>
      </c>
    </row>
    <row r="36" spans="1:9" ht="14.25">
      <c r="A36" s="479"/>
      <c r="B36" s="260" t="s">
        <v>243</v>
      </c>
      <c r="C36" s="262">
        <v>0.31777296318000003</v>
      </c>
      <c r="D36" s="262">
        <v>1.2584720892518657</v>
      </c>
      <c r="E36" s="262">
        <v>4.2324769307674623</v>
      </c>
      <c r="F36" s="262">
        <v>0.68525435076746244</v>
      </c>
      <c r="G36" s="262">
        <v>0.33530681076746255</v>
      </c>
      <c r="H36" s="262">
        <v>1.7311068819205722</v>
      </c>
      <c r="I36" s="487">
        <v>8.5603900266548258</v>
      </c>
    </row>
    <row r="37" spans="1:9" ht="14.25">
      <c r="A37" s="479"/>
      <c r="B37" s="483" t="s">
        <v>244</v>
      </c>
      <c r="C37" s="484">
        <v>1.4527741300000003</v>
      </c>
      <c r="D37" s="484">
        <v>0.37217018646568933</v>
      </c>
      <c r="E37" s="484">
        <v>0.37217018646568933</v>
      </c>
      <c r="F37" s="484">
        <v>0.31993297146568933</v>
      </c>
      <c r="G37" s="484">
        <v>0.31993297146568933</v>
      </c>
      <c r="H37" s="484">
        <v>4.0113493641372422</v>
      </c>
      <c r="I37" s="485">
        <v>6.8483298099999992</v>
      </c>
    </row>
    <row r="38" spans="1:9" ht="15">
      <c r="A38" s="479"/>
      <c r="B38" s="490" t="s">
        <v>14</v>
      </c>
      <c r="C38" s="491">
        <f t="shared" ref="C38:H38" si="2">SUM(C39)</f>
        <v>1.3338692900764261E-2</v>
      </c>
      <c r="D38" s="491">
        <f t="shared" si="2"/>
        <v>62.608408940936833</v>
      </c>
      <c r="E38" s="491">
        <f t="shared" si="2"/>
        <v>2.3065787751016829E-2</v>
      </c>
      <c r="F38" s="491">
        <f t="shared" si="2"/>
        <v>0</v>
      </c>
      <c r="G38" s="491">
        <f t="shared" si="2"/>
        <v>0</v>
      </c>
      <c r="H38" s="491">
        <f t="shared" si="2"/>
        <v>0</v>
      </c>
      <c r="I38" s="494">
        <f t="shared" ref="I38" si="3">SUM(C38:H38)</f>
        <v>62.644813421588616</v>
      </c>
    </row>
    <row r="39" spans="1:9" ht="14.25">
      <c r="A39" s="479"/>
      <c r="B39" s="260" t="s">
        <v>245</v>
      </c>
      <c r="C39" s="262">
        <v>1.3338692900764261E-2</v>
      </c>
      <c r="D39" s="262">
        <v>62.608408940936833</v>
      </c>
      <c r="E39" s="262">
        <v>2.3065787751016829E-2</v>
      </c>
      <c r="F39" s="262">
        <v>0</v>
      </c>
      <c r="G39" s="262">
        <v>0</v>
      </c>
      <c r="H39" s="262">
        <v>0</v>
      </c>
      <c r="I39" s="487">
        <f>SUM(C39:H39)</f>
        <v>62.644813421588616</v>
      </c>
    </row>
    <row r="40" spans="1:9" ht="15">
      <c r="A40" s="479"/>
      <c r="B40" s="481" t="s">
        <v>33</v>
      </c>
      <c r="C40" s="482">
        <f t="shared" ref="C40:I40" si="4">C5+C7+C15+C17+C32+C34+C38</f>
        <v>1251.2474739590887</v>
      </c>
      <c r="D40" s="482">
        <f>D5+D7+D15+D17+D32+D34+D38</f>
        <v>1821.4945413496118</v>
      </c>
      <c r="E40" s="482">
        <f t="shared" si="4"/>
        <v>1159.2090396334797</v>
      </c>
      <c r="F40" s="482">
        <f t="shared" si="4"/>
        <v>663.49132464400634</v>
      </c>
      <c r="G40" s="482">
        <f t="shared" si="4"/>
        <v>816.62815749319009</v>
      </c>
      <c r="H40" s="482">
        <f t="shared" si="4"/>
        <v>2165.1899679866588</v>
      </c>
      <c r="I40" s="486">
        <f t="shared" si="4"/>
        <v>7877.2628134215884</v>
      </c>
    </row>
    <row r="41" spans="1:9">
      <c r="B41" s="747"/>
      <c r="C41" s="747"/>
      <c r="D41" s="747"/>
      <c r="E41" s="747"/>
      <c r="F41" s="747"/>
      <c r="G41" s="747"/>
      <c r="H41" s="747"/>
      <c r="I41" s="747"/>
    </row>
  </sheetData>
  <mergeCells count="1">
    <mergeCell ref="B3:I3"/>
  </mergeCells>
  <pageMargins left="0.7" right="0.7" top="0.75" bottom="0.75" header="0.3" footer="0.3"/>
  <pageSetup paperSize="9" orientation="portrait" r:id="rId1"/>
  <headerFooter>
    <oddHeader>&amp;C&amp;"Arial"&amp;8&amp;K000000INTERNAL&amp;1#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F98C-E179-4B84-B272-B3AEBDE46BF1}">
  <dimension ref="A1:X53"/>
  <sheetViews>
    <sheetView showGridLines="0" workbookViewId="0">
      <selection activeCell="K22" sqref="K22"/>
    </sheetView>
  </sheetViews>
  <sheetFormatPr baseColWidth="10" defaultColWidth="11.42578125" defaultRowHeight="14.25"/>
  <cols>
    <col min="1" max="1" width="4.7109375" style="257" customWidth="1"/>
    <col min="2" max="2" width="30.85546875" style="257" customWidth="1"/>
    <col min="3" max="3" width="19" style="257" customWidth="1"/>
    <col min="4" max="4" width="18.28515625" style="257" customWidth="1"/>
    <col min="5" max="5" width="18.85546875" style="257" customWidth="1"/>
    <col min="6" max="6" width="18.42578125" style="257" customWidth="1"/>
    <col min="7" max="7" width="19.28515625" style="257" customWidth="1"/>
    <col min="8" max="8" width="17.140625" style="257" customWidth="1"/>
    <col min="9" max="9" width="18.85546875" style="257" customWidth="1"/>
    <col min="10" max="10" width="18.140625" style="257" customWidth="1"/>
    <col min="11" max="11" width="18.7109375" style="257" customWidth="1"/>
    <col min="12" max="12" width="18.85546875" style="257" customWidth="1"/>
    <col min="13" max="13" width="19.7109375" style="257" customWidth="1"/>
    <col min="14" max="14" width="18.28515625" style="257" customWidth="1"/>
    <col min="15" max="15" width="20.42578125" style="257" customWidth="1"/>
    <col min="16" max="16" width="19.28515625" style="257" customWidth="1"/>
    <col min="17" max="17" width="20" customWidth="1"/>
    <col min="18" max="18" width="19.42578125" customWidth="1"/>
    <col min="24" max="16384" width="11.42578125" style="257"/>
  </cols>
  <sheetData>
    <row r="1" spans="1:23">
      <c r="A1" s="647"/>
      <c r="B1" s="569"/>
      <c r="C1" s="570"/>
      <c r="D1" s="570"/>
      <c r="E1" s="570"/>
      <c r="F1" s="570"/>
      <c r="H1" s="570"/>
      <c r="I1" s="570"/>
      <c r="J1" s="570"/>
      <c r="K1" s="570"/>
      <c r="L1" s="570"/>
      <c r="M1" s="570"/>
      <c r="N1" s="570"/>
    </row>
    <row r="2" spans="1:23" ht="15">
      <c r="A2" s="571"/>
      <c r="B2" s="739" t="s">
        <v>246</v>
      </c>
      <c r="C2" s="848" t="s">
        <v>247</v>
      </c>
      <c r="D2" s="850"/>
      <c r="E2" s="850"/>
      <c r="F2" s="849"/>
      <c r="G2" s="857" t="s">
        <v>20</v>
      </c>
      <c r="H2" s="858"/>
      <c r="I2" s="857" t="s">
        <v>129</v>
      </c>
      <c r="J2" s="858"/>
      <c r="K2" s="861" t="s">
        <v>248</v>
      </c>
      <c r="L2" s="862"/>
      <c r="M2" s="861" t="s">
        <v>249</v>
      </c>
      <c r="N2" s="862"/>
    </row>
    <row r="3" spans="1:23" ht="15">
      <c r="A3" s="571"/>
      <c r="B3" s="740"/>
      <c r="C3" s="735" t="s">
        <v>11</v>
      </c>
      <c r="D3" s="736"/>
      <c r="E3" s="737" t="s">
        <v>12</v>
      </c>
      <c r="F3" s="738"/>
      <c r="G3" s="859"/>
      <c r="H3" s="860"/>
      <c r="I3" s="859"/>
      <c r="J3" s="860"/>
      <c r="K3" s="863"/>
      <c r="L3" s="864"/>
      <c r="M3" s="863"/>
      <c r="N3" s="864"/>
    </row>
    <row r="4" spans="1:23" ht="15">
      <c r="A4" s="571"/>
      <c r="B4" s="741"/>
      <c r="C4" s="616" t="s">
        <v>467</v>
      </c>
      <c r="D4" s="566" t="s">
        <v>468</v>
      </c>
      <c r="E4" s="616" t="s">
        <v>3</v>
      </c>
      <c r="F4" s="617" t="s">
        <v>4</v>
      </c>
      <c r="G4" s="616" t="s">
        <v>467</v>
      </c>
      <c r="H4" s="566" t="s">
        <v>468</v>
      </c>
      <c r="I4" s="616" t="s">
        <v>467</v>
      </c>
      <c r="J4" s="566" t="s">
        <v>468</v>
      </c>
      <c r="K4" s="616" t="s">
        <v>467</v>
      </c>
      <c r="L4" s="566" t="s">
        <v>468</v>
      </c>
      <c r="M4" s="616" t="s">
        <v>467</v>
      </c>
      <c r="N4" s="617" t="s">
        <v>468</v>
      </c>
    </row>
    <row r="5" spans="1:23" ht="15">
      <c r="A5" s="571"/>
      <c r="B5" s="627" t="s">
        <v>132</v>
      </c>
      <c r="C5" s="573">
        <v>13.540456000000001</v>
      </c>
      <c r="D5" s="652">
        <v>13.458520967828001</v>
      </c>
      <c r="E5" s="573">
        <v>4.6251538657510007</v>
      </c>
      <c r="F5" s="653">
        <v>4.6839165038020001</v>
      </c>
      <c r="G5" s="573">
        <v>2.7519870000000002</v>
      </c>
      <c r="H5" s="646">
        <v>2.7555929999999997</v>
      </c>
      <c r="I5" s="577">
        <v>0.19406899999999999</v>
      </c>
      <c r="J5" s="620">
        <v>0.17469999999999999</v>
      </c>
      <c r="K5" s="573">
        <v>14.814394507328133</v>
      </c>
      <c r="L5" s="618">
        <v>17.706666666666667</v>
      </c>
      <c r="M5" s="573">
        <v>8.5303345064836904</v>
      </c>
      <c r="N5" s="625">
        <v>8.49</v>
      </c>
    </row>
    <row r="6" spans="1:23" ht="15">
      <c r="A6" s="571"/>
      <c r="B6" s="628" t="s">
        <v>250</v>
      </c>
      <c r="C6" s="574">
        <v>8.7797621998099959</v>
      </c>
      <c r="D6" s="652">
        <v>8.7769384700899966</v>
      </c>
      <c r="E6" s="574">
        <v>2.6605000484299999</v>
      </c>
      <c r="F6" s="653">
        <v>2.5863262606400013</v>
      </c>
      <c r="G6" s="574">
        <v>3.1601619999999997</v>
      </c>
      <c r="H6" s="646">
        <v>3.1470690000000001</v>
      </c>
      <c r="I6" s="578">
        <v>0.20780824937482587</v>
      </c>
      <c r="J6" s="620">
        <v>0.20675618396635023</v>
      </c>
      <c r="K6" s="574">
        <v>8.0139999999999993</v>
      </c>
      <c r="L6" s="618">
        <v>7.71</v>
      </c>
      <c r="M6" s="574">
        <v>4</v>
      </c>
      <c r="N6" s="625">
        <v>4.29</v>
      </c>
    </row>
    <row r="7" spans="1:23" ht="15">
      <c r="A7" s="571"/>
      <c r="B7" s="628" t="s">
        <v>237</v>
      </c>
      <c r="C7" s="574">
        <v>33.764424815280002</v>
      </c>
      <c r="D7" s="652">
        <v>33.443476767562004</v>
      </c>
      <c r="E7" s="574">
        <v>3.6255772439899974</v>
      </c>
      <c r="F7" s="653">
        <v>3.4332728566899986</v>
      </c>
      <c r="G7" s="574">
        <v>8.8006080000000004</v>
      </c>
      <c r="H7" s="646">
        <v>8.6469450000000005</v>
      </c>
      <c r="I7" s="578">
        <v>0.11243481900086284</v>
      </c>
      <c r="J7" s="620">
        <v>0.10805669583974238</v>
      </c>
      <c r="K7" s="574">
        <v>6.64</v>
      </c>
      <c r="L7" s="618">
        <v>6.8811666666666671</v>
      </c>
      <c r="M7" s="574">
        <v>4.34</v>
      </c>
      <c r="N7" s="625">
        <v>3.57</v>
      </c>
    </row>
    <row r="8" spans="1:23" ht="15">
      <c r="A8" s="571"/>
      <c r="B8" s="628" t="s">
        <v>251</v>
      </c>
      <c r="C8" s="574">
        <v>10.598030836749995</v>
      </c>
      <c r="D8" s="652">
        <v>10.290801264839997</v>
      </c>
      <c r="E8" s="574">
        <v>11.071907073227001</v>
      </c>
      <c r="F8" s="653">
        <v>10.741553671285004</v>
      </c>
      <c r="G8" s="574">
        <v>4.4046270000000005</v>
      </c>
      <c r="H8" s="646">
        <v>4.3178840000000003</v>
      </c>
      <c r="I8" s="578">
        <v>0.17470700417430071</v>
      </c>
      <c r="J8" s="620">
        <v>0.17897655682498911</v>
      </c>
      <c r="K8" s="574">
        <v>8.2360000000000007</v>
      </c>
      <c r="L8" s="618">
        <v>8.4015000000000004</v>
      </c>
      <c r="M8" s="574">
        <v>4</v>
      </c>
      <c r="N8" s="625">
        <v>4.4800000000000004</v>
      </c>
    </row>
    <row r="9" spans="1:23" ht="15">
      <c r="A9" s="571"/>
      <c r="B9" s="628" t="s">
        <v>252</v>
      </c>
      <c r="C9" s="574">
        <v>11.9084202892031</v>
      </c>
      <c r="D9" s="652">
        <v>11.530505999999999</v>
      </c>
      <c r="E9" s="574">
        <v>4.0767174442003711</v>
      </c>
      <c r="F9" s="653">
        <v>3.9152189999999991</v>
      </c>
      <c r="G9" s="574">
        <v>4.1293530000000001</v>
      </c>
      <c r="H9" s="646">
        <v>4.0304609999999998</v>
      </c>
      <c r="I9" s="578">
        <v>7.6200000000000004E-2</v>
      </c>
      <c r="J9" s="620">
        <v>7.5340861996533226E-2</v>
      </c>
      <c r="K9" s="574">
        <v>7.2281666666666666</v>
      </c>
      <c r="L9" s="618">
        <v>7.6555</v>
      </c>
      <c r="M9" s="574">
        <v>7.4</v>
      </c>
      <c r="N9" s="625">
        <v>7.65</v>
      </c>
    </row>
    <row r="10" spans="1:23" ht="15">
      <c r="A10" s="571"/>
      <c r="B10" s="629"/>
      <c r="C10" s="575"/>
      <c r="D10" s="654"/>
      <c r="E10" s="575"/>
      <c r="F10" s="655"/>
      <c r="G10" s="575"/>
      <c r="H10" s="623"/>
      <c r="I10" s="619"/>
      <c r="J10" s="621"/>
      <c r="K10" s="575"/>
      <c r="L10" s="623"/>
      <c r="M10" s="575"/>
      <c r="N10" s="623"/>
    </row>
    <row r="11" spans="1:23" ht="15">
      <c r="A11" s="571"/>
      <c r="B11" s="630" t="s">
        <v>47</v>
      </c>
      <c r="C11" s="576">
        <f>SUM(C5:C9)</f>
        <v>78.591094141043101</v>
      </c>
      <c r="D11" s="656">
        <f t="shared" ref="D11" si="0">SUM(D5:D9)</f>
        <v>77.500243470320001</v>
      </c>
      <c r="E11" s="576">
        <f>SUM(E5:E9)</f>
        <v>26.059855675598371</v>
      </c>
      <c r="F11" s="657">
        <f>SUM(F5:F9)</f>
        <v>25.360288292417003</v>
      </c>
      <c r="G11" s="576">
        <f t="shared" ref="G11:H11" si="1">SUM(G5:G9)</f>
        <v>23.246737000000003</v>
      </c>
      <c r="H11" s="656">
        <f t="shared" si="1"/>
        <v>22.897952</v>
      </c>
      <c r="I11" s="579">
        <v>0.1462649210441565</v>
      </c>
      <c r="J11" s="622">
        <v>0.13535714836332946</v>
      </c>
      <c r="K11" s="580">
        <f t="shared" ref="K11" si="2">(SUMPRODUCT(G5:G9,K5:K9)/SUM(G5:G9))</f>
        <v>8.2013555780554679</v>
      </c>
      <c r="L11" s="624">
        <f t="shared" ref="L11" si="3">(SUMPRODUCT(H5:H9,L5:L9)/SUM(H5:H9))</f>
        <v>8.7208338555343303</v>
      </c>
      <c r="M11" s="581">
        <f>(SUMPRODUCT(G5:G9,M5:M9)/SUM(G5:G9))</f>
        <v>5.2689707199549991</v>
      </c>
      <c r="N11" s="626">
        <f>(SUMPRODUCT(H5:H9,N5:N9)/SUM(H5:H9))</f>
        <v>5.1507947610336506</v>
      </c>
    </row>
    <row r="12" spans="1:23" customFormat="1" ht="12.75"/>
    <row r="13" spans="1:23">
      <c r="C13" s="257">
        <v>0</v>
      </c>
      <c r="L13" s="663"/>
    </row>
    <row r="14" spans="1:23">
      <c r="O14"/>
      <c r="P14"/>
    </row>
    <row r="15" spans="1:23">
      <c r="B15" s="570"/>
      <c r="C15" s="570"/>
      <c r="D15" s="572"/>
      <c r="E15" s="570"/>
      <c r="F15" s="570"/>
      <c r="G15" s="570"/>
      <c r="H15" s="570"/>
      <c r="I15" s="570"/>
      <c r="J15" s="570"/>
      <c r="K15" s="570"/>
      <c r="L15" s="570"/>
      <c r="M15" s="570"/>
      <c r="N15" s="570"/>
      <c r="O15"/>
      <c r="P15"/>
    </row>
    <row r="16" spans="1:23" ht="15">
      <c r="A16" s="571"/>
      <c r="B16" s="851" t="s">
        <v>253</v>
      </c>
      <c r="C16" s="852"/>
      <c r="D16" s="852"/>
      <c r="E16" s="852"/>
      <c r="F16" s="852"/>
      <c r="G16" s="852"/>
      <c r="H16" s="852"/>
      <c r="I16" s="852"/>
      <c r="J16" s="852"/>
      <c r="K16" s="852"/>
      <c r="L16" s="852"/>
      <c r="M16" s="852"/>
      <c r="N16" s="852"/>
      <c r="O16"/>
      <c r="P16"/>
      <c r="V16" s="257"/>
      <c r="W16" s="257"/>
    </row>
    <row r="17" spans="1:24" ht="15.75" customHeight="1">
      <c r="A17" s="571"/>
      <c r="B17" s="733" t="s">
        <v>254</v>
      </c>
      <c r="C17" s="848" t="s">
        <v>5</v>
      </c>
      <c r="D17" s="849"/>
      <c r="E17" s="848" t="s">
        <v>6</v>
      </c>
      <c r="F17" s="850"/>
      <c r="G17" s="850"/>
      <c r="H17" s="850"/>
      <c r="I17" s="850"/>
      <c r="J17" s="849"/>
      <c r="K17" s="848" t="s">
        <v>7</v>
      </c>
      <c r="L17" s="849"/>
      <c r="M17" s="853" t="s">
        <v>255</v>
      </c>
      <c r="N17" s="854"/>
      <c r="O17"/>
      <c r="P17"/>
      <c r="V17" s="257"/>
      <c r="W17" s="257"/>
    </row>
    <row r="18" spans="1:24" ht="23.25" customHeight="1">
      <c r="A18" s="571"/>
      <c r="B18" s="733"/>
      <c r="C18" s="848" t="s">
        <v>132</v>
      </c>
      <c r="D18" s="849"/>
      <c r="E18" s="848" t="s">
        <v>250</v>
      </c>
      <c r="F18" s="849"/>
      <c r="G18" s="848" t="s">
        <v>237</v>
      </c>
      <c r="H18" s="849"/>
      <c r="I18" s="848" t="s">
        <v>251</v>
      </c>
      <c r="J18" s="849"/>
      <c r="K18" s="848" t="s">
        <v>252</v>
      </c>
      <c r="L18" s="849"/>
      <c r="M18" s="855"/>
      <c r="N18" s="856"/>
      <c r="O18"/>
      <c r="P18"/>
      <c r="V18" s="257"/>
      <c r="W18" s="257"/>
    </row>
    <row r="19" spans="1:24" ht="15">
      <c r="A19" s="571"/>
      <c r="B19" s="734"/>
      <c r="C19" s="631" t="s">
        <v>467</v>
      </c>
      <c r="D19" s="566" t="s">
        <v>468</v>
      </c>
      <c r="E19" s="586" t="s">
        <v>467</v>
      </c>
      <c r="F19" s="566" t="s">
        <v>468</v>
      </c>
      <c r="G19" s="586" t="s">
        <v>467</v>
      </c>
      <c r="H19" s="566" t="s">
        <v>468</v>
      </c>
      <c r="I19" s="586" t="s">
        <v>467</v>
      </c>
      <c r="J19" s="566" t="s">
        <v>468</v>
      </c>
      <c r="K19" s="586" t="s">
        <v>467</v>
      </c>
      <c r="L19" s="566" t="s">
        <v>468</v>
      </c>
      <c r="M19" s="586" t="s">
        <v>467</v>
      </c>
      <c r="N19" s="683" t="s">
        <v>468</v>
      </c>
      <c r="O19"/>
      <c r="P19"/>
      <c r="V19" s="257"/>
      <c r="W19" s="257"/>
    </row>
    <row r="20" spans="1:24">
      <c r="A20" s="571"/>
      <c r="B20" s="627" t="s">
        <v>54</v>
      </c>
      <c r="C20" s="582">
        <v>5.5888997860279996</v>
      </c>
      <c r="D20" s="593">
        <v>5.9784899745944049</v>
      </c>
      <c r="E20" s="582">
        <v>3.7367205345599985</v>
      </c>
      <c r="F20" s="593">
        <v>3.7693386926900003</v>
      </c>
      <c r="G20" s="582">
        <v>13.686702720109997</v>
      </c>
      <c r="H20" s="593">
        <v>13.649172306043997</v>
      </c>
      <c r="I20" s="582">
        <v>4.6072534467199979</v>
      </c>
      <c r="J20" s="593">
        <v>4.4456967979499975</v>
      </c>
      <c r="K20" s="582">
        <v>4.2542453444111086</v>
      </c>
      <c r="L20" s="593">
        <v>4.0743084991299998</v>
      </c>
      <c r="M20" s="582">
        <f t="shared" ref="M20:N24" si="4">(C20+E20+G20+I20+K20)</f>
        <v>31.873821831829098</v>
      </c>
      <c r="N20" s="637">
        <f t="shared" si="4"/>
        <v>31.9170062704084</v>
      </c>
      <c r="O20"/>
      <c r="P20"/>
      <c r="V20" s="257"/>
      <c r="W20" s="257"/>
    </row>
    <row r="21" spans="1:24">
      <c r="A21" s="571"/>
      <c r="B21" s="628" t="s">
        <v>55</v>
      </c>
      <c r="C21" s="583">
        <v>2.2776276441349994</v>
      </c>
      <c r="D21" s="591">
        <v>2.9168031008502568</v>
      </c>
      <c r="E21" s="583">
        <v>0.75505141488999961</v>
      </c>
      <c r="F21" s="591">
        <v>0.80990758827999976</v>
      </c>
      <c r="G21" s="583">
        <v>5.4145323331559991</v>
      </c>
      <c r="H21" s="591">
        <v>5.4723047541650001</v>
      </c>
      <c r="I21" s="583">
        <v>0.76919845156999944</v>
      </c>
      <c r="J21" s="591">
        <v>0.84095845562999971</v>
      </c>
      <c r="K21" s="583">
        <v>1.8421598804454515</v>
      </c>
      <c r="L21" s="591">
        <v>1.8251968811799999</v>
      </c>
      <c r="M21" s="583">
        <f t="shared" si="4"/>
        <v>11.058569724196451</v>
      </c>
      <c r="N21" s="638">
        <f t="shared" si="4"/>
        <v>11.865170780105256</v>
      </c>
      <c r="O21"/>
      <c r="P21"/>
      <c r="V21" s="257"/>
      <c r="W21" s="257"/>
    </row>
    <row r="22" spans="1:24">
      <c r="A22" s="571"/>
      <c r="B22" s="628" t="s">
        <v>56</v>
      </c>
      <c r="C22" s="583">
        <v>2.2622860745470001</v>
      </c>
      <c r="D22" s="591">
        <v>0.90061876517757988</v>
      </c>
      <c r="E22" s="583">
        <v>5.1756778179999956E-2</v>
      </c>
      <c r="F22" s="591">
        <v>6.9119980169999998E-2</v>
      </c>
      <c r="G22" s="583">
        <v>0.74318810442799998</v>
      </c>
      <c r="H22" s="591">
        <v>0.86579294168199983</v>
      </c>
      <c r="I22" s="583">
        <v>0.16716918191999985</v>
      </c>
      <c r="J22" s="591">
        <v>0.18884086957999971</v>
      </c>
      <c r="K22" s="583">
        <v>0.81768369005932073</v>
      </c>
      <c r="L22" s="591">
        <v>0.80707703517000007</v>
      </c>
      <c r="M22" s="583">
        <f t="shared" si="4"/>
        <v>4.0420838291343211</v>
      </c>
      <c r="N22" s="638">
        <f t="shared" si="4"/>
        <v>2.8314495917795792</v>
      </c>
      <c r="O22"/>
      <c r="P22"/>
      <c r="V22" s="257"/>
      <c r="W22" s="257"/>
    </row>
    <row r="23" spans="1:24">
      <c r="A23" s="571"/>
      <c r="B23" s="629" t="s">
        <v>57</v>
      </c>
      <c r="C23" s="584">
        <v>3.4116423872260002</v>
      </c>
      <c r="D23" s="592">
        <v>3.6626091272057297</v>
      </c>
      <c r="E23" s="584">
        <v>4.2362334721799977</v>
      </c>
      <c r="F23" s="592">
        <v>4.1285722089499961</v>
      </c>
      <c r="G23" s="584">
        <v>13.920001657585997</v>
      </c>
      <c r="H23" s="592">
        <v>13.456206765671002</v>
      </c>
      <c r="I23" s="584">
        <v>5.0544097565399984</v>
      </c>
      <c r="J23" s="592">
        <v>4.8153051416799988</v>
      </c>
      <c r="K23" s="584">
        <v>4.9943312850841197</v>
      </c>
      <c r="L23" s="592">
        <v>4.8239234786728478</v>
      </c>
      <c r="M23" s="584">
        <f t="shared" si="4"/>
        <v>31.616618558616114</v>
      </c>
      <c r="N23" s="639">
        <f t="shared" si="4"/>
        <v>30.886616722179575</v>
      </c>
      <c r="O23"/>
      <c r="P23"/>
      <c r="V23" s="257"/>
      <c r="W23" s="257"/>
    </row>
    <row r="24" spans="1:24" s="258" customFormat="1" ht="15">
      <c r="A24" s="633"/>
      <c r="B24" s="630" t="s">
        <v>47</v>
      </c>
      <c r="C24" s="585">
        <v>13.540456000000001</v>
      </c>
      <c r="D24" s="594">
        <v>13.458520967828001</v>
      </c>
      <c r="E24" s="585">
        <v>8.7797621998099959</v>
      </c>
      <c r="F24" s="594">
        <v>8.7769384700899966</v>
      </c>
      <c r="G24" s="585">
        <v>33.764424815280002</v>
      </c>
      <c r="H24" s="594">
        <v>33.443476767562004</v>
      </c>
      <c r="I24" s="585">
        <v>10.598030836749995</v>
      </c>
      <c r="J24" s="594">
        <v>10.290801264839997</v>
      </c>
      <c r="K24" s="585">
        <v>11.9084202892031</v>
      </c>
      <c r="L24" s="594">
        <v>11.530505999999999</v>
      </c>
      <c r="M24" s="585">
        <f t="shared" si="4"/>
        <v>78.591094141043101</v>
      </c>
      <c r="N24" s="640">
        <f t="shared" si="4"/>
        <v>77.500243470320001</v>
      </c>
      <c r="O24"/>
      <c r="P24"/>
      <c r="Q24"/>
      <c r="R24"/>
      <c r="S24"/>
      <c r="T24"/>
      <c r="U24"/>
      <c r="V24" s="257"/>
      <c r="W24" s="257"/>
      <c r="X24" s="257"/>
    </row>
    <row r="25" spans="1:24" ht="15">
      <c r="A25" s="571"/>
      <c r="B25" s="632"/>
      <c r="C25" s="567"/>
      <c r="D25" s="568"/>
      <c r="E25" s="567"/>
      <c r="F25" s="568"/>
      <c r="G25" s="567"/>
      <c r="H25" s="568"/>
      <c r="I25" s="567"/>
      <c r="J25" s="568"/>
      <c r="K25" s="567"/>
      <c r="L25" s="568"/>
      <c r="M25" s="567"/>
      <c r="N25" s="641"/>
      <c r="O25"/>
      <c r="P25"/>
      <c r="V25" s="257"/>
      <c r="W25" s="257"/>
    </row>
    <row r="26" spans="1:24">
      <c r="A26" s="571"/>
      <c r="B26" s="627" t="s">
        <v>54</v>
      </c>
      <c r="C26" s="587">
        <f t="shared" ref="C26" si="5">C20/C$24</f>
        <v>0.41275565505533929</v>
      </c>
      <c r="D26" s="595">
        <f t="shared" ref="D26:L26" si="6">D20/D$24</f>
        <v>0.44421597208829416</v>
      </c>
      <c r="E26" s="587">
        <f t="shared" si="6"/>
        <v>0.42560612115905205</v>
      </c>
      <c r="F26" s="595">
        <f t="shared" si="6"/>
        <v>0.42945939584003379</v>
      </c>
      <c r="G26" s="587">
        <f t="shared" si="6"/>
        <v>0.40535868136323516</v>
      </c>
      <c r="H26" s="595">
        <f t="shared" si="6"/>
        <v>0.40812659523733508</v>
      </c>
      <c r="I26" s="587">
        <f t="shared" si="6"/>
        <v>0.43472731092117334</v>
      </c>
      <c r="J26" s="595">
        <f t="shared" si="6"/>
        <v>0.43200686550418188</v>
      </c>
      <c r="K26" s="587">
        <f t="shared" si="6"/>
        <v>0.35724682544739095</v>
      </c>
      <c r="L26" s="595">
        <f t="shared" si="6"/>
        <v>0.35335036460065156</v>
      </c>
      <c r="M26" s="587">
        <f t="shared" ref="M26:N30" si="7">M20/M$24</f>
        <v>0.40556531474961921</v>
      </c>
      <c r="N26" s="642">
        <f t="shared" si="7"/>
        <v>0.41183104518415542</v>
      </c>
      <c r="O26"/>
      <c r="P26"/>
      <c r="V26" s="257"/>
      <c r="W26" s="257"/>
    </row>
    <row r="27" spans="1:24">
      <c r="A27" s="571"/>
      <c r="B27" s="628" t="s">
        <v>56</v>
      </c>
      <c r="C27" s="588">
        <f t="shared" ref="C27" si="8">C21/C$24</f>
        <v>0.16820907982234862</v>
      </c>
      <c r="D27" s="596">
        <f t="shared" ref="D27:L27" si="9">D21/D$24</f>
        <v>0.21672538221865134</v>
      </c>
      <c r="E27" s="588">
        <f t="shared" si="9"/>
        <v>8.5999073517770197E-2</v>
      </c>
      <c r="F27" s="596">
        <f t="shared" si="9"/>
        <v>9.2276776354306048E-2</v>
      </c>
      <c r="G27" s="588">
        <f t="shared" si="9"/>
        <v>0.16036204859931943</v>
      </c>
      <c r="H27" s="596">
        <f t="shared" si="9"/>
        <v>0.16362846459411121</v>
      </c>
      <c r="I27" s="588">
        <f t="shared" si="9"/>
        <v>7.257937473655085E-2</v>
      </c>
      <c r="J27" s="596">
        <f t="shared" si="9"/>
        <v>8.1719434083646653E-2</v>
      </c>
      <c r="K27" s="588">
        <f t="shared" si="9"/>
        <v>0.15469389186033902</v>
      </c>
      <c r="L27" s="596">
        <f t="shared" si="9"/>
        <v>0.15829286946990878</v>
      </c>
      <c r="M27" s="588">
        <f t="shared" si="7"/>
        <v>0.14071021462495795</v>
      </c>
      <c r="N27" s="643">
        <f t="shared" si="7"/>
        <v>0.15309849684084179</v>
      </c>
      <c r="O27"/>
      <c r="P27"/>
      <c r="V27" s="257"/>
      <c r="W27" s="257"/>
    </row>
    <row r="28" spans="1:24">
      <c r="A28" s="571"/>
      <c r="B28" s="628" t="s">
        <v>55</v>
      </c>
      <c r="C28" s="588">
        <f t="shared" ref="C28" si="10">C22/C$24</f>
        <v>0.16707606261908758</v>
      </c>
      <c r="D28" s="596">
        <f t="shared" ref="D28:L28" si="11">D22/D$24</f>
        <v>6.6918108411055652E-2</v>
      </c>
      <c r="E28" s="588">
        <f t="shared" si="11"/>
        <v>5.8950091132445514E-3</v>
      </c>
      <c r="F28" s="596">
        <f t="shared" si="11"/>
        <v>7.875181124437261E-3</v>
      </c>
      <c r="G28" s="588">
        <f t="shared" si="11"/>
        <v>2.2010980743604202E-2</v>
      </c>
      <c r="H28" s="596">
        <f t="shared" si="11"/>
        <v>2.5888245642024955E-2</v>
      </c>
      <c r="I28" s="588">
        <f t="shared" si="11"/>
        <v>1.5773607804604593E-2</v>
      </c>
      <c r="J28" s="596">
        <f t="shared" si="11"/>
        <v>1.8350453450617272E-2</v>
      </c>
      <c r="K28" s="588">
        <f t="shared" si="11"/>
        <v>6.8664329121863682E-2</v>
      </c>
      <c r="L28" s="596">
        <f t="shared" si="11"/>
        <v>6.9994936490211282E-2</v>
      </c>
      <c r="M28" s="588">
        <f t="shared" si="7"/>
        <v>5.1431830454990439E-2</v>
      </c>
      <c r="N28" s="643">
        <f t="shared" si="7"/>
        <v>3.6534718666579799E-2</v>
      </c>
      <c r="O28"/>
      <c r="P28"/>
      <c r="V28" s="257"/>
      <c r="W28" s="257"/>
    </row>
    <row r="29" spans="1:24">
      <c r="A29" s="571"/>
      <c r="B29" s="629" t="s">
        <v>57</v>
      </c>
      <c r="C29" s="589">
        <f t="shared" ref="C29" si="12">C23/C$24</f>
        <v>0.25195919452240012</v>
      </c>
      <c r="D29" s="597">
        <f t="shared" ref="D29:L29" si="13">D23/D$24</f>
        <v>0.27214053728199666</v>
      </c>
      <c r="E29" s="589">
        <f t="shared" si="13"/>
        <v>0.48249979620993316</v>
      </c>
      <c r="F29" s="597">
        <f t="shared" si="13"/>
        <v>0.47038864668122288</v>
      </c>
      <c r="G29" s="589">
        <f t="shared" si="13"/>
        <v>0.41226828929384091</v>
      </c>
      <c r="H29" s="597">
        <f t="shared" si="13"/>
        <v>0.40235669452652861</v>
      </c>
      <c r="I29" s="589">
        <f t="shared" si="13"/>
        <v>0.4769197065376713</v>
      </c>
      <c r="J29" s="597">
        <f t="shared" si="13"/>
        <v>0.46792324696155407</v>
      </c>
      <c r="K29" s="589">
        <f t="shared" si="13"/>
        <v>0.41939494607964795</v>
      </c>
      <c r="L29" s="597">
        <f t="shared" si="13"/>
        <v>0.41836182025947932</v>
      </c>
      <c r="M29" s="589">
        <f t="shared" si="7"/>
        <v>0.40229263766038825</v>
      </c>
      <c r="N29" s="644">
        <f t="shared" si="7"/>
        <v>0.39853573794265712</v>
      </c>
      <c r="O29"/>
      <c r="P29"/>
      <c r="V29" s="257"/>
      <c r="W29" s="257"/>
    </row>
    <row r="30" spans="1:24" s="259" customFormat="1" ht="15">
      <c r="A30" s="634"/>
      <c r="B30" s="630" t="s">
        <v>47</v>
      </c>
      <c r="C30" s="590">
        <f t="shared" ref="C30" si="14">C24/C$24</f>
        <v>1</v>
      </c>
      <c r="D30" s="598">
        <f t="shared" ref="D30:L30" si="15">D24/D$24</f>
        <v>1</v>
      </c>
      <c r="E30" s="590">
        <f t="shared" si="15"/>
        <v>1</v>
      </c>
      <c r="F30" s="598">
        <f t="shared" si="15"/>
        <v>1</v>
      </c>
      <c r="G30" s="590">
        <f t="shared" si="15"/>
        <v>1</v>
      </c>
      <c r="H30" s="598">
        <f t="shared" si="15"/>
        <v>1</v>
      </c>
      <c r="I30" s="590">
        <f t="shared" si="15"/>
        <v>1</v>
      </c>
      <c r="J30" s="598">
        <f t="shared" si="15"/>
        <v>1</v>
      </c>
      <c r="K30" s="590">
        <f t="shared" si="15"/>
        <v>1</v>
      </c>
      <c r="L30" s="598">
        <f t="shared" si="15"/>
        <v>1</v>
      </c>
      <c r="M30" s="590">
        <f t="shared" si="7"/>
        <v>1</v>
      </c>
      <c r="N30" s="645">
        <f t="shared" si="7"/>
        <v>1</v>
      </c>
      <c r="O30"/>
      <c r="P30"/>
      <c r="Q30"/>
      <c r="R30"/>
      <c r="S30"/>
      <c r="T30"/>
      <c r="U30"/>
    </row>
    <row r="31" spans="1:24">
      <c r="B31" s="635"/>
      <c r="C31" s="636"/>
      <c r="D31" s="636"/>
      <c r="E31" s="636"/>
      <c r="F31" s="636"/>
      <c r="G31" s="636"/>
      <c r="H31" s="636"/>
      <c r="I31" s="636"/>
      <c r="J31" s="636"/>
      <c r="K31" s="636"/>
      <c r="L31" s="636"/>
      <c r="M31" s="636"/>
      <c r="N31" s="636"/>
      <c r="O31"/>
      <c r="P31"/>
      <c r="V31" s="257"/>
      <c r="W31" s="257"/>
    </row>
    <row r="32" spans="1:24" ht="15">
      <c r="A32" s="571"/>
      <c r="B32" s="742" t="s">
        <v>256</v>
      </c>
      <c r="C32" s="729"/>
      <c r="D32" s="729"/>
      <c r="E32" s="729"/>
      <c r="F32" s="729"/>
      <c r="G32" s="729"/>
      <c r="H32" s="729"/>
      <c r="I32" s="729"/>
      <c r="J32" s="729"/>
      <c r="K32" s="729"/>
      <c r="L32" s="729"/>
      <c r="M32" s="729"/>
      <c r="N32" s="729"/>
      <c r="O32"/>
      <c r="P32"/>
      <c r="V32" s="257"/>
      <c r="W32" s="257"/>
    </row>
    <row r="33" spans="1:23" ht="15">
      <c r="A33" s="571"/>
      <c r="B33" s="730" t="s">
        <v>254</v>
      </c>
      <c r="C33" s="848" t="s">
        <v>5</v>
      </c>
      <c r="D33" s="849"/>
      <c r="E33" s="848" t="s">
        <v>6</v>
      </c>
      <c r="F33" s="850"/>
      <c r="G33" s="850"/>
      <c r="H33" s="850"/>
      <c r="I33" s="850"/>
      <c r="J33" s="850"/>
      <c r="K33" s="848" t="s">
        <v>7</v>
      </c>
      <c r="L33" s="849"/>
      <c r="M33" s="853" t="s">
        <v>255</v>
      </c>
      <c r="N33" s="854"/>
      <c r="O33"/>
      <c r="P33"/>
      <c r="V33" s="257"/>
      <c r="W33" s="257"/>
    </row>
    <row r="34" spans="1:23" ht="23.25" customHeight="1">
      <c r="A34" s="571"/>
      <c r="B34" s="731"/>
      <c r="C34" s="848" t="s">
        <v>132</v>
      </c>
      <c r="D34" s="849"/>
      <c r="E34" s="848" t="s">
        <v>250</v>
      </c>
      <c r="F34" s="849"/>
      <c r="G34" s="848" t="s">
        <v>237</v>
      </c>
      <c r="H34" s="849"/>
      <c r="I34" s="848" t="s">
        <v>251</v>
      </c>
      <c r="J34" s="849"/>
      <c r="K34" s="848" t="s">
        <v>252</v>
      </c>
      <c r="L34" s="849"/>
      <c r="M34" s="855"/>
      <c r="N34" s="856"/>
      <c r="O34"/>
      <c r="P34"/>
      <c r="V34" s="257"/>
      <c r="W34" s="257"/>
    </row>
    <row r="35" spans="1:23" ht="15">
      <c r="A35" s="571"/>
      <c r="B35" s="732"/>
      <c r="C35" s="631" t="str">
        <f>'Reported EBITDA'!$F$5</f>
        <v>Q3 2026</v>
      </c>
      <c r="D35" s="566" t="str">
        <f>'Reported EBITDA'!$G$5</f>
        <v>Q3 2025</v>
      </c>
      <c r="E35" s="631" t="str">
        <f>'Reported EBITDA'!$F$5</f>
        <v>Q3 2026</v>
      </c>
      <c r="F35" s="566" t="str">
        <f>'Reported EBITDA'!$G$5</f>
        <v>Q3 2025</v>
      </c>
      <c r="G35" s="631" t="str">
        <f>'Reported EBITDA'!$F$5</f>
        <v>Q3 2026</v>
      </c>
      <c r="H35" s="566" t="str">
        <f>'Reported EBITDA'!$G$5</f>
        <v>Q3 2025</v>
      </c>
      <c r="I35" s="631" t="str">
        <f>'Reported EBITDA'!$F$5</f>
        <v>Q3 2026</v>
      </c>
      <c r="J35" s="566" t="str">
        <f>'Reported EBITDA'!$G$5</f>
        <v>Q3 2025</v>
      </c>
      <c r="K35" s="631" t="str">
        <f>'Reported EBITDA'!$F$5</f>
        <v>Q3 2026</v>
      </c>
      <c r="L35" s="566" t="str">
        <f>'Reported EBITDA'!$G$5</f>
        <v>Q3 2025</v>
      </c>
      <c r="M35" s="631" t="str">
        <f>'Reported EBITDA'!$F$5</f>
        <v>Q3 2026</v>
      </c>
      <c r="N35" s="683" t="str">
        <f>'Reported EBITDA'!$G$5</f>
        <v>Q3 2025</v>
      </c>
      <c r="O35"/>
      <c r="P35"/>
      <c r="V35" s="257"/>
      <c r="W35" s="257"/>
    </row>
    <row r="36" spans="1:23">
      <c r="A36" s="571"/>
      <c r="B36" s="627" t="s">
        <v>54</v>
      </c>
      <c r="C36" s="582">
        <v>1.9486441951379998</v>
      </c>
      <c r="D36" s="593">
        <v>2.3815309048784048</v>
      </c>
      <c r="E36" s="582">
        <v>1.0672764050700003</v>
      </c>
      <c r="F36" s="593">
        <v>1.0336502770900002</v>
      </c>
      <c r="G36" s="582">
        <v>4.5334932389359999</v>
      </c>
      <c r="H36" s="593">
        <v>4.483579165167999</v>
      </c>
      <c r="I36" s="582">
        <v>1.5569708389199997</v>
      </c>
      <c r="J36" s="593">
        <v>1.4400149941399996</v>
      </c>
      <c r="K36" s="582">
        <v>1.4449999999999996</v>
      </c>
      <c r="L36" s="593">
        <v>1.3953632428290403</v>
      </c>
      <c r="M36" s="582">
        <f t="shared" ref="M36:N40" si="16">(C36+E36+G36+I36+K36)</f>
        <v>10.551384678064</v>
      </c>
      <c r="N36" s="637">
        <f t="shared" si="16"/>
        <v>10.734138584105445</v>
      </c>
      <c r="O36"/>
      <c r="P36"/>
      <c r="V36" s="257"/>
      <c r="W36" s="257"/>
    </row>
    <row r="37" spans="1:23">
      <c r="A37" s="571"/>
      <c r="B37" s="628" t="s">
        <v>55</v>
      </c>
      <c r="C37" s="583">
        <v>0.7473894340799998</v>
      </c>
      <c r="D37" s="591">
        <v>1.4236453764732568</v>
      </c>
      <c r="E37" s="583">
        <v>0.22120109919999981</v>
      </c>
      <c r="F37" s="591">
        <v>0.22177343337999991</v>
      </c>
      <c r="G37" s="583">
        <v>1.7052823773619994</v>
      </c>
      <c r="H37" s="591">
        <v>1.6770218089570013</v>
      </c>
      <c r="I37" s="583">
        <v>0.25142874061999976</v>
      </c>
      <c r="J37" s="591">
        <v>0.26383416026999973</v>
      </c>
      <c r="K37" s="583">
        <v>0.62226599999999987</v>
      </c>
      <c r="L37" s="591">
        <v>0.62394807331882995</v>
      </c>
      <c r="M37" s="583">
        <f t="shared" si="16"/>
        <v>3.5475676512619985</v>
      </c>
      <c r="N37" s="638">
        <f t="shared" si="16"/>
        <v>4.2102228523990872</v>
      </c>
      <c r="O37"/>
      <c r="P37"/>
      <c r="V37" s="257"/>
      <c r="W37" s="257"/>
    </row>
    <row r="38" spans="1:23">
      <c r="A38" s="571"/>
      <c r="B38" s="628" t="s">
        <v>56</v>
      </c>
      <c r="C38" s="583">
        <v>0.7427664977520001</v>
      </c>
      <c r="D38" s="591">
        <v>-0.6300241406764201</v>
      </c>
      <c r="E38" s="583">
        <v>1.7722327409999978E-2</v>
      </c>
      <c r="F38" s="591">
        <v>2.0896852229999999E-2</v>
      </c>
      <c r="G38" s="583">
        <v>0.24600423570900007</v>
      </c>
      <c r="H38" s="591">
        <v>0.26931550012999983</v>
      </c>
      <c r="I38" s="583">
        <v>5.6794312109999967E-2</v>
      </c>
      <c r="J38" s="591">
        <v>6.2701509219999924E-2</v>
      </c>
      <c r="K38" s="583">
        <v>0.28789599999999999</v>
      </c>
      <c r="L38" s="591">
        <v>0.27621590623953207</v>
      </c>
      <c r="M38" s="583">
        <f t="shared" si="16"/>
        <v>1.3511833729810001</v>
      </c>
      <c r="N38" s="638">
        <f t="shared" si="16"/>
        <v>-8.9437285688820367E-4</v>
      </c>
      <c r="O38"/>
      <c r="P38"/>
      <c r="V38" s="257"/>
      <c r="W38" s="257"/>
    </row>
    <row r="39" spans="1:23">
      <c r="A39" s="571"/>
      <c r="B39" s="629" t="s">
        <v>57</v>
      </c>
      <c r="C39" s="584">
        <v>1.186353630717</v>
      </c>
      <c r="D39" s="592">
        <v>1.50876436312673</v>
      </c>
      <c r="E39" s="584">
        <v>1.3543002167500005</v>
      </c>
      <c r="F39" s="592">
        <v>1.3100056979399997</v>
      </c>
      <c r="G39" s="584">
        <v>4.5871272212199985</v>
      </c>
      <c r="H39" s="592">
        <v>4.3116371970300014</v>
      </c>
      <c r="I39" s="584">
        <v>1.7603833523399981</v>
      </c>
      <c r="J39" s="592">
        <v>1.6667221930599994</v>
      </c>
      <c r="K39" s="584">
        <v>1.7215582000000023</v>
      </c>
      <c r="L39" s="592">
        <v>1.6196886717654455</v>
      </c>
      <c r="M39" s="584">
        <f t="shared" si="16"/>
        <v>10.609722621026998</v>
      </c>
      <c r="N39" s="639">
        <f t="shared" si="16"/>
        <v>10.416818122922177</v>
      </c>
      <c r="O39"/>
      <c r="P39"/>
      <c r="V39" s="257"/>
      <c r="W39" s="257"/>
    </row>
    <row r="40" spans="1:23" ht="15">
      <c r="A40" s="571"/>
      <c r="B40" s="630" t="s">
        <v>47</v>
      </c>
      <c r="C40" s="585">
        <v>4.6251537576869994</v>
      </c>
      <c r="D40" s="594">
        <v>4.6839165038019717</v>
      </c>
      <c r="E40" s="585">
        <v>2.6605000484299999</v>
      </c>
      <c r="F40" s="594">
        <v>2.5863262606399999</v>
      </c>
      <c r="G40" s="585">
        <v>11.071907073227001</v>
      </c>
      <c r="H40" s="594">
        <v>10.741553671285004</v>
      </c>
      <c r="I40" s="585">
        <v>3.6255772439899974</v>
      </c>
      <c r="J40" s="594">
        <v>3.4332728566899986</v>
      </c>
      <c r="K40" s="585">
        <v>4.0767202000000013</v>
      </c>
      <c r="L40" s="594">
        <v>3.9152158941528472</v>
      </c>
      <c r="M40" s="585">
        <f t="shared" si="16"/>
        <v>26.059858323333998</v>
      </c>
      <c r="N40" s="640">
        <f t="shared" si="16"/>
        <v>25.360285186569822</v>
      </c>
      <c r="O40"/>
      <c r="P40"/>
      <c r="V40" s="257"/>
      <c r="W40" s="257"/>
    </row>
    <row r="41" spans="1:23" ht="15">
      <c r="A41" s="571"/>
      <c r="B41" s="632"/>
      <c r="C41" s="567"/>
      <c r="D41" s="568"/>
      <c r="E41" s="567"/>
      <c r="F41" s="568"/>
      <c r="G41" s="567"/>
      <c r="H41" s="568"/>
      <c r="I41" s="567"/>
      <c r="J41" s="568"/>
      <c r="K41" s="567"/>
      <c r="L41" s="568"/>
      <c r="M41" s="567"/>
      <c r="N41" s="641"/>
      <c r="O41"/>
      <c r="P41"/>
      <c r="V41" s="257"/>
      <c r="W41" s="257"/>
    </row>
    <row r="42" spans="1:23">
      <c r="A42" s="571"/>
      <c r="B42" s="627" t="s">
        <v>54</v>
      </c>
      <c r="C42" s="587">
        <f t="shared" ref="C42:L42" si="17">C36/C$40</f>
        <v>0.42131446806484124</v>
      </c>
      <c r="D42" s="595">
        <f t="shared" si="17"/>
        <v>0.5084486247663248</v>
      </c>
      <c r="E42" s="587">
        <f t="shared" si="17"/>
        <v>0.40115631860251827</v>
      </c>
      <c r="F42" s="595">
        <f t="shared" si="17"/>
        <v>0.3996596612038491</v>
      </c>
      <c r="G42" s="587">
        <f t="shared" si="17"/>
        <v>0.40945911205292251</v>
      </c>
      <c r="H42" s="595">
        <f t="shared" si="17"/>
        <v>0.41740508890755573</v>
      </c>
      <c r="I42" s="587">
        <f t="shared" si="17"/>
        <v>0.42944081290805208</v>
      </c>
      <c r="J42" s="595">
        <f t="shared" si="17"/>
        <v>0.41942923101320612</v>
      </c>
      <c r="K42" s="587">
        <f t="shared" si="17"/>
        <v>0.35445160057832742</v>
      </c>
      <c r="L42" s="595">
        <f t="shared" si="17"/>
        <v>0.35639496787723407</v>
      </c>
      <c r="M42" s="587">
        <f t="shared" ref="M42:N42" si="18">M36/M$24</f>
        <v>0.13425674745191882</v>
      </c>
      <c r="N42" s="642">
        <f t="shared" si="18"/>
        <v>0.1385045788690491</v>
      </c>
      <c r="O42"/>
      <c r="P42"/>
      <c r="V42" s="257"/>
      <c r="W42" s="257"/>
    </row>
    <row r="43" spans="1:23">
      <c r="A43" s="571"/>
      <c r="B43" s="628" t="s">
        <v>56</v>
      </c>
      <c r="C43" s="588">
        <f t="shared" ref="C43:L43" si="19">C37/C$40</f>
        <v>0.16159234335460515</v>
      </c>
      <c r="D43" s="596">
        <f t="shared" si="19"/>
        <v>0.30394337203015315</v>
      </c>
      <c r="E43" s="588">
        <f t="shared" si="19"/>
        <v>8.3142678133208012E-2</v>
      </c>
      <c r="F43" s="596">
        <f t="shared" si="19"/>
        <v>8.574843659713717E-2</v>
      </c>
      <c r="G43" s="588">
        <f t="shared" si="19"/>
        <v>0.15401884843177069</v>
      </c>
      <c r="H43" s="596">
        <f t="shared" si="19"/>
        <v>0.15612469669449414</v>
      </c>
      <c r="I43" s="588">
        <f t="shared" si="19"/>
        <v>6.9348609531567726E-2</v>
      </c>
      <c r="J43" s="596">
        <f t="shared" si="19"/>
        <v>7.6846254662194524E-2</v>
      </c>
      <c r="K43" s="588">
        <f t="shared" si="19"/>
        <v>0.15263887867506817</v>
      </c>
      <c r="L43" s="596">
        <f t="shared" si="19"/>
        <v>0.15936492142123274</v>
      </c>
      <c r="M43" s="588">
        <f t="shared" ref="M43:N43" si="20">M37/M$24</f>
        <v>4.513956307689742E-2</v>
      </c>
      <c r="N43" s="643">
        <f t="shared" si="20"/>
        <v>5.4325285494250891E-2</v>
      </c>
      <c r="O43"/>
      <c r="P43"/>
      <c r="V43" s="257"/>
      <c r="W43" s="257"/>
    </row>
    <row r="44" spans="1:23">
      <c r="A44" s="571"/>
      <c r="B44" s="628" t="s">
        <v>55</v>
      </c>
      <c r="C44" s="588">
        <f t="shared" ref="C44:L44" si="21">C38/C$40</f>
        <v>0.16059282278292331</v>
      </c>
      <c r="D44" s="596">
        <f t="shared" si="21"/>
        <v>-0.13450797856132246</v>
      </c>
      <c r="E44" s="588">
        <f t="shared" si="21"/>
        <v>6.6612768605128136E-3</v>
      </c>
      <c r="F44" s="596">
        <f t="shared" si="21"/>
        <v>8.0797432822063853E-3</v>
      </c>
      <c r="G44" s="588">
        <f t="shared" si="21"/>
        <v>2.2218777134055196E-2</v>
      </c>
      <c r="H44" s="596">
        <f t="shared" si="21"/>
        <v>2.5072304097865372E-2</v>
      </c>
      <c r="I44" s="588">
        <f t="shared" si="21"/>
        <v>1.5664901969512875E-2</v>
      </c>
      <c r="J44" s="596">
        <f t="shared" si="21"/>
        <v>1.8262897193801874E-2</v>
      </c>
      <c r="K44" s="588">
        <f t="shared" si="21"/>
        <v>7.0619514186919155E-2</v>
      </c>
      <c r="L44" s="596">
        <f t="shared" si="21"/>
        <v>7.0549342285835343E-2</v>
      </c>
      <c r="M44" s="588">
        <f t="shared" ref="M44:N44" si="22">M38/M$24</f>
        <v>1.7192576178620262E-2</v>
      </c>
      <c r="N44" s="643">
        <f t="shared" si="22"/>
        <v>-1.1540258673261054E-5</v>
      </c>
      <c r="O44"/>
      <c r="P44"/>
      <c r="V44" s="257"/>
      <c r="W44" s="257"/>
    </row>
    <row r="45" spans="1:23">
      <c r="A45" s="571"/>
      <c r="B45" s="629" t="s">
        <v>57</v>
      </c>
      <c r="C45" s="589">
        <f t="shared" ref="C45:L45" si="23">C39/C$40</f>
        <v>0.25650036579763036</v>
      </c>
      <c r="D45" s="597">
        <f t="shared" si="23"/>
        <v>0.32211598176484446</v>
      </c>
      <c r="E45" s="589">
        <f t="shared" si="23"/>
        <v>0.50903972640376116</v>
      </c>
      <c r="F45" s="597">
        <f t="shared" si="23"/>
        <v>0.50651215891680734</v>
      </c>
      <c r="G45" s="589">
        <f t="shared" si="23"/>
        <v>0.41430326238125131</v>
      </c>
      <c r="H45" s="597">
        <f t="shared" si="23"/>
        <v>0.40139791030008448</v>
      </c>
      <c r="I45" s="589">
        <f t="shared" si="23"/>
        <v>0.48554567559086731</v>
      </c>
      <c r="J45" s="597">
        <f t="shared" si="23"/>
        <v>0.48546161713079744</v>
      </c>
      <c r="K45" s="589">
        <f t="shared" si="23"/>
        <v>0.42229000655968535</v>
      </c>
      <c r="L45" s="597">
        <f t="shared" si="23"/>
        <v>0.41369076841569802</v>
      </c>
      <c r="M45" s="589">
        <f t="shared" ref="M45:N45" si="24">M39/M$24</f>
        <v>0.13499904457350237</v>
      </c>
      <c r="N45" s="644">
        <f t="shared" si="24"/>
        <v>0.13441013416830708</v>
      </c>
      <c r="O45"/>
      <c r="P45"/>
      <c r="V45" s="257"/>
      <c r="W45" s="257"/>
    </row>
    <row r="46" spans="1:23" ht="15">
      <c r="A46" s="571"/>
      <c r="B46" s="630" t="s">
        <v>47</v>
      </c>
      <c r="C46" s="590">
        <f t="shared" ref="C46:L46" si="25">C40/C$40</f>
        <v>1</v>
      </c>
      <c r="D46" s="598">
        <f t="shared" si="25"/>
        <v>1</v>
      </c>
      <c r="E46" s="590">
        <f t="shared" si="25"/>
        <v>1</v>
      </c>
      <c r="F46" s="598">
        <f t="shared" si="25"/>
        <v>1</v>
      </c>
      <c r="G46" s="590">
        <f t="shared" si="25"/>
        <v>1</v>
      </c>
      <c r="H46" s="598">
        <f t="shared" si="25"/>
        <v>1</v>
      </c>
      <c r="I46" s="590">
        <f t="shared" si="25"/>
        <v>1</v>
      </c>
      <c r="J46" s="598">
        <f t="shared" si="25"/>
        <v>1</v>
      </c>
      <c r="K46" s="590">
        <f t="shared" si="25"/>
        <v>1</v>
      </c>
      <c r="L46" s="598">
        <f t="shared" si="25"/>
        <v>1</v>
      </c>
      <c r="M46" s="590">
        <f t="shared" ref="M46:N46" si="26">M40/M$24</f>
        <v>0.33158793128093889</v>
      </c>
      <c r="N46" s="645">
        <f t="shared" si="26"/>
        <v>0.32722845827293384</v>
      </c>
      <c r="O46"/>
      <c r="P46"/>
      <c r="V46" s="257"/>
      <c r="W46" s="257"/>
    </row>
    <row r="47" spans="1:23">
      <c r="O47"/>
      <c r="P47"/>
      <c r="V47" s="257"/>
      <c r="W47" s="257"/>
    </row>
    <row r="48" spans="1:23">
      <c r="O48"/>
      <c r="P48"/>
      <c r="V48" s="257"/>
      <c r="W48" s="257"/>
    </row>
    <row r="49" spans="11:23">
      <c r="K49"/>
      <c r="L49"/>
      <c r="M49"/>
      <c r="N49"/>
      <c r="O49"/>
      <c r="P49"/>
      <c r="V49" s="257"/>
      <c r="W49" s="257"/>
    </row>
    <row r="50" spans="11:23">
      <c r="K50"/>
      <c r="L50"/>
      <c r="M50"/>
      <c r="N50"/>
      <c r="O50"/>
      <c r="P50"/>
      <c r="V50" s="257"/>
      <c r="W50" s="257"/>
    </row>
    <row r="51" spans="11:23">
      <c r="K51"/>
      <c r="L51"/>
      <c r="M51"/>
      <c r="N51"/>
      <c r="O51"/>
      <c r="P51"/>
      <c r="V51" s="257"/>
      <c r="W51" s="257"/>
    </row>
    <row r="52" spans="11:23">
      <c r="K52"/>
      <c r="L52"/>
      <c r="M52"/>
      <c r="N52"/>
      <c r="O52"/>
      <c r="P52"/>
      <c r="V52" s="257"/>
      <c r="W52" s="257"/>
    </row>
    <row r="53" spans="11:23">
      <c r="K53"/>
      <c r="L53"/>
      <c r="M53"/>
      <c r="N53"/>
      <c r="O53"/>
      <c r="P53"/>
      <c r="V53" s="257"/>
      <c r="W53" s="257"/>
    </row>
  </sheetData>
  <mergeCells count="24">
    <mergeCell ref="B16:N16"/>
    <mergeCell ref="M33:N34"/>
    <mergeCell ref="M17:N18"/>
    <mergeCell ref="G2:H3"/>
    <mergeCell ref="C2:F2"/>
    <mergeCell ref="C17:D17"/>
    <mergeCell ref="C18:D18"/>
    <mergeCell ref="E18:F18"/>
    <mergeCell ref="G18:H18"/>
    <mergeCell ref="K17:L17"/>
    <mergeCell ref="K18:L18"/>
    <mergeCell ref="I2:J3"/>
    <mergeCell ref="K2:L3"/>
    <mergeCell ref="M2:N3"/>
    <mergeCell ref="I18:J18"/>
    <mergeCell ref="C34:D34"/>
    <mergeCell ref="C33:D33"/>
    <mergeCell ref="K33:L33"/>
    <mergeCell ref="E17:J17"/>
    <mergeCell ref="E33:J33"/>
    <mergeCell ref="K34:L34"/>
    <mergeCell ref="I34:J34"/>
    <mergeCell ref="G34:H34"/>
    <mergeCell ref="E34:F34"/>
  </mergeCells>
  <pageMargins left="0.7" right="0.7" top="0.75" bottom="0.75" header="0.3" footer="0.3"/>
  <pageSetup orientation="portrait" horizontalDpi="4294967293" r:id="rId1"/>
  <headerFooter>
    <oddHeader>&amp;C&amp;"Arial"&amp;8&amp;K000000INTERNAL&amp;1#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A321-228E-4A42-829D-25D32E59D91E}">
  <dimension ref="A1:V48"/>
  <sheetViews>
    <sheetView showGridLines="0" zoomScale="55" zoomScaleNormal="55" workbookViewId="0">
      <selection activeCell="L38" sqref="L38"/>
    </sheetView>
  </sheetViews>
  <sheetFormatPr baseColWidth="10" defaultColWidth="23.28515625" defaultRowHeight="15"/>
  <cols>
    <col min="1" max="1" width="56.42578125" style="238" customWidth="1"/>
    <col min="2" max="4" width="20.7109375" style="238" customWidth="1"/>
    <col min="5" max="5" width="21" style="238" customWidth="1"/>
    <col min="6" max="6" width="22.85546875" style="238" customWidth="1"/>
    <col min="7" max="9" width="21" style="238" customWidth="1"/>
    <col min="10" max="10" width="21.5703125" style="238" customWidth="1"/>
    <col min="11" max="11" width="19.42578125" style="238" customWidth="1"/>
    <col min="12" max="12" width="20.7109375" style="238" customWidth="1"/>
    <col min="13" max="13" width="21" style="238" customWidth="1"/>
    <col min="14" max="14" width="22.42578125" customWidth="1"/>
    <col min="15" max="15" width="22.140625" customWidth="1"/>
    <col min="16" max="16" width="21.5703125" customWidth="1"/>
    <col min="17" max="17" width="21.42578125" customWidth="1"/>
    <col min="18" max="18" width="19.7109375" customWidth="1"/>
    <col min="19" max="19" width="19.28515625" customWidth="1"/>
    <col min="20" max="20" width="20.28515625" customWidth="1"/>
    <col min="21" max="21" width="20" customWidth="1"/>
    <col min="23" max="16384" width="23.28515625" style="238"/>
  </cols>
  <sheetData>
    <row r="1" spans="1:22">
      <c r="A1" s="237"/>
      <c r="B1" s="237"/>
      <c r="C1" s="237"/>
      <c r="D1" s="237"/>
      <c r="E1" s="237"/>
      <c r="F1" s="237"/>
      <c r="G1" s="237"/>
      <c r="H1" s="237"/>
      <c r="I1" s="237"/>
      <c r="J1" s="237"/>
      <c r="K1" s="237"/>
      <c r="L1" s="237"/>
      <c r="M1" s="237"/>
    </row>
    <row r="2" spans="1:22">
      <c r="A2" s="503"/>
      <c r="B2" s="761"/>
      <c r="C2" s="503"/>
      <c r="D2" s="660"/>
      <c r="E2" s="503"/>
      <c r="F2" s="660"/>
      <c r="G2" s="503"/>
      <c r="H2" s="503"/>
      <c r="I2" s="503"/>
      <c r="J2" s="503"/>
      <c r="K2" s="503"/>
      <c r="L2" s="504"/>
      <c r="M2" s="503"/>
    </row>
    <row r="3" spans="1:22" s="240" customFormat="1" ht="31.5" customHeight="1">
      <c r="A3" s="868" t="s">
        <v>16</v>
      </c>
      <c r="B3" s="865" t="s">
        <v>118</v>
      </c>
      <c r="C3" s="865"/>
      <c r="D3" s="865" t="s">
        <v>125</v>
      </c>
      <c r="E3" s="865"/>
      <c r="F3" s="865" t="s">
        <v>126</v>
      </c>
      <c r="G3" s="865"/>
      <c r="H3" s="865" t="s">
        <v>127</v>
      </c>
      <c r="I3" s="865"/>
      <c r="J3" s="865" t="s">
        <v>457</v>
      </c>
      <c r="K3" s="865"/>
      <c r="L3" s="866" t="s">
        <v>257</v>
      </c>
      <c r="M3" s="867"/>
      <c r="N3"/>
      <c r="O3"/>
      <c r="P3"/>
      <c r="Q3"/>
      <c r="R3"/>
      <c r="S3"/>
      <c r="T3"/>
      <c r="U3"/>
      <c r="V3"/>
    </row>
    <row r="4" spans="1:22" s="673" customFormat="1" ht="46.5" customHeight="1">
      <c r="A4" s="869"/>
      <c r="B4" s="671" t="s">
        <v>467</v>
      </c>
      <c r="C4" s="672" t="s">
        <v>468</v>
      </c>
      <c r="D4" s="671" t="s">
        <v>467</v>
      </c>
      <c r="E4" s="672" t="s">
        <v>468</v>
      </c>
      <c r="F4" s="671" t="s">
        <v>467</v>
      </c>
      <c r="G4" s="672" t="s">
        <v>468</v>
      </c>
      <c r="H4" s="671" t="s">
        <v>467</v>
      </c>
      <c r="I4" s="672" t="s">
        <v>468</v>
      </c>
      <c r="J4" s="671" t="s">
        <v>467</v>
      </c>
      <c r="K4" s="672" t="s">
        <v>468</v>
      </c>
      <c r="L4" s="671" t="str">
        <f t="shared" ref="L4:M4" si="0">B4</f>
        <v xml:space="preserve"> September 2026</v>
      </c>
      <c r="M4" s="671" t="str">
        <f t="shared" si="0"/>
        <v xml:space="preserve"> September 2025</v>
      </c>
      <c r="N4"/>
      <c r="O4"/>
      <c r="P4"/>
      <c r="Q4"/>
      <c r="R4"/>
      <c r="S4"/>
      <c r="T4"/>
      <c r="U4"/>
      <c r="V4"/>
    </row>
    <row r="5" spans="1:22" s="241" customFormat="1" ht="15.75">
      <c r="A5" s="505" t="s">
        <v>258</v>
      </c>
      <c r="B5" s="506"/>
      <c r="C5" s="506"/>
      <c r="D5" s="756"/>
      <c r="E5" s="506"/>
      <c r="F5" s="506"/>
      <c r="G5" s="506"/>
      <c r="H5" s="506"/>
      <c r="I5" s="506"/>
      <c r="J5" s="506"/>
      <c r="K5" s="506"/>
      <c r="L5" s="506"/>
      <c r="M5" s="506"/>
      <c r="N5"/>
      <c r="O5"/>
      <c r="P5"/>
      <c r="Q5"/>
      <c r="R5"/>
      <c r="S5"/>
      <c r="T5"/>
      <c r="U5"/>
      <c r="V5"/>
    </row>
    <row r="6" spans="1:22" s="239" customFormat="1" ht="15.75">
      <c r="A6" s="507" t="s">
        <v>259</v>
      </c>
      <c r="B6" s="508">
        <v>0</v>
      </c>
      <c r="C6" s="509">
        <v>1.8895</v>
      </c>
      <c r="D6" s="508">
        <v>15.170478310117685</v>
      </c>
      <c r="E6" s="509">
        <v>15.792711945282724</v>
      </c>
      <c r="F6" s="508">
        <v>13.724358787729999</v>
      </c>
      <c r="G6" s="509">
        <v>12.687940000000001</v>
      </c>
      <c r="H6" s="508">
        <v>1.9098291363996183</v>
      </c>
      <c r="I6" s="509">
        <v>1.9662112837948253</v>
      </c>
      <c r="J6" s="508">
        <v>0.29525000000000001</v>
      </c>
      <c r="K6" s="509">
        <v>0.20784</v>
      </c>
      <c r="L6" s="525">
        <f t="shared" ref="L6:M7" si="1">B6+D6+F6+H6+J6</f>
        <v>31.099916234247303</v>
      </c>
      <c r="M6" s="531">
        <f t="shared" si="1"/>
        <v>32.544203229077546</v>
      </c>
      <c r="N6" s="773"/>
      <c r="O6"/>
      <c r="P6"/>
      <c r="Q6"/>
      <c r="R6"/>
      <c r="S6"/>
      <c r="T6"/>
      <c r="U6"/>
      <c r="V6"/>
    </row>
    <row r="7" spans="1:22">
      <c r="A7" s="242" t="s">
        <v>260</v>
      </c>
      <c r="B7" s="502">
        <v>0</v>
      </c>
      <c r="C7" s="243">
        <v>1.8895</v>
      </c>
      <c r="D7" s="502">
        <v>3.815316977979625</v>
      </c>
      <c r="E7" s="243">
        <v>3.8246786202827239</v>
      </c>
      <c r="F7" s="502">
        <v>11.470491280000001</v>
      </c>
      <c r="G7" s="243">
        <v>11.38573757</v>
      </c>
      <c r="H7" s="502">
        <v>1.7440071507797348</v>
      </c>
      <c r="I7" s="243">
        <v>1.8089938846948255</v>
      </c>
      <c r="J7" s="502">
        <v>0</v>
      </c>
      <c r="K7" s="243">
        <v>0</v>
      </c>
      <c r="L7" s="527">
        <f t="shared" si="1"/>
        <v>17.029815408759362</v>
      </c>
      <c r="M7" s="532">
        <f t="shared" si="1"/>
        <v>18.908910074977548</v>
      </c>
      <c r="N7" s="773"/>
    </row>
    <row r="8" spans="1:22">
      <c r="A8" s="242" t="s">
        <v>261</v>
      </c>
      <c r="B8" s="502">
        <v>0</v>
      </c>
      <c r="C8" s="243">
        <v>0</v>
      </c>
      <c r="D8" s="502">
        <v>0</v>
      </c>
      <c r="E8" s="243">
        <v>0</v>
      </c>
      <c r="F8" s="502">
        <v>0.52987878769999996</v>
      </c>
      <c r="G8" s="243">
        <v>0.16919172470000002</v>
      </c>
      <c r="H8" s="502">
        <v>0</v>
      </c>
      <c r="I8" s="243">
        <v>0</v>
      </c>
      <c r="J8" s="502">
        <v>0.295247928577</v>
      </c>
      <c r="K8" s="243">
        <v>0.20784205069389264</v>
      </c>
      <c r="L8" s="528">
        <f t="shared" ref="L8:L10" si="2">B8+D8+F8+H8+J8</f>
        <v>0.82512671627699996</v>
      </c>
      <c r="M8" s="533">
        <f t="shared" ref="M8:M10" si="3">C8+E8+G8+I8+K8</f>
        <v>0.37703377539389266</v>
      </c>
      <c r="N8" s="773"/>
    </row>
    <row r="9" spans="1:22">
      <c r="A9" s="242" t="s">
        <v>262</v>
      </c>
      <c r="B9" s="502">
        <v>0</v>
      </c>
      <c r="C9" s="243">
        <v>0</v>
      </c>
      <c r="D9" s="502">
        <v>9.3911486389842302</v>
      </c>
      <c r="E9" s="243">
        <v>9.9985065429999995</v>
      </c>
      <c r="F9" s="502">
        <v>0</v>
      </c>
      <c r="G9" s="243">
        <v>0</v>
      </c>
      <c r="H9" s="502">
        <v>0</v>
      </c>
      <c r="I9" s="243">
        <v>0</v>
      </c>
      <c r="J9" s="502">
        <v>0</v>
      </c>
      <c r="K9" s="243">
        <v>0</v>
      </c>
      <c r="L9" s="528">
        <f t="shared" si="2"/>
        <v>9.3911486389842302</v>
      </c>
      <c r="M9" s="533">
        <f t="shared" si="3"/>
        <v>9.9985065429999995</v>
      </c>
      <c r="N9" s="773"/>
    </row>
    <row r="10" spans="1:22">
      <c r="A10" s="510" t="s">
        <v>263</v>
      </c>
      <c r="B10" s="511">
        <v>0</v>
      </c>
      <c r="C10" s="512">
        <v>0</v>
      </c>
      <c r="D10" s="511">
        <v>1.9640126931538311</v>
      </c>
      <c r="E10" s="512">
        <v>1.969526782</v>
      </c>
      <c r="F10" s="511">
        <v>1.723992561</v>
      </c>
      <c r="G10" s="512">
        <v>1.1330199729999999</v>
      </c>
      <c r="H10" s="511">
        <v>0.16582198561988074</v>
      </c>
      <c r="I10" s="512">
        <v>0.15721739909999999</v>
      </c>
      <c r="J10" s="511">
        <v>0</v>
      </c>
      <c r="K10" s="512">
        <v>0</v>
      </c>
      <c r="L10" s="526">
        <f t="shared" si="2"/>
        <v>3.8538272397737114</v>
      </c>
      <c r="M10" s="534">
        <f t="shared" si="3"/>
        <v>3.2597641540999995</v>
      </c>
      <c r="N10" s="773"/>
    </row>
    <row r="11" spans="1:22" s="239" customFormat="1" ht="15.75">
      <c r="A11" s="513" t="s">
        <v>264</v>
      </c>
      <c r="B11" s="514">
        <f t="shared" ref="B11" si="4">SUM(B13:B15)</f>
        <v>0</v>
      </c>
      <c r="C11" s="515">
        <f t="shared" ref="C11:D11" si="5">SUM(C13:C15)</f>
        <v>1.47E-3</v>
      </c>
      <c r="D11" s="514">
        <f t="shared" si="5"/>
        <v>10.142920724300126</v>
      </c>
      <c r="E11" s="515">
        <f t="shared" ref="E11:F11" si="6">SUM(E13:E15)</f>
        <v>14.373287649664611</v>
      </c>
      <c r="F11" s="514">
        <f t="shared" si="6"/>
        <v>3.7037758430000003</v>
      </c>
      <c r="G11" s="515">
        <f t="shared" ref="G11" si="7">SUM(G13:G15)</f>
        <v>4.0306281250000007</v>
      </c>
      <c r="H11" s="514">
        <v>0.53110971250122518</v>
      </c>
      <c r="I11" s="515">
        <v>0.63352570780935258</v>
      </c>
      <c r="J11" s="514">
        <f t="shared" ref="J11:K11" si="8">SUM(J13:J15)</f>
        <v>0</v>
      </c>
      <c r="K11" s="515">
        <f t="shared" si="8"/>
        <v>9.9599097514432577E-2</v>
      </c>
      <c r="L11" s="523">
        <f t="shared" ref="L11:M11" si="9">SUM(L13:L15)</f>
        <v>14.377806279801352</v>
      </c>
      <c r="M11" s="535">
        <f t="shared" si="9"/>
        <v>19.138510579988395</v>
      </c>
      <c r="N11" s="773"/>
      <c r="O11"/>
      <c r="P11"/>
      <c r="Q11"/>
      <c r="R11"/>
      <c r="S11"/>
      <c r="T11"/>
      <c r="U11"/>
      <c r="V11"/>
    </row>
    <row r="12" spans="1:22" s="239" customFormat="1" ht="15.75">
      <c r="A12" s="516" t="s">
        <v>265</v>
      </c>
      <c r="B12" s="508">
        <f t="shared" ref="B12" si="10">SUM(B14:B15)</f>
        <v>0</v>
      </c>
      <c r="C12" s="509">
        <f t="shared" ref="C12:D12" si="11">SUM(C14:C15)</f>
        <v>1.47E-3</v>
      </c>
      <c r="D12" s="508">
        <f t="shared" si="11"/>
        <v>10.142920724300126</v>
      </c>
      <c r="E12" s="509">
        <f t="shared" ref="E12:F12" si="12">SUM(E14:E15)</f>
        <v>14.373287649664611</v>
      </c>
      <c r="F12" s="508">
        <f t="shared" si="12"/>
        <v>3.7037758430000003</v>
      </c>
      <c r="G12" s="509">
        <f t="shared" ref="G12" si="13">SUM(G14:G15)</f>
        <v>4.0306281250000007</v>
      </c>
      <c r="H12" s="508">
        <v>0.53110971250122518</v>
      </c>
      <c r="I12" s="509">
        <v>0.63352570780935258</v>
      </c>
      <c r="J12" s="508">
        <f t="shared" ref="J12:K12" si="14">SUM(J14:J15)</f>
        <v>0</v>
      </c>
      <c r="K12" s="509">
        <f t="shared" si="14"/>
        <v>9.9599097514432577E-2</v>
      </c>
      <c r="L12" s="524">
        <f t="shared" ref="L12:M12" si="15">SUM(L14:L15)</f>
        <v>14.377806279801352</v>
      </c>
      <c r="M12" s="536">
        <f t="shared" si="15"/>
        <v>19.138510579988395</v>
      </c>
      <c r="N12" s="773"/>
      <c r="O12"/>
      <c r="P12"/>
      <c r="Q12"/>
      <c r="R12"/>
      <c r="S12"/>
      <c r="T12"/>
      <c r="U12"/>
      <c r="V12"/>
    </row>
    <row r="13" spans="1:22">
      <c r="A13" s="242" t="s">
        <v>266</v>
      </c>
      <c r="B13" s="502"/>
      <c r="C13" s="243"/>
      <c r="D13" s="502"/>
      <c r="E13" s="243"/>
      <c r="F13" s="502"/>
      <c r="G13" s="243"/>
      <c r="H13" s="502">
        <v>0</v>
      </c>
      <c r="I13" s="243">
        <v>0</v>
      </c>
      <c r="J13" s="502"/>
      <c r="K13" s="243"/>
      <c r="L13" s="527">
        <f t="shared" ref="L13:L16" si="16">B13+D13+F13+H13+J13</f>
        <v>0</v>
      </c>
      <c r="M13" s="532">
        <f t="shared" ref="M13:M16" si="17">C13+E13+G13+I13+K13</f>
        <v>0</v>
      </c>
      <c r="N13" s="773"/>
    </row>
    <row r="14" spans="1:22">
      <c r="A14" s="242" t="s">
        <v>267</v>
      </c>
      <c r="B14" s="502">
        <v>0</v>
      </c>
      <c r="C14" s="243">
        <v>0</v>
      </c>
      <c r="D14" s="502">
        <v>4.6525261300000009</v>
      </c>
      <c r="E14" s="243">
        <v>5.9893596970000003</v>
      </c>
      <c r="F14" s="502">
        <v>1.544238145</v>
      </c>
      <c r="G14" s="243">
        <v>1.662781625</v>
      </c>
      <c r="H14" s="502">
        <v>0.113166</v>
      </c>
      <c r="I14" s="243">
        <v>5.3758459000000008E-2</v>
      </c>
      <c r="J14" s="502">
        <v>0</v>
      </c>
      <c r="K14" s="243">
        <v>0</v>
      </c>
      <c r="L14" s="528">
        <f t="shared" si="16"/>
        <v>6.309930275000001</v>
      </c>
      <c r="M14" s="533">
        <f t="shared" si="17"/>
        <v>7.7058997810000003</v>
      </c>
    </row>
    <row r="15" spans="1:22">
      <c r="A15" s="510" t="s">
        <v>268</v>
      </c>
      <c r="B15" s="511">
        <v>0</v>
      </c>
      <c r="C15" s="512">
        <v>1.47E-3</v>
      </c>
      <c r="D15" s="511">
        <v>5.4903945943001258</v>
      </c>
      <c r="E15" s="512">
        <v>8.3839279526646102</v>
      </c>
      <c r="F15" s="511">
        <v>2.1595376980000003</v>
      </c>
      <c r="G15" s="512">
        <v>2.3678465000000006</v>
      </c>
      <c r="H15" s="511">
        <v>0.4179437125012252</v>
      </c>
      <c r="I15" s="512">
        <v>0.5797672488093526</v>
      </c>
      <c r="J15" s="511">
        <v>0</v>
      </c>
      <c r="K15" s="512">
        <v>9.9599097514432577E-2</v>
      </c>
      <c r="L15" s="771">
        <f t="shared" si="16"/>
        <v>8.0678760048013505</v>
      </c>
      <c r="M15" s="772">
        <f t="shared" si="17"/>
        <v>11.432610798988396</v>
      </c>
    </row>
    <row r="16" spans="1:22" s="239" customFormat="1" ht="15.75">
      <c r="A16" s="519" t="s">
        <v>269</v>
      </c>
      <c r="B16" s="522"/>
      <c r="C16" s="519"/>
      <c r="D16" s="522"/>
      <c r="E16" s="519"/>
      <c r="F16" s="522"/>
      <c r="G16" s="519"/>
      <c r="H16" s="522">
        <v>0</v>
      </c>
      <c r="I16" s="519">
        <v>0</v>
      </c>
      <c r="J16" s="522"/>
      <c r="K16" s="519"/>
      <c r="L16" s="762">
        <f t="shared" si="16"/>
        <v>0</v>
      </c>
      <c r="M16" s="536">
        <f t="shared" si="17"/>
        <v>0</v>
      </c>
      <c r="N16"/>
      <c r="O16"/>
      <c r="P16"/>
      <c r="Q16"/>
      <c r="R16"/>
      <c r="S16"/>
      <c r="T16"/>
      <c r="U16"/>
      <c r="V16"/>
    </row>
    <row r="17" spans="1:22" s="239" customFormat="1" ht="15.75">
      <c r="A17" s="519" t="s">
        <v>270</v>
      </c>
      <c r="B17" s="520">
        <f t="shared" ref="B17:C17" si="18">SUM(B19:B22)</f>
        <v>0</v>
      </c>
      <c r="C17" s="521">
        <f t="shared" si="18"/>
        <v>1.89096</v>
      </c>
      <c r="D17" s="520">
        <f t="shared" ref="D17:E17" si="19">SUM(D19:D22)</f>
        <v>25.313399034417813</v>
      </c>
      <c r="E17" s="521">
        <f t="shared" si="19"/>
        <v>30.165999594947333</v>
      </c>
      <c r="F17" s="520">
        <f t="shared" ref="F17:G17" si="20">SUM(F19:F22)</f>
        <v>17.428138480000001</v>
      </c>
      <c r="G17" s="521">
        <f t="shared" si="20"/>
        <v>16.718568848</v>
      </c>
      <c r="H17" s="520">
        <v>2.4409388489014914</v>
      </c>
      <c r="I17" s="521">
        <v>2.5997369916041779</v>
      </c>
      <c r="J17" s="520">
        <f t="shared" ref="J17:K17" si="21">SUM(J19:J22)</f>
        <v>0.295247928577</v>
      </c>
      <c r="K17" s="521">
        <f t="shared" si="21"/>
        <v>0.30744114820832524</v>
      </c>
      <c r="L17" s="762">
        <f t="shared" ref="L17:M17" si="22">SUM(L19:L22)</f>
        <v>45.477724291896308</v>
      </c>
      <c r="M17" s="536">
        <f t="shared" si="22"/>
        <v>51.682706582759842</v>
      </c>
      <c r="N17"/>
      <c r="O17"/>
      <c r="P17"/>
      <c r="Q17"/>
      <c r="R17"/>
      <c r="S17"/>
      <c r="T17"/>
      <c r="U17"/>
      <c r="V17"/>
    </row>
    <row r="18" spans="1:22" s="239" customFormat="1" ht="15.75">
      <c r="A18" s="519" t="s">
        <v>271</v>
      </c>
      <c r="B18" s="520">
        <f t="shared" ref="B18" si="23">SUM(B19:B21)</f>
        <v>0</v>
      </c>
      <c r="C18" s="521">
        <f t="shared" ref="C18:D18" si="24">SUM(C19:C21)</f>
        <v>1.89096</v>
      </c>
      <c r="D18" s="520">
        <f t="shared" si="24"/>
        <v>25.313399034417813</v>
      </c>
      <c r="E18" s="521">
        <f t="shared" ref="E18:F18" si="25">SUM(E19:E21)</f>
        <v>30.165999594947333</v>
      </c>
      <c r="F18" s="520">
        <f t="shared" si="25"/>
        <v>17.428138480000001</v>
      </c>
      <c r="G18" s="521">
        <f t="shared" ref="G18" si="26">SUM(G19:G21)</f>
        <v>16.718568848</v>
      </c>
      <c r="H18" s="520">
        <v>2.4409388489014914</v>
      </c>
      <c r="I18" s="521">
        <v>2.5997369916041779</v>
      </c>
      <c r="J18" s="520">
        <f t="shared" ref="J18:K18" si="27">SUM(J19:J21)</f>
        <v>0.295247928577</v>
      </c>
      <c r="K18" s="521">
        <f t="shared" si="27"/>
        <v>0.30744114820832524</v>
      </c>
      <c r="L18" s="762">
        <f t="shared" ref="L18:M18" si="28">SUM(L19:L21)</f>
        <v>45.477724291896308</v>
      </c>
      <c r="M18" s="536">
        <f t="shared" si="28"/>
        <v>51.682706582759842</v>
      </c>
      <c r="N18"/>
      <c r="O18"/>
      <c r="P18"/>
      <c r="Q18"/>
      <c r="R18"/>
      <c r="S18"/>
      <c r="T18"/>
      <c r="U18"/>
      <c r="V18"/>
    </row>
    <row r="19" spans="1:22">
      <c r="A19" s="242" t="s">
        <v>272</v>
      </c>
      <c r="B19" s="502">
        <v>0</v>
      </c>
      <c r="C19" s="243">
        <v>1.89096</v>
      </c>
      <c r="D19" s="502">
        <v>7.2864373870581298</v>
      </c>
      <c r="E19" s="243">
        <v>6.2255091326440954</v>
      </c>
      <c r="F19" s="502">
        <v>11.05981454</v>
      </c>
      <c r="G19" s="243">
        <v>9.6431906999999999</v>
      </c>
      <c r="H19" s="502">
        <v>1.3444480052834771</v>
      </c>
      <c r="I19" s="243">
        <v>1.3051254586948249</v>
      </c>
      <c r="J19" s="502">
        <v>0.26158688764337013</v>
      </c>
      <c r="K19" s="243">
        <v>0.30744114820832524</v>
      </c>
      <c r="L19" s="763">
        <f t="shared" ref="L19:L22" si="29">B19+D19+F19+H19+J19</f>
        <v>19.95228681998498</v>
      </c>
      <c r="M19" s="764">
        <f t="shared" ref="M19:M22" si="30">C19+E19+G19+I19+K19</f>
        <v>19.372226439547248</v>
      </c>
    </row>
    <row r="20" spans="1:22">
      <c r="A20" s="242" t="s">
        <v>273</v>
      </c>
      <c r="B20" s="502">
        <v>0</v>
      </c>
      <c r="C20" s="243">
        <v>0</v>
      </c>
      <c r="D20" s="502">
        <v>12.193827516019963</v>
      </c>
      <c r="E20" s="243">
        <v>15.874403179899998</v>
      </c>
      <c r="F20" s="502">
        <v>2.7727283219999999</v>
      </c>
      <c r="G20" s="243">
        <v>3.405426748</v>
      </c>
      <c r="H20" s="502">
        <v>0.53901547000000005</v>
      </c>
      <c r="I20" s="243">
        <v>0.61543492432010904</v>
      </c>
      <c r="J20" s="502">
        <v>0</v>
      </c>
      <c r="K20" s="243">
        <v>0</v>
      </c>
      <c r="L20" s="528">
        <f t="shared" si="29"/>
        <v>15.505571308019965</v>
      </c>
      <c r="M20" s="533">
        <f t="shared" si="30"/>
        <v>19.895264852220105</v>
      </c>
    </row>
    <row r="21" spans="1:22">
      <c r="A21" s="242" t="s">
        <v>274</v>
      </c>
      <c r="B21" s="502">
        <v>0</v>
      </c>
      <c r="C21" s="243">
        <v>0</v>
      </c>
      <c r="D21" s="502">
        <v>5.8331341313397198</v>
      </c>
      <c r="E21" s="243">
        <v>8.0660872824032417</v>
      </c>
      <c r="F21" s="502">
        <v>3.5955956179999999</v>
      </c>
      <c r="G21" s="243">
        <v>3.6699514000000004</v>
      </c>
      <c r="H21" s="502">
        <v>0.55747537361801447</v>
      </c>
      <c r="I21" s="243">
        <v>0.67917660858924389</v>
      </c>
      <c r="J21" s="502">
        <v>3.3661040933629864E-2</v>
      </c>
      <c r="K21" s="243">
        <v>0</v>
      </c>
      <c r="L21" s="528">
        <f t="shared" si="29"/>
        <v>10.019866163891365</v>
      </c>
      <c r="M21" s="533">
        <f t="shared" si="30"/>
        <v>12.415215290992485</v>
      </c>
    </row>
    <row r="22" spans="1:22">
      <c r="A22" s="510" t="s">
        <v>275</v>
      </c>
      <c r="B22" s="511"/>
      <c r="C22" s="512"/>
      <c r="D22" s="511"/>
      <c r="E22" s="512"/>
      <c r="F22" s="511"/>
      <c r="G22" s="512"/>
      <c r="H22" s="511">
        <v>0</v>
      </c>
      <c r="I22" s="512">
        <v>0</v>
      </c>
      <c r="J22" s="511"/>
      <c r="K22" s="512"/>
      <c r="L22" s="539">
        <f t="shared" si="29"/>
        <v>0</v>
      </c>
      <c r="M22" s="540">
        <f t="shared" si="30"/>
        <v>0</v>
      </c>
    </row>
    <row r="23" spans="1:22" s="239" customFormat="1" ht="15.75">
      <c r="A23" s="507" t="s">
        <v>276</v>
      </c>
      <c r="B23" s="508">
        <v>0</v>
      </c>
      <c r="C23" s="509">
        <v>114.202</v>
      </c>
      <c r="D23" s="508">
        <v>432.10575</v>
      </c>
      <c r="E23" s="509">
        <v>420.748875</v>
      </c>
      <c r="F23" s="508">
        <v>66.501987630000002</v>
      </c>
      <c r="G23" s="509">
        <v>62.923810889999999</v>
      </c>
      <c r="H23" s="508"/>
      <c r="I23" s="509"/>
      <c r="J23" s="508">
        <v>49.896240280000001</v>
      </c>
      <c r="K23" s="509">
        <v>46.06350531999999</v>
      </c>
      <c r="L23" s="529"/>
      <c r="M23" s="538"/>
      <c r="N23"/>
      <c r="O23"/>
      <c r="P23"/>
      <c r="Q23"/>
      <c r="R23"/>
      <c r="S23"/>
      <c r="T23"/>
      <c r="U23"/>
      <c r="V23"/>
    </row>
    <row r="24" spans="1:22" s="239" customFormat="1" ht="15.75">
      <c r="A24" s="516" t="s">
        <v>277</v>
      </c>
      <c r="B24" s="517">
        <v>0</v>
      </c>
      <c r="C24" s="518">
        <v>1.6558028756063818E-2</v>
      </c>
      <c r="D24" s="517">
        <v>5.8581490837411473E-2</v>
      </c>
      <c r="E24" s="518">
        <v>7.1695972080608253E-2</v>
      </c>
      <c r="F24" s="517">
        <v>0.26206946019366667</v>
      </c>
      <c r="G24" s="518">
        <v>0.26569512818011709</v>
      </c>
      <c r="H24" s="517"/>
      <c r="I24" s="518"/>
      <c r="J24" s="517">
        <v>5.918081168900447E-3</v>
      </c>
      <c r="K24" s="518">
        <v>6.6742641026607845E-3</v>
      </c>
      <c r="L24" s="530"/>
      <c r="M24" s="537"/>
      <c r="N24"/>
      <c r="O24"/>
      <c r="P24"/>
      <c r="Q24"/>
      <c r="R24"/>
      <c r="S24"/>
      <c r="T24"/>
      <c r="U24"/>
      <c r="V24"/>
    </row>
    <row r="25" spans="1:22" ht="15.75">
      <c r="A25" s="669"/>
      <c r="B25" s="236"/>
      <c r="C25" s="236"/>
      <c r="F25" s="668"/>
      <c r="G25" s="668"/>
      <c r="H25" s="668"/>
      <c r="I25" s="668"/>
      <c r="J25" s="236"/>
      <c r="K25" s="236"/>
      <c r="L25" s="236"/>
      <c r="M25" s="236"/>
    </row>
    <row r="26" spans="1:22" ht="15.75">
      <c r="A26" s="236"/>
      <c r="B26" s="236"/>
      <c r="C26" s="236"/>
      <c r="L26" s="504"/>
      <c r="M26" s="503"/>
    </row>
    <row r="27" spans="1:22" ht="31.5" customHeight="1">
      <c r="A27" s="868" t="s">
        <v>16</v>
      </c>
      <c r="B27" s="865" t="s">
        <v>118</v>
      </c>
      <c r="C27" s="865"/>
      <c r="D27" s="865" t="s">
        <v>125</v>
      </c>
      <c r="E27" s="865"/>
      <c r="F27" s="865" t="s">
        <v>126</v>
      </c>
      <c r="G27" s="865"/>
      <c r="H27" s="865" t="s">
        <v>127</v>
      </c>
      <c r="I27" s="865"/>
      <c r="J27" s="865" t="s">
        <v>457</v>
      </c>
      <c r="K27" s="865"/>
      <c r="L27" s="866" t="s">
        <v>257</v>
      </c>
      <c r="M27" s="867"/>
    </row>
    <row r="28" spans="1:22" ht="15.75">
      <c r="A28" s="869"/>
      <c r="B28" s="769" t="str">
        <f>'Dx physical data'!$C$35</f>
        <v>Q3 2026</v>
      </c>
      <c r="C28" s="770" t="str">
        <f>'Dx physical data'!$D$35</f>
        <v>Q3 2025</v>
      </c>
      <c r="D28" s="769" t="str">
        <f>'Dx physical data'!$C$35</f>
        <v>Q3 2026</v>
      </c>
      <c r="E28" s="770" t="str">
        <f>'Dx physical data'!$D$35</f>
        <v>Q3 2025</v>
      </c>
      <c r="F28" s="769" t="str">
        <f>'Dx physical data'!$C$35</f>
        <v>Q3 2026</v>
      </c>
      <c r="G28" s="770" t="str">
        <f>'Dx physical data'!$D$35</f>
        <v>Q3 2025</v>
      </c>
      <c r="H28" s="769" t="s">
        <v>460</v>
      </c>
      <c r="I28" s="770" t="s">
        <v>461</v>
      </c>
      <c r="J28" s="769" t="str">
        <f>'Dx physical data'!$C$35</f>
        <v>Q3 2026</v>
      </c>
      <c r="K28" s="770" t="str">
        <f>'Dx physical data'!$D$35</f>
        <v>Q3 2025</v>
      </c>
      <c r="L28" s="671" t="str">
        <f>'Dx physical data'!$C$35</f>
        <v>Q3 2026</v>
      </c>
      <c r="M28" s="671" t="str">
        <f>'Dx physical data'!$D$35</f>
        <v>Q3 2025</v>
      </c>
    </row>
    <row r="29" spans="1:22" ht="15.75">
      <c r="A29" s="505" t="s">
        <v>258</v>
      </c>
      <c r="B29" s="506"/>
      <c r="C29" s="506"/>
      <c r="D29" s="506"/>
      <c r="E29" s="506"/>
      <c r="F29" s="506"/>
      <c r="G29" s="506"/>
      <c r="H29" s="506"/>
      <c r="I29" s="506"/>
      <c r="J29" s="506"/>
      <c r="K29" s="506"/>
      <c r="L29" s="506"/>
      <c r="M29" s="506"/>
    </row>
    <row r="30" spans="1:22" ht="15.75">
      <c r="A30" s="507" t="s">
        <v>259</v>
      </c>
      <c r="B30" s="508">
        <v>0</v>
      </c>
      <c r="C30" s="509">
        <v>0.54513000000000011</v>
      </c>
      <c r="D30" s="508">
        <v>5.2952634443416393</v>
      </c>
      <c r="E30" s="509">
        <v>5.6225547425361553</v>
      </c>
      <c r="F30" s="508">
        <v>5.4435140799100008</v>
      </c>
      <c r="G30" s="509">
        <v>4.5350082676999994</v>
      </c>
      <c r="H30" s="508">
        <v>0.54591228994853003</v>
      </c>
      <c r="I30" s="509">
        <v>0.71613062453114718</v>
      </c>
      <c r="J30" s="508">
        <v>0.134984620867</v>
      </c>
      <c r="K30" s="509">
        <v>7.5371474122999979E-2</v>
      </c>
      <c r="L30" s="525">
        <f t="shared" ref="L30:L34" si="31">B30+D30+F30+H30+J30</f>
        <v>11.41967443506717</v>
      </c>
      <c r="M30" s="531">
        <f t="shared" ref="M30:M34" si="32">C30+E30+G30+I30+K30</f>
        <v>11.494195108890301</v>
      </c>
    </row>
    <row r="31" spans="1:22">
      <c r="A31" s="242" t="s">
        <v>260</v>
      </c>
      <c r="B31" s="502">
        <v>0</v>
      </c>
      <c r="C31" s="243">
        <v>0.54513000000000011</v>
      </c>
      <c r="D31" s="502">
        <v>0.79916049505352071</v>
      </c>
      <c r="E31" s="243">
        <v>0.98375276053615512</v>
      </c>
      <c r="F31" s="502">
        <v>4.5015123729400006</v>
      </c>
      <c r="G31" s="243">
        <v>4.1077375699999994</v>
      </c>
      <c r="H31" s="502">
        <v>0.49545606675167436</v>
      </c>
      <c r="I31" s="243">
        <v>0.66670101853114716</v>
      </c>
      <c r="J31" s="502">
        <v>0</v>
      </c>
      <c r="K31" s="243">
        <v>0</v>
      </c>
      <c r="L31" s="527">
        <f t="shared" si="31"/>
        <v>5.7961289347451954</v>
      </c>
      <c r="M31" s="532">
        <f t="shared" si="32"/>
        <v>6.3033213490673017</v>
      </c>
      <c r="N31" s="773"/>
    </row>
    <row r="32" spans="1:22">
      <c r="A32" s="242" t="s">
        <v>261</v>
      </c>
      <c r="B32" s="502">
        <v>0</v>
      </c>
      <c r="C32" s="243">
        <v>0</v>
      </c>
      <c r="D32" s="502">
        <v>0</v>
      </c>
      <c r="E32" s="243">
        <v>0</v>
      </c>
      <c r="F32" s="502">
        <v>0.33273739827999999</v>
      </c>
      <c r="G32" s="243">
        <v>2.2191724700000009E-2</v>
      </c>
      <c r="H32" s="502">
        <v>0</v>
      </c>
      <c r="I32" s="243">
        <v>0</v>
      </c>
      <c r="J32" s="502">
        <v>0.134984620867</v>
      </c>
      <c r="K32" s="243">
        <v>7.5371474122999979E-2</v>
      </c>
      <c r="L32" s="528">
        <f t="shared" si="31"/>
        <v>0.46772201914699996</v>
      </c>
      <c r="M32" s="533">
        <f t="shared" si="32"/>
        <v>9.7563198822999991E-2</v>
      </c>
      <c r="N32" s="773"/>
    </row>
    <row r="33" spans="1:14">
      <c r="A33" s="242" t="s">
        <v>262</v>
      </c>
      <c r="B33" s="502">
        <v>0</v>
      </c>
      <c r="C33" s="243">
        <v>0</v>
      </c>
      <c r="D33" s="502">
        <v>3.8237391837519543</v>
      </c>
      <c r="E33" s="243">
        <v>3.9994289890000001</v>
      </c>
      <c r="F33" s="502">
        <v>0</v>
      </c>
      <c r="G33" s="243">
        <v>0</v>
      </c>
      <c r="H33" s="502">
        <v>0</v>
      </c>
      <c r="I33" s="243">
        <v>0</v>
      </c>
      <c r="J33" s="502">
        <v>0</v>
      </c>
      <c r="K33" s="243">
        <v>0</v>
      </c>
      <c r="L33" s="528">
        <f t="shared" si="31"/>
        <v>3.8237391837519543</v>
      </c>
      <c r="M33" s="533">
        <f t="shared" si="32"/>
        <v>3.9994289890000001</v>
      </c>
      <c r="N33" s="773"/>
    </row>
    <row r="34" spans="1:14">
      <c r="A34" s="510" t="s">
        <v>263</v>
      </c>
      <c r="B34" s="511">
        <v>0</v>
      </c>
      <c r="C34" s="512">
        <v>0</v>
      </c>
      <c r="D34" s="511">
        <v>0.67236376553616406</v>
      </c>
      <c r="E34" s="512">
        <v>0.63937299299999995</v>
      </c>
      <c r="F34" s="511">
        <v>0.60926430869000026</v>
      </c>
      <c r="G34" s="512">
        <v>0.4050789729999999</v>
      </c>
      <c r="H34" s="511">
        <v>5.0456223196855735E-2</v>
      </c>
      <c r="I34" s="512">
        <v>4.9429606000000008E-2</v>
      </c>
      <c r="J34" s="511">
        <v>0</v>
      </c>
      <c r="K34" s="512">
        <v>0</v>
      </c>
      <c r="L34" s="526">
        <f t="shared" si="31"/>
        <v>1.33208429742302</v>
      </c>
      <c r="M34" s="534">
        <f t="shared" si="32"/>
        <v>1.0938815719999997</v>
      </c>
      <c r="N34" s="773"/>
    </row>
    <row r="35" spans="1:14" ht="15.75">
      <c r="A35" s="513" t="s">
        <v>264</v>
      </c>
      <c r="B35" s="514">
        <f t="shared" ref="B35:G35" si="33">SUM(B37:B39)</f>
        <v>0</v>
      </c>
      <c r="C35" s="515">
        <f t="shared" si="33"/>
        <v>5.6999999999999998E-4</v>
      </c>
      <c r="D35" s="514">
        <f t="shared" si="33"/>
        <v>2.6066836469723862</v>
      </c>
      <c r="E35" s="515">
        <f t="shared" si="33"/>
        <v>4.349463958843792</v>
      </c>
      <c r="F35" s="514">
        <f t="shared" si="33"/>
        <v>0.99692829665000016</v>
      </c>
      <c r="G35" s="515">
        <f t="shared" si="33"/>
        <v>1.3571153250000005</v>
      </c>
      <c r="H35" s="514">
        <v>0.26329560324314405</v>
      </c>
      <c r="I35" s="515">
        <v>0.20038312979898737</v>
      </c>
      <c r="J35" s="514">
        <f t="shared" ref="J35:M35" si="34">SUM(J37:J39)</f>
        <v>-1.6507366884930916E-2</v>
      </c>
      <c r="K35" s="515">
        <f t="shared" si="34"/>
        <v>2.3969745328124105E-2</v>
      </c>
      <c r="L35" s="523">
        <f t="shared" si="34"/>
        <v>3.8504001799805998</v>
      </c>
      <c r="M35" s="535">
        <f t="shared" si="34"/>
        <v>5.931502158970904</v>
      </c>
      <c r="N35" s="773"/>
    </row>
    <row r="36" spans="1:14" ht="15.75">
      <c r="A36" s="516" t="s">
        <v>265</v>
      </c>
      <c r="B36" s="508">
        <f t="shared" ref="B36:G36" si="35">SUM(B38:B39)</f>
        <v>0</v>
      </c>
      <c r="C36" s="509">
        <f t="shared" si="35"/>
        <v>5.6999999999999998E-4</v>
      </c>
      <c r="D36" s="508">
        <f t="shared" si="35"/>
        <v>2.6066836469723862</v>
      </c>
      <c r="E36" s="509">
        <f t="shared" si="35"/>
        <v>4.349463958843792</v>
      </c>
      <c r="F36" s="508">
        <f t="shared" si="35"/>
        <v>0.99692829665000016</v>
      </c>
      <c r="G36" s="509">
        <f t="shared" si="35"/>
        <v>1.3571153250000005</v>
      </c>
      <c r="H36" s="508">
        <v>0.26329560324314405</v>
      </c>
      <c r="I36" s="509">
        <v>0.20038312979898737</v>
      </c>
      <c r="J36" s="508">
        <f t="shared" ref="J36:M36" si="36">SUM(J38:J39)</f>
        <v>-1.6507366884930916E-2</v>
      </c>
      <c r="K36" s="509">
        <f t="shared" si="36"/>
        <v>2.3969745328124105E-2</v>
      </c>
      <c r="L36" s="524">
        <f t="shared" si="36"/>
        <v>3.8504001799805998</v>
      </c>
      <c r="M36" s="536">
        <f t="shared" si="36"/>
        <v>5.931502158970904</v>
      </c>
      <c r="N36" s="773"/>
    </row>
    <row r="37" spans="1:14">
      <c r="A37" s="242" t="s">
        <v>266</v>
      </c>
      <c r="B37" s="502"/>
      <c r="C37" s="243"/>
      <c r="D37" s="502"/>
      <c r="E37" s="243"/>
      <c r="F37" s="502"/>
      <c r="G37" s="243"/>
      <c r="H37" s="502">
        <v>0</v>
      </c>
      <c r="I37" s="243">
        <v>0</v>
      </c>
      <c r="J37" s="502"/>
      <c r="K37" s="243"/>
      <c r="L37" s="527">
        <f t="shared" ref="L37:L40" si="37">B37+D37+F37+H37+J37</f>
        <v>0</v>
      </c>
      <c r="M37" s="532">
        <f t="shared" ref="M37:M40" si="38">C37+E37+G37+I37+K37</f>
        <v>0</v>
      </c>
      <c r="N37" s="773"/>
    </row>
    <row r="38" spans="1:14">
      <c r="A38" s="242" t="s">
        <v>267</v>
      </c>
      <c r="B38" s="502">
        <v>0</v>
      </c>
      <c r="C38" s="243">
        <v>0</v>
      </c>
      <c r="D38" s="502">
        <v>1.4940469740000013</v>
      </c>
      <c r="E38" s="243">
        <v>2.2750433889999999</v>
      </c>
      <c r="F38" s="502">
        <v>0.53611542434000004</v>
      </c>
      <c r="G38" s="243">
        <v>0.57157862500000012</v>
      </c>
      <c r="H38" s="502">
        <v>2.9422999999999987E-2</v>
      </c>
      <c r="I38" s="243">
        <v>3.0632403000000002E-2</v>
      </c>
      <c r="J38" s="502">
        <v>0</v>
      </c>
      <c r="K38" s="243">
        <v>0</v>
      </c>
      <c r="L38" s="528">
        <f t="shared" si="37"/>
        <v>2.0595853983400012</v>
      </c>
      <c r="M38" s="533">
        <f t="shared" si="38"/>
        <v>2.8772544170000001</v>
      </c>
      <c r="N38" s="773"/>
    </row>
    <row r="39" spans="1:14">
      <c r="A39" s="510" t="s">
        <v>268</v>
      </c>
      <c r="B39" s="511">
        <v>0</v>
      </c>
      <c r="C39" s="512">
        <v>5.6999999999999998E-4</v>
      </c>
      <c r="D39" s="511">
        <v>1.1126366729723849</v>
      </c>
      <c r="E39" s="512">
        <v>2.0744205698437916</v>
      </c>
      <c r="F39" s="511">
        <v>0.46081287231000012</v>
      </c>
      <c r="G39" s="512">
        <v>0.78553670000000053</v>
      </c>
      <c r="H39" s="511">
        <v>0.2338726032431441</v>
      </c>
      <c r="I39" s="512">
        <v>0.16975072679898737</v>
      </c>
      <c r="J39" s="511">
        <v>-1.6507366884930916E-2</v>
      </c>
      <c r="K39" s="512">
        <v>2.3969745328124105E-2</v>
      </c>
      <c r="L39" s="771">
        <f t="shared" si="37"/>
        <v>1.7908147816405984</v>
      </c>
      <c r="M39" s="772">
        <f t="shared" si="38"/>
        <v>3.054247741970904</v>
      </c>
      <c r="N39" s="773"/>
    </row>
    <row r="40" spans="1:14" ht="15.75">
      <c r="A40" s="519" t="s">
        <v>269</v>
      </c>
      <c r="B40" s="522"/>
      <c r="C40" s="519"/>
      <c r="D40" s="522"/>
      <c r="E40" s="519"/>
      <c r="F40" s="522"/>
      <c r="G40" s="519"/>
      <c r="H40" s="522">
        <v>0</v>
      </c>
      <c r="I40" s="519">
        <v>0</v>
      </c>
      <c r="J40" s="522"/>
      <c r="K40" s="519"/>
      <c r="L40" s="762">
        <f t="shared" si="37"/>
        <v>0</v>
      </c>
      <c r="M40" s="536">
        <f t="shared" si="38"/>
        <v>0</v>
      </c>
      <c r="N40" s="773"/>
    </row>
    <row r="41" spans="1:14" ht="15.75">
      <c r="A41" s="519" t="s">
        <v>270</v>
      </c>
      <c r="B41" s="520">
        <f t="shared" ref="B41:G41" si="39">SUM(B43:B46)</f>
        <v>0</v>
      </c>
      <c r="C41" s="521">
        <f t="shared" si="39"/>
        <v>0.54571000000000003</v>
      </c>
      <c r="D41" s="520">
        <f t="shared" si="39"/>
        <v>7.9019470913140255</v>
      </c>
      <c r="E41" s="521">
        <f t="shared" si="39"/>
        <v>9.9720187013799482</v>
      </c>
      <c r="F41" s="520">
        <f t="shared" si="39"/>
        <v>6.4404389005629987</v>
      </c>
      <c r="G41" s="521">
        <f t="shared" si="39"/>
        <v>5.8920778479999996</v>
      </c>
      <c r="H41" s="520">
        <v>0.80920789319167419</v>
      </c>
      <c r="I41" s="521">
        <v>0.91651375433013449</v>
      </c>
      <c r="J41" s="520">
        <f t="shared" ref="J41:M41" si="40">SUM(J43:J46)</f>
        <v>0.11847725398206907</v>
      </c>
      <c r="K41" s="521">
        <f t="shared" si="40"/>
        <v>9.9341219451124091E-2</v>
      </c>
      <c r="L41" s="762">
        <f t="shared" si="40"/>
        <v>15.270071139050767</v>
      </c>
      <c r="M41" s="536">
        <f t="shared" si="40"/>
        <v>17.425661523161203</v>
      </c>
      <c r="N41" s="773"/>
    </row>
    <row r="42" spans="1:14" ht="15.75">
      <c r="A42" s="519" t="s">
        <v>271</v>
      </c>
      <c r="B42" s="520">
        <f t="shared" ref="B42:G42" si="41">SUM(B43:B45)</f>
        <v>0</v>
      </c>
      <c r="C42" s="521">
        <f t="shared" si="41"/>
        <v>0.54571000000000003</v>
      </c>
      <c r="D42" s="520">
        <f t="shared" si="41"/>
        <v>7.9019470913140255</v>
      </c>
      <c r="E42" s="521">
        <f t="shared" si="41"/>
        <v>9.9720187013799482</v>
      </c>
      <c r="F42" s="520">
        <f t="shared" si="41"/>
        <v>6.4404389005629987</v>
      </c>
      <c r="G42" s="521">
        <f t="shared" si="41"/>
        <v>5.8920778479999996</v>
      </c>
      <c r="H42" s="520">
        <v>0.80920789319167419</v>
      </c>
      <c r="I42" s="521">
        <v>0.91651375433013449</v>
      </c>
      <c r="J42" s="520">
        <f t="shared" ref="J42:M42" si="42">SUM(J43:J45)</f>
        <v>0.11847725398206907</v>
      </c>
      <c r="K42" s="521">
        <f t="shared" si="42"/>
        <v>9.9341219451124091E-2</v>
      </c>
      <c r="L42" s="762">
        <f t="shared" si="42"/>
        <v>15.270071139050767</v>
      </c>
      <c r="M42" s="536">
        <f t="shared" si="42"/>
        <v>17.425661523161203</v>
      </c>
      <c r="N42" s="773"/>
    </row>
    <row r="43" spans="1:14">
      <c r="A43" s="242" t="s">
        <v>272</v>
      </c>
      <c r="B43" s="502">
        <v>0</v>
      </c>
      <c r="C43" s="243">
        <v>0.54571000000000003</v>
      </c>
      <c r="D43" s="502">
        <v>2.5090162885622811</v>
      </c>
      <c r="E43" s="243">
        <v>2.2601485291050234</v>
      </c>
      <c r="F43" s="502">
        <v>4.0404264622399992</v>
      </c>
      <c r="G43" s="243">
        <v>3.396666699999999</v>
      </c>
      <c r="H43" s="502">
        <v>0.50148226754882341</v>
      </c>
      <c r="I43" s="243">
        <v>0.44573844853114702</v>
      </c>
      <c r="J43" s="502">
        <v>8.4816213048439212E-2</v>
      </c>
      <c r="K43" s="243">
        <v>9.9341219451124091E-2</v>
      </c>
      <c r="L43" s="763">
        <f t="shared" ref="L43:L46" si="43">B43+D43+F43+H43+J43</f>
        <v>7.1357412313995425</v>
      </c>
      <c r="M43" s="764">
        <f t="shared" ref="M43:M46" si="44">C43+E43+G43+I43+K43</f>
        <v>6.7476048970872933</v>
      </c>
      <c r="N43" s="773"/>
    </row>
    <row r="44" spans="1:14">
      <c r="A44" s="242" t="s">
        <v>273</v>
      </c>
      <c r="B44" s="502">
        <v>0</v>
      </c>
      <c r="C44" s="243">
        <v>0</v>
      </c>
      <c r="D44" s="502">
        <v>4.0256539830283407</v>
      </c>
      <c r="E44" s="243">
        <v>5.5320762828999914</v>
      </c>
      <c r="F44" s="502">
        <v>0.90794832199999997</v>
      </c>
      <c r="G44" s="243">
        <v>1.1479277480000001</v>
      </c>
      <c r="H44" s="502">
        <v>0.21663535</v>
      </c>
      <c r="I44" s="243">
        <v>0.22465684632010902</v>
      </c>
      <c r="J44" s="502">
        <v>0</v>
      </c>
      <c r="K44" s="243">
        <v>0</v>
      </c>
      <c r="L44" s="528">
        <f t="shared" si="43"/>
        <v>5.1502376550283406</v>
      </c>
      <c r="M44" s="533">
        <f t="shared" si="44"/>
        <v>6.9046608772200999</v>
      </c>
      <c r="N44" s="773"/>
    </row>
    <row r="45" spans="1:14">
      <c r="A45" s="242" t="s">
        <v>274</v>
      </c>
      <c r="B45" s="502">
        <v>0</v>
      </c>
      <c r="C45" s="243">
        <v>0</v>
      </c>
      <c r="D45" s="502">
        <v>1.3672768197234035</v>
      </c>
      <c r="E45" s="243">
        <v>2.1797938893749325</v>
      </c>
      <c r="F45" s="502">
        <v>1.4920641163229993</v>
      </c>
      <c r="G45" s="243">
        <v>1.3474834000000004</v>
      </c>
      <c r="H45" s="502">
        <v>9.1090275642850715E-2</v>
      </c>
      <c r="I45" s="243">
        <v>0.24611845947887834</v>
      </c>
      <c r="J45" s="502">
        <v>3.3661040933629864E-2</v>
      </c>
      <c r="K45" s="243">
        <v>0</v>
      </c>
      <c r="L45" s="528">
        <f t="shared" si="43"/>
        <v>2.984092252622883</v>
      </c>
      <c r="M45" s="533">
        <f t="shared" si="44"/>
        <v>3.7733957488538108</v>
      </c>
      <c r="N45" s="773"/>
    </row>
    <row r="46" spans="1:14">
      <c r="A46" s="510" t="s">
        <v>275</v>
      </c>
      <c r="B46" s="511"/>
      <c r="C46" s="512"/>
      <c r="D46" s="511"/>
      <c r="E46" s="512"/>
      <c r="F46" s="511"/>
      <c r="G46" s="512"/>
      <c r="H46" s="511">
        <v>0</v>
      </c>
      <c r="I46" s="512">
        <v>0</v>
      </c>
      <c r="J46" s="511"/>
      <c r="K46" s="512"/>
      <c r="L46" s="539">
        <f t="shared" si="43"/>
        <v>0</v>
      </c>
      <c r="M46" s="540">
        <f t="shared" si="44"/>
        <v>0</v>
      </c>
      <c r="N46" s="773"/>
    </row>
    <row r="47" spans="1:14" ht="15.75">
      <c r="A47" s="507" t="s">
        <v>276</v>
      </c>
      <c r="B47" s="508">
        <v>0</v>
      </c>
      <c r="C47" s="509">
        <v>37.447000000000003</v>
      </c>
      <c r="D47" s="508">
        <v>140.35575</v>
      </c>
      <c r="E47" s="509">
        <v>135.40447499999999</v>
      </c>
      <c r="F47" s="508">
        <v>17.008987630000004</v>
      </c>
      <c r="G47" s="509">
        <v>21.782753909419981</v>
      </c>
      <c r="H47" s="508"/>
      <c r="I47" s="509"/>
      <c r="J47" s="508">
        <v>16.268195330000001</v>
      </c>
      <c r="K47" s="509">
        <v>15.357448479999999</v>
      </c>
      <c r="L47" s="529"/>
      <c r="M47" s="538"/>
      <c r="N47" s="773"/>
    </row>
    <row r="48" spans="1:14" ht="15.75">
      <c r="A48" s="516" t="s">
        <v>277</v>
      </c>
      <c r="B48" s="517">
        <v>0</v>
      </c>
      <c r="C48" s="518">
        <v>1.4572862979677945E-2</v>
      </c>
      <c r="D48" s="517">
        <v>5.6299418380180544E-2</v>
      </c>
      <c r="E48" s="518">
        <v>7.3646153137700579E-2</v>
      </c>
      <c r="F48" s="517">
        <v>0.37864916129420445</v>
      </c>
      <c r="G48" s="518">
        <v>0.27049278858408998</v>
      </c>
      <c r="H48" s="517"/>
      <c r="I48" s="518"/>
      <c r="J48" s="517">
        <v>7.2827533465612167E-3</v>
      </c>
      <c r="K48" s="518">
        <v>6.4686018371148133E-3</v>
      </c>
      <c r="L48" s="530"/>
      <c r="M48" s="537"/>
      <c r="N48" s="773"/>
    </row>
  </sheetData>
  <mergeCells count="14">
    <mergeCell ref="F27:G27"/>
    <mergeCell ref="J27:K27"/>
    <mergeCell ref="L27:M27"/>
    <mergeCell ref="H27:I27"/>
    <mergeCell ref="A3:A4"/>
    <mergeCell ref="B3:C3"/>
    <mergeCell ref="D3:E3"/>
    <mergeCell ref="A27:A28"/>
    <mergeCell ref="B27:C27"/>
    <mergeCell ref="D27:E27"/>
    <mergeCell ref="F3:G3"/>
    <mergeCell ref="L3:M3"/>
    <mergeCell ref="J3:K3"/>
    <mergeCell ref="H3:I3"/>
  </mergeCells>
  <pageMargins left="0.7" right="0.7" top="0.75" bottom="0.75" header="0.3" footer="0.3"/>
  <pageSetup paperSize="9" orientation="portrait" r:id="rId1"/>
  <headerFooter>
    <oddHeader>&amp;C&amp;"Arial"&amp;8&amp;K000000INTERNAL&amp;1#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99"/>
  <sheetViews>
    <sheetView showGridLines="0" topLeftCell="F1" zoomScale="40" zoomScaleNormal="40" workbookViewId="0">
      <selection activeCell="AJ52" sqref="AJ52"/>
    </sheetView>
  </sheetViews>
  <sheetFormatPr baseColWidth="10" defaultColWidth="11.42578125" defaultRowHeight="12.75" outlineLevelCol="1"/>
  <cols>
    <col min="1" max="1" width="76.7109375" style="250" customWidth="1" outlineLevel="1"/>
    <col min="2" max="2" width="55.7109375" style="250" customWidth="1"/>
    <col min="3" max="3" width="12.5703125" style="250" customWidth="1"/>
    <col min="4" max="4" width="12" style="250" customWidth="1"/>
    <col min="5" max="5" width="14.7109375" style="250" customWidth="1"/>
    <col min="6" max="6" width="13" style="250" customWidth="1"/>
    <col min="7" max="7" width="13.42578125" style="250" customWidth="1"/>
    <col min="8" max="8" width="14.5703125" style="250" customWidth="1"/>
    <col min="9" max="9" width="17.140625" style="250" customWidth="1"/>
    <col min="10" max="11" width="14.140625" style="250" customWidth="1"/>
    <col min="12" max="13" width="14" style="250" customWidth="1"/>
    <col min="14" max="15" width="12.85546875" style="200" customWidth="1"/>
    <col min="16" max="25" width="11.42578125" style="200" customWidth="1"/>
    <col min="26" max="26" width="11.42578125" style="200"/>
    <col min="27" max="28" width="11.42578125" style="250"/>
    <col min="34" max="34" width="29.85546875" bestFit="1" customWidth="1"/>
    <col min="35" max="55" width="15.85546875" customWidth="1"/>
  </cols>
  <sheetData>
    <row r="1" spans="1:31">
      <c r="A1" s="247"/>
      <c r="B1" s="248"/>
      <c r="C1" s="246"/>
      <c r="D1" s="246"/>
      <c r="E1" s="246"/>
      <c r="F1" s="246"/>
      <c r="G1" s="200"/>
      <c r="H1" s="235"/>
      <c r="I1" s="246"/>
      <c r="J1" s="246"/>
      <c r="K1" s="246"/>
      <c r="L1" s="246"/>
      <c r="M1" s="246"/>
      <c r="N1" s="246"/>
      <c r="O1" s="246"/>
      <c r="P1" s="246"/>
      <c r="Q1" s="246"/>
      <c r="R1" s="246"/>
      <c r="S1" s="246"/>
      <c r="T1" s="246"/>
      <c r="U1" s="246"/>
      <c r="V1" s="246"/>
      <c r="W1" s="246"/>
      <c r="X1" s="246"/>
      <c r="Y1" s="246"/>
      <c r="Z1" s="246"/>
      <c r="AA1" s="247"/>
      <c r="AB1" s="247"/>
    </row>
    <row r="2" spans="1:31">
      <c r="A2" s="247"/>
      <c r="B2" s="248"/>
      <c r="C2" s="246"/>
      <c r="D2" s="246"/>
      <c r="E2" s="246"/>
      <c r="F2" s="246"/>
      <c r="G2" s="235"/>
      <c r="H2" s="235"/>
      <c r="I2" s="246"/>
      <c r="J2" s="246"/>
      <c r="K2" s="246"/>
      <c r="L2" s="246"/>
      <c r="M2" s="246"/>
      <c r="N2" s="246"/>
      <c r="O2" s="246"/>
      <c r="P2" s="246"/>
      <c r="Q2" s="246"/>
      <c r="R2" s="246"/>
      <c r="S2" s="246"/>
      <c r="T2" s="246"/>
      <c r="U2" s="246"/>
      <c r="V2" s="246"/>
      <c r="W2" s="246"/>
      <c r="X2" s="246"/>
      <c r="Y2" s="246"/>
      <c r="Z2" s="246"/>
      <c r="AA2" s="247"/>
      <c r="AB2" s="247"/>
    </row>
    <row r="3" spans="1:31" ht="25.5" customHeight="1">
      <c r="B3" s="249"/>
      <c r="C3" s="541" t="s">
        <v>169</v>
      </c>
      <c r="D3" s="542" t="s">
        <v>278</v>
      </c>
      <c r="E3" s="542" t="s">
        <v>171</v>
      </c>
      <c r="F3" s="542" t="s">
        <v>173</v>
      </c>
      <c r="G3" s="542" t="s">
        <v>174</v>
      </c>
      <c r="H3" s="542" t="s">
        <v>279</v>
      </c>
      <c r="I3" s="543" t="s">
        <v>178</v>
      </c>
      <c r="J3" s="870" t="s">
        <v>63</v>
      </c>
      <c r="K3" s="871"/>
      <c r="L3" s="870" t="s">
        <v>280</v>
      </c>
      <c r="M3" s="871"/>
      <c r="N3" s="870" t="s">
        <v>71</v>
      </c>
      <c r="O3" s="871"/>
      <c r="P3" s="870" t="s">
        <v>112</v>
      </c>
      <c r="Q3" s="871"/>
      <c r="R3" s="870" t="s">
        <v>281</v>
      </c>
      <c r="S3" s="871"/>
      <c r="T3" s="870" t="s">
        <v>282</v>
      </c>
      <c r="U3" s="871"/>
      <c r="V3" s="870" t="s">
        <v>283</v>
      </c>
      <c r="W3" s="871"/>
      <c r="X3" s="870" t="s">
        <v>86</v>
      </c>
      <c r="Y3" s="871"/>
      <c r="Z3" s="870" t="s">
        <v>448</v>
      </c>
      <c r="AA3" s="871"/>
      <c r="AB3" s="870" t="s">
        <v>450</v>
      </c>
      <c r="AC3" s="871"/>
      <c r="AD3" s="870" t="s">
        <v>451</v>
      </c>
      <c r="AE3" s="871"/>
    </row>
    <row r="4" spans="1:31" ht="25.5">
      <c r="B4" s="251"/>
      <c r="C4" s="544" t="s">
        <v>487</v>
      </c>
      <c r="D4" s="544" t="s">
        <v>487</v>
      </c>
      <c r="E4" s="544" t="s">
        <v>487</v>
      </c>
      <c r="F4" s="544" t="s">
        <v>487</v>
      </c>
      <c r="G4" s="544" t="s">
        <v>487</v>
      </c>
      <c r="H4" s="544" t="s">
        <v>487</v>
      </c>
      <c r="I4" s="544" t="s">
        <v>487</v>
      </c>
      <c r="J4" s="545" t="s">
        <v>460</v>
      </c>
      <c r="K4" s="545" t="s">
        <v>463</v>
      </c>
      <c r="L4" s="545" t="s">
        <v>460</v>
      </c>
      <c r="M4" s="545" t="s">
        <v>463</v>
      </c>
      <c r="N4" s="545" t="s">
        <v>460</v>
      </c>
      <c r="O4" s="545" t="s">
        <v>463</v>
      </c>
      <c r="P4" s="545" t="s">
        <v>460</v>
      </c>
      <c r="Q4" s="545" t="s">
        <v>463</v>
      </c>
      <c r="R4" s="545" t="s">
        <v>460</v>
      </c>
      <c r="S4" s="545" t="s">
        <v>463</v>
      </c>
      <c r="T4" s="545" t="s">
        <v>460</v>
      </c>
      <c r="U4" s="545" t="s">
        <v>463</v>
      </c>
      <c r="V4" s="545" t="s">
        <v>460</v>
      </c>
      <c r="W4" s="545" t="s">
        <v>463</v>
      </c>
      <c r="X4" s="545" t="s">
        <v>460</v>
      </c>
      <c r="Y4" s="545" t="s">
        <v>463</v>
      </c>
      <c r="Z4" s="545" t="s">
        <v>460</v>
      </c>
      <c r="AA4" s="545" t="s">
        <v>463</v>
      </c>
      <c r="AB4" s="545" t="s">
        <v>460</v>
      </c>
      <c r="AC4" s="545" t="s">
        <v>463</v>
      </c>
      <c r="AD4" s="545" t="s">
        <v>460</v>
      </c>
      <c r="AE4" s="545" t="s">
        <v>463</v>
      </c>
    </row>
    <row r="5" spans="1:31">
      <c r="B5" s="251">
        <v>1000</v>
      </c>
      <c r="C5" s="546" t="s">
        <v>218</v>
      </c>
      <c r="D5" s="546" t="s">
        <v>218</v>
      </c>
      <c r="E5" s="546" t="s">
        <v>218</v>
      </c>
      <c r="F5" s="546" t="s">
        <v>218</v>
      </c>
      <c r="G5" s="546" t="s">
        <v>218</v>
      </c>
      <c r="H5" s="546" t="s">
        <v>218</v>
      </c>
      <c r="I5" s="546" t="s">
        <v>218</v>
      </c>
      <c r="J5" s="546" t="s">
        <v>218</v>
      </c>
      <c r="K5" s="546" t="s">
        <v>218</v>
      </c>
      <c r="L5" s="546" t="s">
        <v>218</v>
      </c>
      <c r="M5" s="546" t="s">
        <v>218</v>
      </c>
      <c r="N5" s="546" t="s">
        <v>218</v>
      </c>
      <c r="O5" s="546" t="s">
        <v>218</v>
      </c>
      <c r="P5" s="546" t="s">
        <v>218</v>
      </c>
      <c r="Q5" s="546" t="s">
        <v>218</v>
      </c>
      <c r="R5" s="546" t="s">
        <v>218</v>
      </c>
      <c r="S5" s="546" t="s">
        <v>218</v>
      </c>
      <c r="T5" s="546" t="s">
        <v>218</v>
      </c>
      <c r="U5" s="546" t="s">
        <v>218</v>
      </c>
      <c r="V5" s="546" t="s">
        <v>218</v>
      </c>
      <c r="W5" s="546" t="s">
        <v>218</v>
      </c>
      <c r="X5" s="546" t="s">
        <v>218</v>
      </c>
      <c r="Y5" s="546" t="s">
        <v>218</v>
      </c>
      <c r="Z5" s="546" t="s">
        <v>218</v>
      </c>
      <c r="AA5" s="546" t="s">
        <v>218</v>
      </c>
      <c r="AB5" s="546" t="s">
        <v>218</v>
      </c>
      <c r="AC5" s="546" t="s">
        <v>218</v>
      </c>
      <c r="AD5" s="546" t="s">
        <v>218</v>
      </c>
      <c r="AE5" s="546" t="s">
        <v>218</v>
      </c>
    </row>
    <row r="6" spans="1:31">
      <c r="B6" s="252"/>
      <c r="C6" s="253"/>
      <c r="D6" s="253"/>
      <c r="E6" s="253"/>
      <c r="F6" s="253"/>
      <c r="G6" s="253"/>
      <c r="H6" s="253"/>
      <c r="I6" s="253"/>
      <c r="J6" s="253"/>
      <c r="K6" s="253"/>
      <c r="L6" s="253"/>
      <c r="M6" s="253"/>
      <c r="N6" s="253"/>
      <c r="O6" s="253"/>
      <c r="P6" s="253"/>
      <c r="Q6" s="253"/>
      <c r="R6" s="253"/>
      <c r="S6" s="253"/>
      <c r="T6" s="253"/>
      <c r="U6" s="253"/>
      <c r="V6" s="253"/>
      <c r="W6" s="253"/>
      <c r="X6" s="253"/>
      <c r="Y6" s="253"/>
      <c r="Z6" s="253"/>
      <c r="AB6" s="253"/>
      <c r="AC6" s="250"/>
      <c r="AD6" s="253"/>
      <c r="AE6" s="250"/>
    </row>
    <row r="7" spans="1:31">
      <c r="A7" s="250" t="s">
        <v>284</v>
      </c>
      <c r="B7" s="197" t="s">
        <v>284</v>
      </c>
      <c r="C7" s="254">
        <v>24.419</v>
      </c>
      <c r="D7" s="254">
        <v>421.09800000000001</v>
      </c>
      <c r="E7" s="254">
        <v>445.517</v>
      </c>
      <c r="F7" s="254">
        <v>2.65</v>
      </c>
      <c r="G7" s="254">
        <v>0</v>
      </c>
      <c r="H7" s="254">
        <v>442.86700000000002</v>
      </c>
      <c r="I7" s="254">
        <v>445.517</v>
      </c>
      <c r="J7" s="254">
        <v>0</v>
      </c>
      <c r="K7" s="254">
        <v>0</v>
      </c>
      <c r="L7" s="254">
        <v>0</v>
      </c>
      <c r="M7" s="254">
        <v>0</v>
      </c>
      <c r="N7" s="254">
        <v>0</v>
      </c>
      <c r="O7" s="254">
        <v>0</v>
      </c>
      <c r="P7" s="254">
        <v>-0.25900000000000012</v>
      </c>
      <c r="Q7" s="254">
        <v>-1.2270000000000001</v>
      </c>
      <c r="R7" s="254">
        <v>-0.27099999999999991</v>
      </c>
      <c r="S7" s="254">
        <v>-1.2609999999999999</v>
      </c>
      <c r="T7" s="254">
        <v>-1.3209999999999997</v>
      </c>
      <c r="U7" s="254">
        <v>-3.3849999999999998</v>
      </c>
      <c r="V7" s="254">
        <v>-1.5800000000000005</v>
      </c>
      <c r="W7" s="254">
        <v>-4.6340000000000003</v>
      </c>
      <c r="X7" s="254">
        <v>1.100000000000001E-2</v>
      </c>
      <c r="Y7" s="254">
        <v>-0.378</v>
      </c>
      <c r="Z7" s="254">
        <v>-1.5689999999999995</v>
      </c>
      <c r="AA7" s="254">
        <v>-5.0119999999999996</v>
      </c>
      <c r="AB7" s="254">
        <v>-10.563000000000002</v>
      </c>
      <c r="AC7" s="254">
        <v>-18.318000000000001</v>
      </c>
      <c r="AD7" s="254">
        <v>-12.131999999999998</v>
      </c>
      <c r="AE7" s="254">
        <v>-23.33</v>
      </c>
    </row>
    <row r="8" spans="1:31">
      <c r="B8" s="197" t="s">
        <v>495</v>
      </c>
      <c r="C8" s="254">
        <v>47.667999999999999</v>
      </c>
      <c r="D8" s="254">
        <v>42.908000000000001</v>
      </c>
      <c r="E8" s="254">
        <v>90.575999999999993</v>
      </c>
      <c r="F8" s="254">
        <v>11.872999999999999</v>
      </c>
      <c r="G8" s="254">
        <v>13.709</v>
      </c>
      <c r="H8" s="254">
        <v>64.994</v>
      </c>
      <c r="I8" s="254">
        <v>90.575999999999993</v>
      </c>
      <c r="J8" s="254">
        <v>-3.6999999999999922E-2</v>
      </c>
      <c r="K8" s="254">
        <v>1.0640000000000001</v>
      </c>
      <c r="L8" s="254">
        <v>2.0000000000000018E-3</v>
      </c>
      <c r="M8" s="254">
        <v>-0.24299999999999999</v>
      </c>
      <c r="N8" s="254">
        <v>-3.5000000000000031E-2</v>
      </c>
      <c r="O8" s="254">
        <v>0.82099999999999995</v>
      </c>
      <c r="P8" s="254">
        <v>-0.24</v>
      </c>
      <c r="Q8" s="254">
        <v>-1.516</v>
      </c>
      <c r="R8" s="254">
        <v>-0.24099999999999988</v>
      </c>
      <c r="S8" s="254">
        <v>-1.5269999999999999</v>
      </c>
      <c r="T8" s="254">
        <v>1.7000000000001236E-2</v>
      </c>
      <c r="U8" s="254">
        <v>-11.510999999999999</v>
      </c>
      <c r="V8" s="254">
        <v>-0.26600000000000001</v>
      </c>
      <c r="W8" s="254">
        <v>-11.554</v>
      </c>
      <c r="X8" s="254">
        <v>-0.33000000000000007</v>
      </c>
      <c r="Y8" s="254">
        <v>3.0859999999999999</v>
      </c>
      <c r="Z8" s="254">
        <v>-0.59600000000000009</v>
      </c>
      <c r="AA8" s="254">
        <v>-8.468</v>
      </c>
      <c r="AB8" s="254">
        <v>-1.899</v>
      </c>
      <c r="AC8" s="254">
        <v>3.8860000000000001</v>
      </c>
      <c r="AD8" s="254">
        <v>-2.4949999999999997</v>
      </c>
      <c r="AE8" s="254">
        <v>-4.5819999999999999</v>
      </c>
    </row>
    <row r="9" spans="1:31">
      <c r="A9" s="250" t="s">
        <v>285</v>
      </c>
      <c r="B9" s="103" t="s">
        <v>285</v>
      </c>
      <c r="C9" s="254">
        <v>473.31599999999997</v>
      </c>
      <c r="D9" s="254">
        <v>2997.2179999999998</v>
      </c>
      <c r="E9" s="254">
        <v>3470.5340000000001</v>
      </c>
      <c r="F9" s="254">
        <v>1051.086</v>
      </c>
      <c r="G9" s="254">
        <v>949.71900000000005</v>
      </c>
      <c r="H9" s="254">
        <v>1469.729</v>
      </c>
      <c r="I9" s="254">
        <v>3470.5340000000001</v>
      </c>
      <c r="J9" s="254">
        <v>534.99</v>
      </c>
      <c r="K9" s="254">
        <v>1403.94</v>
      </c>
      <c r="L9" s="254">
        <v>-388.71399999999994</v>
      </c>
      <c r="M9" s="254">
        <v>-963.23699999999997</v>
      </c>
      <c r="N9" s="254">
        <v>146.27599999999995</v>
      </c>
      <c r="O9" s="254">
        <v>440.70299999999997</v>
      </c>
      <c r="P9" s="254">
        <v>47.97399999999999</v>
      </c>
      <c r="Q9" s="254">
        <v>160.86199999999999</v>
      </c>
      <c r="R9" s="254">
        <v>-24.812999999999995</v>
      </c>
      <c r="S9" s="254">
        <v>-42.537999999999997</v>
      </c>
      <c r="T9" s="254">
        <v>7.8969999999999914</v>
      </c>
      <c r="U9" s="254">
        <v>83.272999999999996</v>
      </c>
      <c r="V9" s="254">
        <v>-16.913999999999994</v>
      </c>
      <c r="W9" s="254">
        <v>40.874000000000002</v>
      </c>
      <c r="X9" s="254">
        <v>16.632000000000001</v>
      </c>
      <c r="Y9" s="254">
        <v>-0.91800000000000004</v>
      </c>
      <c r="Z9" s="254">
        <v>-0.28199999999999648</v>
      </c>
      <c r="AA9" s="254">
        <v>39.956000000000003</v>
      </c>
      <c r="AB9" s="254">
        <v>-33.742000000000004</v>
      </c>
      <c r="AC9" s="254">
        <v>-58.515000000000001</v>
      </c>
      <c r="AD9" s="254">
        <v>-34.024000000000001</v>
      </c>
      <c r="AE9" s="254">
        <v>-18.559000000000001</v>
      </c>
    </row>
    <row r="10" spans="1:31" ht="13.5" customHeight="1">
      <c r="A10" s="250" t="s">
        <v>286</v>
      </c>
      <c r="B10" s="103" t="s">
        <v>286</v>
      </c>
      <c r="C10" s="254">
        <v>35.125999999999998</v>
      </c>
      <c r="D10" s="254">
        <v>0.45100000000000001</v>
      </c>
      <c r="E10" s="254">
        <v>35.576999999999998</v>
      </c>
      <c r="F10" s="254">
        <v>34.988</v>
      </c>
      <c r="G10" s="254">
        <v>7.3999999999999996E-2</v>
      </c>
      <c r="H10" s="254">
        <v>0.51500000000000001</v>
      </c>
      <c r="I10" s="254">
        <v>35.576999999999998</v>
      </c>
      <c r="J10" s="254">
        <v>3.0000000000000027E-3</v>
      </c>
      <c r="K10" s="254">
        <v>7.9000000000000001E-2</v>
      </c>
      <c r="L10" s="254">
        <v>-1E-3</v>
      </c>
      <c r="M10" s="254">
        <v>-2E-3</v>
      </c>
      <c r="N10" s="254">
        <v>2.0000000000000018E-3</v>
      </c>
      <c r="O10" s="254">
        <v>7.6999999999999999E-2</v>
      </c>
      <c r="P10" s="254">
        <v>-0.13899999999999998</v>
      </c>
      <c r="Q10" s="254">
        <v>-0.35399999999999998</v>
      </c>
      <c r="R10" s="254">
        <v>-0.17400000000000004</v>
      </c>
      <c r="S10" s="254">
        <v>-0.45800000000000002</v>
      </c>
      <c r="T10" s="254">
        <v>-3.3000000000000002E-2</v>
      </c>
      <c r="U10" s="254">
        <v>-6.5000000000000002E-2</v>
      </c>
      <c r="V10" s="254">
        <v>-0.20800000000000002</v>
      </c>
      <c r="W10" s="254">
        <v>-0.52400000000000002</v>
      </c>
      <c r="X10" s="254">
        <v>0</v>
      </c>
      <c r="Y10" s="254">
        <v>0</v>
      </c>
      <c r="Z10" s="254">
        <v>-0.20800000000000002</v>
      </c>
      <c r="AA10" s="254">
        <v>-0.52400000000000002</v>
      </c>
      <c r="AB10" s="254">
        <v>-1.0999999999999999E-2</v>
      </c>
      <c r="AC10" s="254">
        <v>-1.9E-2</v>
      </c>
      <c r="AD10" s="254">
        <v>-0.21900000000000003</v>
      </c>
      <c r="AE10" s="254">
        <v>-0.54300000000000004</v>
      </c>
    </row>
    <row r="11" spans="1:31">
      <c r="A11" s="250" t="s">
        <v>287</v>
      </c>
      <c r="B11" s="103" t="s">
        <v>287</v>
      </c>
      <c r="C11" s="254">
        <v>207.27500000000001</v>
      </c>
      <c r="D11" s="254">
        <v>681.75800000000004</v>
      </c>
      <c r="E11" s="254">
        <v>889.03300000000002</v>
      </c>
      <c r="F11" s="254">
        <v>15.904</v>
      </c>
      <c r="G11" s="254">
        <v>13.709</v>
      </c>
      <c r="H11" s="254">
        <v>859.42</v>
      </c>
      <c r="I11" s="254">
        <v>889.03300000000002</v>
      </c>
      <c r="J11" s="254">
        <v>-3.6999999999999922E-2</v>
      </c>
      <c r="K11" s="254">
        <v>1.0640000000000001</v>
      </c>
      <c r="L11" s="254">
        <v>2.0000000000000018E-3</v>
      </c>
      <c r="M11" s="254">
        <v>-0.24299999999999999</v>
      </c>
      <c r="N11" s="254">
        <v>-3.5000000000000031E-2</v>
      </c>
      <c r="O11" s="254">
        <v>0.82099999999999995</v>
      </c>
      <c r="P11" s="254">
        <v>-0.31099999999999994</v>
      </c>
      <c r="Q11" s="254">
        <v>-2.7719999999999998</v>
      </c>
      <c r="R11" s="254">
        <v>-0.32199999999999962</v>
      </c>
      <c r="S11" s="254">
        <v>-2.8159999999999998</v>
      </c>
      <c r="T11" s="254">
        <v>-3.4840000000000018</v>
      </c>
      <c r="U11" s="254">
        <v>-32.984000000000002</v>
      </c>
      <c r="V11" s="254">
        <v>-4.0530000000000008</v>
      </c>
      <c r="W11" s="254">
        <v>-17.321000000000002</v>
      </c>
      <c r="X11" s="254">
        <v>-0.20699999999999996</v>
      </c>
      <c r="Y11" s="254">
        <v>-1.1479999999999999</v>
      </c>
      <c r="Z11" s="254">
        <v>-4.2600000000000016</v>
      </c>
      <c r="AA11" s="254">
        <v>-18.469000000000001</v>
      </c>
      <c r="AB11" s="254">
        <v>-20.671000000000003</v>
      </c>
      <c r="AC11" s="254">
        <v>-32.965000000000003</v>
      </c>
      <c r="AD11" s="254">
        <v>-24.930999999999997</v>
      </c>
      <c r="AE11" s="254">
        <v>-51.433999999999997</v>
      </c>
    </row>
    <row r="12" spans="1:31">
      <c r="A12" s="250" t="s">
        <v>288</v>
      </c>
      <c r="B12" s="103" t="s">
        <v>288</v>
      </c>
      <c r="C12" s="254">
        <v>512.04200000000003</v>
      </c>
      <c r="D12" s="254">
        <v>5693.3310000000001</v>
      </c>
      <c r="E12" s="254">
        <v>6205.3729999999996</v>
      </c>
      <c r="F12" s="254">
        <v>864.12699999999995</v>
      </c>
      <c r="G12" s="254">
        <v>719.17200000000003</v>
      </c>
      <c r="H12" s="254">
        <v>4622.0739999999996</v>
      </c>
      <c r="I12" s="254">
        <v>6205.3729999999996</v>
      </c>
      <c r="J12" s="254">
        <v>243.11200000000008</v>
      </c>
      <c r="K12" s="254">
        <v>803.10400000000004</v>
      </c>
      <c r="L12" s="254">
        <v>-98.783999999999992</v>
      </c>
      <c r="M12" s="254">
        <v>-400.56099999999998</v>
      </c>
      <c r="N12" s="254">
        <v>144.32800000000003</v>
      </c>
      <c r="O12" s="254">
        <v>402.54300000000001</v>
      </c>
      <c r="P12" s="254">
        <v>130.48500000000001</v>
      </c>
      <c r="Q12" s="254">
        <v>362.83800000000002</v>
      </c>
      <c r="R12" s="254">
        <v>79.932000000000016</v>
      </c>
      <c r="S12" s="254">
        <v>207.74700000000001</v>
      </c>
      <c r="T12" s="254">
        <v>18.945</v>
      </c>
      <c r="U12" s="254">
        <v>-10.081</v>
      </c>
      <c r="V12" s="254">
        <v>98.88</v>
      </c>
      <c r="W12" s="254">
        <v>197.89699999999999</v>
      </c>
      <c r="X12" s="254">
        <v>-13.95</v>
      </c>
      <c r="Y12" s="254">
        <v>-41.445999999999998</v>
      </c>
      <c r="Z12" s="254">
        <v>84.929999999999993</v>
      </c>
      <c r="AA12" s="254">
        <v>156.45099999999999</v>
      </c>
      <c r="AB12" s="254">
        <v>6.0910000000000082</v>
      </c>
      <c r="AC12" s="254">
        <v>659.35299999999995</v>
      </c>
      <c r="AD12" s="254">
        <v>91.020999999999958</v>
      </c>
      <c r="AE12" s="254">
        <v>815.80399999999997</v>
      </c>
    </row>
    <row r="13" spans="1:31">
      <c r="A13" s="250" t="s">
        <v>212</v>
      </c>
      <c r="B13" s="103" t="s">
        <v>212</v>
      </c>
      <c r="C13" s="254">
        <v>63.244</v>
      </c>
      <c r="D13" s="254">
        <v>75.424000000000007</v>
      </c>
      <c r="E13" s="254">
        <v>138.66800000000001</v>
      </c>
      <c r="F13" s="254">
        <v>34.456000000000003</v>
      </c>
      <c r="G13" s="254">
        <v>8.57</v>
      </c>
      <c r="H13" s="254">
        <v>95.641999999999996</v>
      </c>
      <c r="I13" s="254">
        <v>138.66800000000001</v>
      </c>
      <c r="J13" s="254">
        <v>23.454999999999998</v>
      </c>
      <c r="K13" s="254">
        <v>124.822</v>
      </c>
      <c r="L13" s="254">
        <v>-9.8440000000000012</v>
      </c>
      <c r="M13" s="254">
        <v>-45.837000000000003</v>
      </c>
      <c r="N13" s="254">
        <v>13.611000000000004</v>
      </c>
      <c r="O13" s="254">
        <v>78.984999999999999</v>
      </c>
      <c r="P13" s="254">
        <v>11.589999999999996</v>
      </c>
      <c r="Q13" s="254">
        <v>74.41</v>
      </c>
      <c r="R13" s="254">
        <v>8.9009999999999962</v>
      </c>
      <c r="S13" s="254">
        <v>66.147999999999996</v>
      </c>
      <c r="T13" s="254">
        <v>-0.16500000000000004</v>
      </c>
      <c r="U13" s="254">
        <v>0.59799999999999998</v>
      </c>
      <c r="V13" s="254">
        <v>8.7340000000000018</v>
      </c>
      <c r="W13" s="254">
        <v>66.745000000000005</v>
      </c>
      <c r="X13" s="254">
        <v>-3.0079999999999991</v>
      </c>
      <c r="Y13" s="254">
        <v>-22.806999999999999</v>
      </c>
      <c r="Z13" s="254">
        <v>5.7259999999999991</v>
      </c>
      <c r="AA13" s="254">
        <v>43.938000000000002</v>
      </c>
      <c r="AB13" s="254">
        <v>-0.71599999999999997</v>
      </c>
      <c r="AC13" s="254">
        <v>1.8779999999999999</v>
      </c>
      <c r="AD13" s="254">
        <v>5.0100000000000051</v>
      </c>
      <c r="AE13" s="254">
        <v>45.816000000000003</v>
      </c>
    </row>
    <row r="14" spans="1:31">
      <c r="A14" s="250" t="s">
        <v>213</v>
      </c>
      <c r="B14" s="103" t="s">
        <v>213</v>
      </c>
      <c r="C14" s="254">
        <v>40.573</v>
      </c>
      <c r="D14" s="254">
        <v>313.18900000000002</v>
      </c>
      <c r="E14" s="254">
        <v>353.762</v>
      </c>
      <c r="F14" s="254">
        <v>61.802</v>
      </c>
      <c r="G14" s="254">
        <v>104.49</v>
      </c>
      <c r="H14" s="254">
        <v>187.47</v>
      </c>
      <c r="I14" s="254">
        <v>353.762</v>
      </c>
      <c r="J14" s="254">
        <v>15.034999999999997</v>
      </c>
      <c r="K14" s="254">
        <v>66.445999999999998</v>
      </c>
      <c r="L14" s="254">
        <v>-8.1019999999999985</v>
      </c>
      <c r="M14" s="254">
        <v>-18.646999999999998</v>
      </c>
      <c r="N14" s="254">
        <v>6.9329999999999998</v>
      </c>
      <c r="O14" s="254">
        <v>47.798999999999999</v>
      </c>
      <c r="P14" s="254">
        <v>6.0869999999999962</v>
      </c>
      <c r="Q14" s="254">
        <v>44.973999999999997</v>
      </c>
      <c r="R14" s="254">
        <v>5.7760000000000034</v>
      </c>
      <c r="S14" s="254">
        <v>44.301000000000002</v>
      </c>
      <c r="T14" s="254">
        <v>-5.7999999999999829E-2</v>
      </c>
      <c r="U14" s="254">
        <v>-4.8810000000000002</v>
      </c>
      <c r="V14" s="254">
        <v>5.7180000000000035</v>
      </c>
      <c r="W14" s="254">
        <v>39.42</v>
      </c>
      <c r="X14" s="254">
        <v>-1.9329999999999998</v>
      </c>
      <c r="Y14" s="254">
        <v>-13.368</v>
      </c>
      <c r="Z14" s="254">
        <v>3.7850000000000001</v>
      </c>
      <c r="AA14" s="254">
        <v>26.052</v>
      </c>
      <c r="AB14" s="254">
        <v>6.0999999999999943E-2</v>
      </c>
      <c r="AC14" s="254">
        <v>8.4420000000000002</v>
      </c>
      <c r="AD14" s="254">
        <v>3.8460000000000001</v>
      </c>
      <c r="AE14" s="254">
        <v>34.494</v>
      </c>
    </row>
    <row r="15" spans="1:31">
      <c r="A15" s="250" t="s">
        <v>289</v>
      </c>
      <c r="B15" s="103" t="s">
        <v>289</v>
      </c>
      <c r="C15" s="254">
        <v>217.69</v>
      </c>
      <c r="D15" s="254">
        <v>69.141000000000005</v>
      </c>
      <c r="E15" s="254">
        <v>286.83100000000002</v>
      </c>
      <c r="F15" s="254">
        <v>83.906000000000006</v>
      </c>
      <c r="G15" s="254">
        <v>0.20799999999999999</v>
      </c>
      <c r="H15" s="254">
        <v>202.71700000000001</v>
      </c>
      <c r="I15" s="254">
        <v>286.83100000000002</v>
      </c>
      <c r="J15" s="254">
        <v>2E-3</v>
      </c>
      <c r="K15" s="254">
        <v>4.0000000000000001E-3</v>
      </c>
      <c r="L15" s="254">
        <v>0</v>
      </c>
      <c r="M15" s="254">
        <v>0</v>
      </c>
      <c r="N15" s="254">
        <v>2E-3</v>
      </c>
      <c r="O15" s="254">
        <v>4.0000000000000001E-3</v>
      </c>
      <c r="P15" s="254">
        <v>-0.27100000000000007</v>
      </c>
      <c r="Q15" s="254">
        <v>-0.55400000000000005</v>
      </c>
      <c r="R15" s="254">
        <v>-0.27100000000000007</v>
      </c>
      <c r="S15" s="254">
        <v>-0.55400000000000005</v>
      </c>
      <c r="T15" s="254">
        <v>7.2440000000000015</v>
      </c>
      <c r="U15" s="254">
        <v>21.321000000000002</v>
      </c>
      <c r="V15" s="254">
        <v>6.972999999999999</v>
      </c>
      <c r="W15" s="254">
        <v>20.766999999999999</v>
      </c>
      <c r="X15" s="254">
        <v>-2.3699999999999992</v>
      </c>
      <c r="Y15" s="254">
        <v>-7.0439999999999996</v>
      </c>
      <c r="Z15" s="254">
        <v>4.6030000000000015</v>
      </c>
      <c r="AA15" s="254">
        <v>13.723000000000001</v>
      </c>
      <c r="AB15" s="254">
        <v>7.5999999999998735E-2</v>
      </c>
      <c r="AC15" s="254">
        <v>10.436999999999999</v>
      </c>
      <c r="AD15" s="254">
        <v>4.6789999999999985</v>
      </c>
      <c r="AE15" s="254">
        <v>24.16</v>
      </c>
    </row>
    <row r="16" spans="1:31">
      <c r="A16" s="250" t="s">
        <v>290</v>
      </c>
      <c r="B16" s="103" t="s">
        <v>290</v>
      </c>
      <c r="C16" s="254">
        <v>978.04100000000005</v>
      </c>
      <c r="D16" s="254">
        <v>2806.7550000000001</v>
      </c>
      <c r="E16" s="254">
        <v>3784.7959999999998</v>
      </c>
      <c r="F16" s="254">
        <v>1380.308</v>
      </c>
      <c r="G16" s="254">
        <v>1250.6579999999999</v>
      </c>
      <c r="H16" s="254">
        <v>1153.83</v>
      </c>
      <c r="I16" s="254">
        <v>3784.7959999999998</v>
      </c>
      <c r="J16" s="254">
        <v>515.48099999999988</v>
      </c>
      <c r="K16" s="254">
        <v>1442.9169999999999</v>
      </c>
      <c r="L16" s="254">
        <v>-343.678</v>
      </c>
      <c r="M16" s="254">
        <v>-908.88699999999994</v>
      </c>
      <c r="N16" s="254">
        <v>171.803</v>
      </c>
      <c r="O16" s="254">
        <v>534.03</v>
      </c>
      <c r="P16" s="254">
        <v>125.35399999999998</v>
      </c>
      <c r="Q16" s="254">
        <v>371.22899999999998</v>
      </c>
      <c r="R16" s="254">
        <v>115.55000000000004</v>
      </c>
      <c r="S16" s="254">
        <v>281.33300000000003</v>
      </c>
      <c r="T16" s="254">
        <v>-54.567999999999998</v>
      </c>
      <c r="U16" s="254">
        <v>-176.012</v>
      </c>
      <c r="V16" s="254">
        <v>60.983000000000004</v>
      </c>
      <c r="W16" s="254">
        <v>105.322</v>
      </c>
      <c r="X16" s="254">
        <v>-16.276000000000003</v>
      </c>
      <c r="Y16" s="254">
        <v>-30.425000000000001</v>
      </c>
      <c r="Z16" s="254">
        <v>44.707000000000008</v>
      </c>
      <c r="AA16" s="254">
        <v>74.897000000000006</v>
      </c>
      <c r="AB16" s="254">
        <v>0.34299999999999642</v>
      </c>
      <c r="AC16" s="254">
        <v>50.735999999999997</v>
      </c>
      <c r="AD16" s="254">
        <v>45.05</v>
      </c>
      <c r="AE16" s="254">
        <v>125.633</v>
      </c>
    </row>
    <row r="17" spans="1:31">
      <c r="A17" s="250" t="s">
        <v>464</v>
      </c>
      <c r="B17" s="103" t="s">
        <v>464</v>
      </c>
      <c r="C17" s="254">
        <v>289.53500000000003</v>
      </c>
      <c r="D17" s="254">
        <v>46.338999999999999</v>
      </c>
      <c r="E17" s="254">
        <v>335.87400000000002</v>
      </c>
      <c r="F17" s="254">
        <v>230.54900000000001</v>
      </c>
      <c r="G17" s="254">
        <v>81.872</v>
      </c>
      <c r="H17" s="254">
        <v>23.452999999999999</v>
      </c>
      <c r="I17" s="254">
        <v>335.87400000000002</v>
      </c>
      <c r="J17" s="254">
        <v>256.44599999999991</v>
      </c>
      <c r="K17" s="254">
        <v>936.99699999999996</v>
      </c>
      <c r="L17" s="254">
        <v>-244.84800000000007</v>
      </c>
      <c r="M17" s="254">
        <v>-935.37900000000002</v>
      </c>
      <c r="N17" s="254">
        <v>11.598000000000001</v>
      </c>
      <c r="O17" s="254">
        <v>1.6180000000000001</v>
      </c>
      <c r="P17" s="254">
        <v>8.44</v>
      </c>
      <c r="Q17" s="254">
        <v>-5.9139999999999997</v>
      </c>
      <c r="R17" s="254">
        <v>8.5090000000000003</v>
      </c>
      <c r="S17" s="254">
        <v>-6.1669999999999998</v>
      </c>
      <c r="T17" s="254">
        <v>0.86799999999999999</v>
      </c>
      <c r="U17" s="254">
        <v>1.776</v>
      </c>
      <c r="V17" s="254">
        <v>9.3759999999999994</v>
      </c>
      <c r="W17" s="254">
        <v>-4.391</v>
      </c>
      <c r="X17" s="254">
        <v>-3.194</v>
      </c>
      <c r="Y17" s="254">
        <v>1.4710000000000001</v>
      </c>
      <c r="Z17" s="254">
        <v>6.1820000000000004</v>
      </c>
      <c r="AA17" s="254">
        <v>-2.92</v>
      </c>
      <c r="AB17" s="254">
        <v>-4.7000000000000042E-2</v>
      </c>
      <c r="AC17" s="254">
        <v>-0.63800000000000001</v>
      </c>
      <c r="AD17" s="254">
        <v>6.1349999999999998</v>
      </c>
      <c r="AE17" s="254">
        <v>-3.5579999999999998</v>
      </c>
    </row>
    <row r="18" spans="1:31">
      <c r="A18" s="250" t="s">
        <v>291</v>
      </c>
      <c r="B18" s="103" t="s">
        <v>291</v>
      </c>
      <c r="C18" s="254">
        <v>957.34500000000003</v>
      </c>
      <c r="D18" s="254">
        <v>3506.9670000000001</v>
      </c>
      <c r="E18" s="254">
        <v>4464.3119999999999</v>
      </c>
      <c r="F18" s="254">
        <v>1507.489</v>
      </c>
      <c r="G18" s="254">
        <v>1006.402</v>
      </c>
      <c r="H18" s="254">
        <v>1950.421</v>
      </c>
      <c r="I18" s="254">
        <v>4464.3119999999999</v>
      </c>
      <c r="J18" s="254">
        <v>474.05499999999995</v>
      </c>
      <c r="K18" s="254">
        <v>1492.83</v>
      </c>
      <c r="L18" s="254">
        <v>-341.01199999999994</v>
      </c>
      <c r="M18" s="254">
        <v>-1017.367</v>
      </c>
      <c r="N18" s="254">
        <v>133.04300000000001</v>
      </c>
      <c r="O18" s="254">
        <v>475.46300000000002</v>
      </c>
      <c r="P18" s="254">
        <v>71.564999999999998</v>
      </c>
      <c r="Q18" s="254">
        <v>294.11099999999999</v>
      </c>
      <c r="R18" s="254">
        <v>60.291999999999987</v>
      </c>
      <c r="S18" s="254">
        <v>168.58699999999999</v>
      </c>
      <c r="T18" s="254">
        <v>-43.998999999999995</v>
      </c>
      <c r="U18" s="254">
        <v>-147.85599999999999</v>
      </c>
      <c r="V18" s="254">
        <v>16.294</v>
      </c>
      <c r="W18" s="254">
        <v>20.731999999999999</v>
      </c>
      <c r="X18" s="254">
        <v>-3.2310000000000003</v>
      </c>
      <c r="Y18" s="254">
        <v>1.605</v>
      </c>
      <c r="Z18" s="254">
        <v>13.063000000000001</v>
      </c>
      <c r="AA18" s="254">
        <v>22.337</v>
      </c>
      <c r="AB18" s="254">
        <v>0.98199999999999932</v>
      </c>
      <c r="AC18" s="254">
        <v>101.123</v>
      </c>
      <c r="AD18" s="254">
        <v>14.044999999999987</v>
      </c>
      <c r="AE18" s="254">
        <v>123.46</v>
      </c>
    </row>
    <row r="19" spans="1:31">
      <c r="A19" s="250" t="s">
        <v>292</v>
      </c>
      <c r="B19" s="103" t="s">
        <v>496</v>
      </c>
      <c r="C19" s="254">
        <v>82.716999999999999</v>
      </c>
      <c r="D19" s="254">
        <v>197.745</v>
      </c>
      <c r="E19" s="254">
        <v>280.46199999999999</v>
      </c>
      <c r="F19" s="254">
        <v>120.021</v>
      </c>
      <c r="G19" s="254">
        <v>7.3380000000000001</v>
      </c>
      <c r="H19" s="254">
        <v>153.10300000000001</v>
      </c>
      <c r="I19" s="254">
        <v>280.46199999999999</v>
      </c>
      <c r="J19" s="254">
        <v>10.783000000000001</v>
      </c>
      <c r="K19" s="254">
        <v>39.609000000000002</v>
      </c>
      <c r="L19" s="254">
        <v>-5.4809999999999981</v>
      </c>
      <c r="M19" s="254">
        <v>-19.431999999999999</v>
      </c>
      <c r="N19" s="254">
        <v>5.3019999999999996</v>
      </c>
      <c r="O19" s="254">
        <v>20.177</v>
      </c>
      <c r="P19" s="254">
        <v>2.543000000000001</v>
      </c>
      <c r="Q19" s="254">
        <v>8.0850000000000009</v>
      </c>
      <c r="R19" s="254">
        <v>-4.6139999999999972</v>
      </c>
      <c r="S19" s="254">
        <v>30.838000000000001</v>
      </c>
      <c r="T19" s="254">
        <v>1.0889999999999997</v>
      </c>
      <c r="U19" s="254">
        <v>-1.546</v>
      </c>
      <c r="V19" s="254">
        <v>-3.5249999999999986</v>
      </c>
      <c r="W19" s="254">
        <v>29.292000000000002</v>
      </c>
      <c r="X19" s="254">
        <v>-1.4529999999999998</v>
      </c>
      <c r="Y19" s="254">
        <v>-5.0640000000000001</v>
      </c>
      <c r="Z19" s="254">
        <v>-4.977999999999998</v>
      </c>
      <c r="AA19" s="254">
        <v>24.228000000000002</v>
      </c>
      <c r="AB19" s="254">
        <v>8.4000000000000519E-2</v>
      </c>
      <c r="AC19" s="254">
        <v>6.9850000000000003</v>
      </c>
      <c r="AD19" s="254">
        <v>-4.8939999999999984</v>
      </c>
      <c r="AE19" s="254">
        <v>31.213000000000001</v>
      </c>
    </row>
    <row r="20" spans="1:31">
      <c r="A20" s="250" t="s">
        <v>293</v>
      </c>
      <c r="B20" s="103" t="s">
        <v>293</v>
      </c>
      <c r="C20" s="254">
        <v>1931.153</v>
      </c>
      <c r="D20" s="254">
        <v>5630.1540000000005</v>
      </c>
      <c r="E20" s="254">
        <v>7561.3069999999998</v>
      </c>
      <c r="F20" s="254">
        <v>2121.096</v>
      </c>
      <c r="G20" s="254">
        <v>3242.913</v>
      </c>
      <c r="H20" s="254">
        <v>2197.2979999999998</v>
      </c>
      <c r="I20" s="254">
        <v>7561.3069999999998</v>
      </c>
      <c r="J20" s="254">
        <v>1150.7779999999998</v>
      </c>
      <c r="K20" s="254">
        <v>3374.0889999999999</v>
      </c>
      <c r="L20" s="254">
        <v>-822.18399999999997</v>
      </c>
      <c r="M20" s="254">
        <v>-2341.098</v>
      </c>
      <c r="N20" s="254">
        <v>328.59399999999994</v>
      </c>
      <c r="O20" s="254">
        <v>1032.991</v>
      </c>
      <c r="P20" s="254">
        <v>225.94</v>
      </c>
      <c r="Q20" s="254">
        <v>718.70699999999999</v>
      </c>
      <c r="R20" s="254">
        <v>177.64799999999997</v>
      </c>
      <c r="S20" s="254">
        <v>477.02699999999999</v>
      </c>
      <c r="T20" s="254">
        <v>-88.799000000000035</v>
      </c>
      <c r="U20" s="254">
        <v>-275.60000000000002</v>
      </c>
      <c r="V20" s="254">
        <v>88.84899999999999</v>
      </c>
      <c r="W20" s="254">
        <v>201.42699999999999</v>
      </c>
      <c r="X20" s="254">
        <v>-25.810000000000002</v>
      </c>
      <c r="Y20" s="254">
        <v>-55.767000000000003</v>
      </c>
      <c r="Z20" s="254">
        <v>63.039000000000001</v>
      </c>
      <c r="AA20" s="254">
        <v>145.66</v>
      </c>
      <c r="AB20" s="254">
        <v>4.4660000000000082</v>
      </c>
      <c r="AC20" s="254">
        <v>134.58600000000001</v>
      </c>
      <c r="AD20" s="254">
        <v>67.504999999999967</v>
      </c>
      <c r="AE20" s="254">
        <v>280.24599999999998</v>
      </c>
    </row>
    <row r="21" spans="1:31">
      <c r="A21" s="250" t="s">
        <v>294</v>
      </c>
      <c r="B21" s="103" t="s">
        <v>294</v>
      </c>
      <c r="C21" s="254">
        <v>4711.6809999999996</v>
      </c>
      <c r="D21" s="254">
        <v>18963.751</v>
      </c>
      <c r="E21" s="254">
        <v>23675.432000000001</v>
      </c>
      <c r="F21" s="254">
        <v>5019.0590000000002</v>
      </c>
      <c r="G21" s="254">
        <v>5295.6120000000001</v>
      </c>
      <c r="H21" s="254">
        <v>13360.761</v>
      </c>
      <c r="I21" s="254">
        <v>23675.432000000001</v>
      </c>
      <c r="J21" s="254">
        <v>2446.3999999999996</v>
      </c>
      <c r="K21" s="254">
        <v>7412.4</v>
      </c>
      <c r="L21" s="254">
        <v>-1630.4749999999999</v>
      </c>
      <c r="M21" s="254">
        <v>-4836.2550000000001</v>
      </c>
      <c r="N21" s="254">
        <v>815.92499999999995</v>
      </c>
      <c r="O21" s="254">
        <v>2576.145</v>
      </c>
      <c r="P21" s="254">
        <v>551.65000000000009</v>
      </c>
      <c r="Q21" s="254">
        <v>1739.9010000000001</v>
      </c>
      <c r="R21" s="254">
        <v>414.09100000000001</v>
      </c>
      <c r="S21" s="254">
        <v>1117.461</v>
      </c>
      <c r="T21" s="254">
        <v>-141.15900000000005</v>
      </c>
      <c r="U21" s="254">
        <v>-464.97</v>
      </c>
      <c r="V21" s="254">
        <v>272.56800000000004</v>
      </c>
      <c r="W21" s="254">
        <v>652.09900000000005</v>
      </c>
      <c r="X21" s="254">
        <v>-80.423000000000002</v>
      </c>
      <c r="Y21" s="254">
        <v>-206.732</v>
      </c>
      <c r="Z21" s="254">
        <v>192.14500000000001</v>
      </c>
      <c r="AA21" s="254">
        <v>445.36700000000002</v>
      </c>
      <c r="AB21" s="254">
        <v>5.7709999999999582</v>
      </c>
      <c r="AC21" s="254">
        <v>725.14599999999996</v>
      </c>
      <c r="AD21" s="254">
        <v>197.91599999999994</v>
      </c>
      <c r="AE21" s="254">
        <v>1170.5129999999999</v>
      </c>
    </row>
    <row r="22" spans="1:31">
      <c r="A22" s="250" t="s">
        <v>295</v>
      </c>
      <c r="B22" s="103" t="s">
        <v>295</v>
      </c>
      <c r="C22" s="254">
        <v>1400.1089999999999</v>
      </c>
      <c r="D22" s="254">
        <v>8047.6639999999998</v>
      </c>
      <c r="E22" s="254">
        <v>9447.7729999999992</v>
      </c>
      <c r="F22" s="254">
        <v>1902.827</v>
      </c>
      <c r="G22" s="254">
        <v>3177.64</v>
      </c>
      <c r="H22" s="254">
        <v>4367.3059999999996</v>
      </c>
      <c r="I22" s="254">
        <v>9447.7729999999992</v>
      </c>
      <c r="J22" s="254">
        <v>1508.5239999999999</v>
      </c>
      <c r="K22" s="254">
        <v>3617.636</v>
      </c>
      <c r="L22" s="254">
        <v>-640.99900000000002</v>
      </c>
      <c r="M22" s="254">
        <v>-1568.5640000000001</v>
      </c>
      <c r="N22" s="254">
        <v>867.52500000000009</v>
      </c>
      <c r="O22" s="254">
        <v>2049.0720000000001</v>
      </c>
      <c r="P22" s="254">
        <v>771.8359999999999</v>
      </c>
      <c r="Q22" s="254">
        <v>1785.3109999999999</v>
      </c>
      <c r="R22" s="254">
        <v>668.77599999999995</v>
      </c>
      <c r="S22" s="254">
        <v>1527.818</v>
      </c>
      <c r="T22" s="254">
        <v>-98.732999999999976</v>
      </c>
      <c r="U22" s="254">
        <v>-254.63399999999999</v>
      </c>
      <c r="V22" s="254">
        <v>613.66800000000001</v>
      </c>
      <c r="W22" s="254">
        <v>1317.1130000000001</v>
      </c>
      <c r="X22" s="254">
        <v>-198.09200000000001</v>
      </c>
      <c r="Y22" s="254">
        <v>-443.625</v>
      </c>
      <c r="Z22" s="254">
        <v>415.57600000000008</v>
      </c>
      <c r="AA22" s="254">
        <v>873.48800000000006</v>
      </c>
      <c r="AB22" s="254">
        <v>170.71100000000001</v>
      </c>
      <c r="AC22" s="254">
        <v>425.863</v>
      </c>
      <c r="AD22" s="254">
        <v>586.28700000000015</v>
      </c>
      <c r="AE22" s="254">
        <v>1299.3510000000001</v>
      </c>
    </row>
    <row r="23" spans="1:31">
      <c r="A23" s="250" t="s">
        <v>296</v>
      </c>
      <c r="B23" s="103" t="s">
        <v>296</v>
      </c>
      <c r="C23" s="254">
        <v>7.8220000000000001</v>
      </c>
      <c r="D23" s="254">
        <v>2.3820000000000001</v>
      </c>
      <c r="E23" s="254">
        <v>10.204000000000001</v>
      </c>
      <c r="F23" s="254">
        <v>6.6340000000000003</v>
      </c>
      <c r="G23" s="254">
        <v>1.7000000000000001E-2</v>
      </c>
      <c r="H23" s="254">
        <v>3.5529999999999999</v>
      </c>
      <c r="I23" s="254">
        <v>10.204000000000001</v>
      </c>
      <c r="J23" s="254">
        <v>10.802</v>
      </c>
      <c r="K23" s="254">
        <v>29.167999999999999</v>
      </c>
      <c r="L23" s="254">
        <v>-9.3299999999999983</v>
      </c>
      <c r="M23" s="254">
        <v>-27.850999999999999</v>
      </c>
      <c r="N23" s="254">
        <v>1.472</v>
      </c>
      <c r="O23" s="254">
        <v>1.3169999999999999</v>
      </c>
      <c r="P23" s="254">
        <v>0.9920000000000001</v>
      </c>
      <c r="Q23" s="254">
        <v>-9.8000000000000004E-2</v>
      </c>
      <c r="R23" s="254">
        <v>0.61999999999999988</v>
      </c>
      <c r="S23" s="254">
        <v>-0.64300000000000002</v>
      </c>
      <c r="T23" s="254">
        <v>-5.3000000000000005E-2</v>
      </c>
      <c r="U23" s="254">
        <v>-0.17</v>
      </c>
      <c r="V23" s="254">
        <v>0.56799999999999984</v>
      </c>
      <c r="W23" s="254">
        <v>-0.81</v>
      </c>
      <c r="X23" s="254">
        <v>-0.26800000000000002</v>
      </c>
      <c r="Y23" s="254">
        <v>0.11700000000000001</v>
      </c>
      <c r="Z23" s="254">
        <v>0.30000000000000004</v>
      </c>
      <c r="AA23" s="254">
        <v>-0.69299999999999995</v>
      </c>
      <c r="AB23" s="254">
        <v>0.193</v>
      </c>
      <c r="AC23" s="254">
        <v>0.49299999999999999</v>
      </c>
      <c r="AD23" s="254">
        <v>0.49299999999999994</v>
      </c>
      <c r="AE23" s="254">
        <v>-0.2</v>
      </c>
    </row>
    <row r="24" spans="1:31">
      <c r="A24" s="250" t="s">
        <v>297</v>
      </c>
      <c r="B24" s="103" t="s">
        <v>497</v>
      </c>
      <c r="C24" s="254">
        <v>52.45</v>
      </c>
      <c r="D24" s="254">
        <v>172.958</v>
      </c>
      <c r="E24" s="254">
        <v>225.40799999999999</v>
      </c>
      <c r="F24" s="254">
        <v>9.9009999999999998</v>
      </c>
      <c r="G24" s="254">
        <v>0.61099999999999999</v>
      </c>
      <c r="H24" s="254">
        <v>214.89599999999999</v>
      </c>
      <c r="I24" s="254">
        <v>225.40799999999999</v>
      </c>
      <c r="J24" s="254">
        <v>1.0169999999999999</v>
      </c>
      <c r="K24" s="254">
        <v>3.056</v>
      </c>
      <c r="L24" s="254">
        <v>0</v>
      </c>
      <c r="M24" s="254">
        <v>0</v>
      </c>
      <c r="N24" s="254">
        <v>1.0169999999999999</v>
      </c>
      <c r="O24" s="254">
        <v>3.056</v>
      </c>
      <c r="P24" s="254">
        <v>0.19199999999999995</v>
      </c>
      <c r="Q24" s="254">
        <v>0.58299999999999996</v>
      </c>
      <c r="R24" s="254">
        <v>0.12100000000000002</v>
      </c>
      <c r="S24" s="254">
        <v>0.33800000000000002</v>
      </c>
      <c r="T24" s="254">
        <v>0.33100000000000002</v>
      </c>
      <c r="U24" s="254">
        <v>0.63800000000000001</v>
      </c>
      <c r="V24" s="254">
        <v>0.45199999999999996</v>
      </c>
      <c r="W24" s="254">
        <v>0.97599999999999998</v>
      </c>
      <c r="X24" s="254">
        <v>-9.4E-2</v>
      </c>
      <c r="Y24" s="254">
        <v>-0.318</v>
      </c>
      <c r="Z24" s="254">
        <v>0.35800000000000004</v>
      </c>
      <c r="AA24" s="254">
        <v>0.65800000000000003</v>
      </c>
      <c r="AB24" s="254">
        <v>0</v>
      </c>
      <c r="AC24" s="254">
        <v>0</v>
      </c>
      <c r="AD24" s="254">
        <v>0.35800000000000004</v>
      </c>
      <c r="AE24" s="254">
        <v>0.65800000000000003</v>
      </c>
    </row>
    <row r="25" spans="1:31">
      <c r="A25" s="250" t="s">
        <v>298</v>
      </c>
      <c r="B25" s="103" t="s">
        <v>298</v>
      </c>
      <c r="C25" s="254">
        <v>8.6809999999999992</v>
      </c>
      <c r="D25" s="254">
        <v>61.959000000000003</v>
      </c>
      <c r="E25" s="254">
        <v>70.64</v>
      </c>
      <c r="F25" s="254">
        <v>89.840999999999994</v>
      </c>
      <c r="G25" s="254">
        <v>12.6</v>
      </c>
      <c r="H25" s="254">
        <v>-31.800999999999998</v>
      </c>
      <c r="I25" s="254">
        <v>70.64</v>
      </c>
      <c r="J25" s="254">
        <v>3.2759999999999998</v>
      </c>
      <c r="K25" s="254">
        <v>8.58</v>
      </c>
      <c r="L25" s="254">
        <v>-6.3E-2</v>
      </c>
      <c r="M25" s="254">
        <v>-8.2000000000000003E-2</v>
      </c>
      <c r="N25" s="254">
        <v>3.2129999999999992</v>
      </c>
      <c r="O25" s="254">
        <v>8.4979999999999993</v>
      </c>
      <c r="P25" s="254">
        <v>2.145</v>
      </c>
      <c r="Q25" s="254">
        <v>5.2850000000000001</v>
      </c>
      <c r="R25" s="254">
        <v>0.68500000000000005</v>
      </c>
      <c r="S25" s="254">
        <v>0.90900000000000003</v>
      </c>
      <c r="T25" s="254">
        <v>-0.80899999999999994</v>
      </c>
      <c r="U25" s="254">
        <v>0.318</v>
      </c>
      <c r="V25" s="254">
        <v>-0.11699999999999999</v>
      </c>
      <c r="W25" s="254">
        <v>1.234</v>
      </c>
      <c r="X25" s="254">
        <v>0</v>
      </c>
      <c r="Y25" s="254">
        <v>0</v>
      </c>
      <c r="Z25" s="254">
        <v>-0.11699999999999999</v>
      </c>
      <c r="AA25" s="254">
        <v>1.234</v>
      </c>
      <c r="AB25" s="254">
        <v>0</v>
      </c>
      <c r="AC25" s="254">
        <v>0</v>
      </c>
      <c r="AD25" s="254">
        <v>-0.11699999999999999</v>
      </c>
      <c r="AE25" s="254">
        <v>1.234</v>
      </c>
    </row>
    <row r="26" spans="1:31">
      <c r="A26" s="250" t="s">
        <v>299</v>
      </c>
      <c r="B26" s="103" t="s">
        <v>498</v>
      </c>
      <c r="C26" s="254">
        <v>19.027000000000001</v>
      </c>
      <c r="D26" s="254">
        <v>4.9889999999999999</v>
      </c>
      <c r="E26" s="254">
        <v>24.015999999999998</v>
      </c>
      <c r="F26" s="254">
        <v>18.384</v>
      </c>
      <c r="G26" s="254">
        <v>1.913</v>
      </c>
      <c r="H26" s="254">
        <v>3.7189999999999999</v>
      </c>
      <c r="I26" s="254">
        <v>24.015999999999998</v>
      </c>
      <c r="J26" s="254">
        <v>28.789000000000001</v>
      </c>
      <c r="K26" s="254">
        <v>56.664000000000001</v>
      </c>
      <c r="L26" s="254">
        <v>-26.486000000000001</v>
      </c>
      <c r="M26" s="254">
        <v>-50.548000000000002</v>
      </c>
      <c r="N26" s="254">
        <v>2.3029999999999995</v>
      </c>
      <c r="O26" s="254">
        <v>6.1159999999999997</v>
      </c>
      <c r="P26" s="254">
        <v>0.69100000000000006</v>
      </c>
      <c r="Q26" s="254">
        <v>0.997</v>
      </c>
      <c r="R26" s="254">
        <v>0.41500000000000004</v>
      </c>
      <c r="S26" s="254">
        <v>-0.36399999999999999</v>
      </c>
      <c r="T26" s="254">
        <v>-8.3999999999999991E-2</v>
      </c>
      <c r="U26" s="254">
        <v>-0.224</v>
      </c>
      <c r="V26" s="254">
        <v>0.33100000000000007</v>
      </c>
      <c r="W26" s="254">
        <v>-0.58299999999999996</v>
      </c>
      <c r="X26" s="254">
        <v>0</v>
      </c>
      <c r="Y26" s="254">
        <v>-2E-3</v>
      </c>
      <c r="Z26" s="254">
        <v>0.33100000000000007</v>
      </c>
      <c r="AA26" s="254">
        <v>-0.58499999999999996</v>
      </c>
      <c r="AB26" s="254">
        <v>0</v>
      </c>
      <c r="AC26" s="254">
        <v>0</v>
      </c>
      <c r="AD26" s="254">
        <v>0.33100000000000007</v>
      </c>
      <c r="AE26" s="254">
        <v>-0.58499999999999996</v>
      </c>
    </row>
    <row r="27" spans="1:31">
      <c r="A27" s="250" t="s">
        <v>300</v>
      </c>
      <c r="B27" s="197" t="s">
        <v>300</v>
      </c>
      <c r="C27" s="254">
        <v>62.738</v>
      </c>
      <c r="D27" s="254">
        <v>54.665999999999997</v>
      </c>
      <c r="E27" s="254">
        <v>117.404</v>
      </c>
      <c r="F27" s="254">
        <v>33.229999999999997</v>
      </c>
      <c r="G27" s="254">
        <v>12.286</v>
      </c>
      <c r="H27" s="254">
        <v>71.888000000000005</v>
      </c>
      <c r="I27" s="254">
        <v>117.404</v>
      </c>
      <c r="J27" s="254">
        <v>9.3539999999999992</v>
      </c>
      <c r="K27" s="254">
        <v>19.36</v>
      </c>
      <c r="L27" s="254">
        <v>-6.6300000000000008</v>
      </c>
      <c r="M27" s="254">
        <v>-7.7510000000000003</v>
      </c>
      <c r="N27" s="254">
        <v>2.7240000000000002</v>
      </c>
      <c r="O27" s="254">
        <v>11.609</v>
      </c>
      <c r="P27" s="254">
        <v>1.6739999999999995</v>
      </c>
      <c r="Q27" s="254">
        <v>8.5579999999999998</v>
      </c>
      <c r="R27" s="254">
        <v>0.99199999999999999</v>
      </c>
      <c r="S27" s="254">
        <v>6.64</v>
      </c>
      <c r="T27" s="254">
        <v>0.34299999999999997</v>
      </c>
      <c r="U27" s="254">
        <v>0.71899999999999997</v>
      </c>
      <c r="V27" s="254">
        <v>1.3489999999999993</v>
      </c>
      <c r="W27" s="254">
        <v>7.3789999999999996</v>
      </c>
      <c r="X27" s="254">
        <v>-0.65600000000000014</v>
      </c>
      <c r="Y27" s="254">
        <v>-1.36</v>
      </c>
      <c r="Z27" s="254">
        <v>0.6930000000000005</v>
      </c>
      <c r="AA27" s="254">
        <v>6.0190000000000001</v>
      </c>
      <c r="AB27" s="254">
        <v>0</v>
      </c>
      <c r="AC27" s="254">
        <v>0</v>
      </c>
      <c r="AD27" s="254">
        <v>0.6930000000000005</v>
      </c>
      <c r="AE27" s="254">
        <v>6.0190000000000001</v>
      </c>
    </row>
    <row r="28" spans="1:31">
      <c r="A28" s="250" t="s">
        <v>301</v>
      </c>
      <c r="B28" s="197" t="s">
        <v>301</v>
      </c>
      <c r="C28" s="254">
        <v>35.546999999999997</v>
      </c>
      <c r="D28" s="254">
        <v>272.76299999999998</v>
      </c>
      <c r="E28" s="254">
        <v>308.31</v>
      </c>
      <c r="F28" s="254">
        <v>1.7030000000000001</v>
      </c>
      <c r="G28" s="254">
        <v>0</v>
      </c>
      <c r="H28" s="254">
        <v>306.60700000000003</v>
      </c>
      <c r="I28" s="254">
        <v>308.31</v>
      </c>
      <c r="J28" s="254">
        <v>10.544999999999998</v>
      </c>
      <c r="K28" s="254">
        <v>25.768999999999998</v>
      </c>
      <c r="L28" s="254">
        <v>-6.5709999999999997</v>
      </c>
      <c r="M28" s="254">
        <v>-10.815</v>
      </c>
      <c r="N28" s="254">
        <v>3.9740000000000002</v>
      </c>
      <c r="O28" s="254">
        <v>14.954000000000001</v>
      </c>
      <c r="P28" s="254">
        <v>1.968</v>
      </c>
      <c r="Q28" s="254">
        <v>9.49</v>
      </c>
      <c r="R28" s="254">
        <v>-0.41299999999999981</v>
      </c>
      <c r="S28" s="254">
        <v>2.39</v>
      </c>
      <c r="T28" s="254">
        <v>5.000000000000001E-3</v>
      </c>
      <c r="U28" s="254">
        <v>2.5000000000000001E-2</v>
      </c>
      <c r="V28" s="254">
        <v>-0.33399999999999963</v>
      </c>
      <c r="W28" s="254">
        <v>2.4900000000000002</v>
      </c>
      <c r="X28" s="254">
        <v>-0.75</v>
      </c>
      <c r="Y28" s="254">
        <v>-1.8180000000000001</v>
      </c>
      <c r="Z28" s="254">
        <v>-1.0840000000000001</v>
      </c>
      <c r="AA28" s="254">
        <v>0.67200000000000004</v>
      </c>
      <c r="AB28" s="254">
        <v>0</v>
      </c>
      <c r="AC28" s="254">
        <v>0</v>
      </c>
      <c r="AD28" s="254">
        <v>-1.0840000000000001</v>
      </c>
      <c r="AE28" s="254">
        <v>0.67200000000000004</v>
      </c>
    </row>
    <row r="29" spans="1:31">
      <c r="A29" s="250" t="s">
        <v>302</v>
      </c>
      <c r="B29" s="197" t="s">
        <v>499</v>
      </c>
      <c r="C29" s="254">
        <v>90.671000000000006</v>
      </c>
      <c r="D29" s="254">
        <v>196.94499999999999</v>
      </c>
      <c r="E29" s="254">
        <v>287.61599999999999</v>
      </c>
      <c r="F29" s="254">
        <v>42.195999999999998</v>
      </c>
      <c r="G29" s="254">
        <v>4.2999999999999997E-2</v>
      </c>
      <c r="H29" s="254">
        <v>245.37700000000001</v>
      </c>
      <c r="I29" s="254">
        <v>287.61599999999999</v>
      </c>
      <c r="J29" s="254">
        <v>1.3599999999999999</v>
      </c>
      <c r="K29" s="254">
        <v>4.08</v>
      </c>
      <c r="L29" s="254">
        <v>0</v>
      </c>
      <c r="M29" s="254">
        <v>0</v>
      </c>
      <c r="N29" s="254">
        <v>1.3599999999999999</v>
      </c>
      <c r="O29" s="254">
        <v>4.08</v>
      </c>
      <c r="P29" s="254">
        <v>0.36299999999999999</v>
      </c>
      <c r="Q29" s="254">
        <v>1.121</v>
      </c>
      <c r="R29" s="254">
        <v>-0.14499999999999996</v>
      </c>
      <c r="S29" s="254">
        <v>-0.41299999999999998</v>
      </c>
      <c r="T29" s="254">
        <v>0.74899999999999989</v>
      </c>
      <c r="U29" s="254">
        <v>2.1909999999999998</v>
      </c>
      <c r="V29" s="254">
        <v>0.60200000000000387</v>
      </c>
      <c r="W29" s="254">
        <v>38.603000000000002</v>
      </c>
      <c r="X29" s="254">
        <v>-0.14399999999999968</v>
      </c>
      <c r="Y29" s="254">
        <v>-4.0629999999999997</v>
      </c>
      <c r="Z29" s="254">
        <v>0.45799999999999841</v>
      </c>
      <c r="AA29" s="254">
        <v>34.54</v>
      </c>
      <c r="AB29" s="254">
        <v>0</v>
      </c>
      <c r="AC29" s="254">
        <v>0</v>
      </c>
      <c r="AD29" s="254">
        <v>0.45799999999999841</v>
      </c>
      <c r="AE29" s="254">
        <v>34.54</v>
      </c>
    </row>
    <row r="30" spans="1:31">
      <c r="A30" s="250" t="s">
        <v>303</v>
      </c>
      <c r="B30" s="197" t="s">
        <v>500</v>
      </c>
      <c r="C30" s="254">
        <v>12.068</v>
      </c>
      <c r="D30" s="254">
        <v>132.75</v>
      </c>
      <c r="E30" s="254">
        <v>144.81800000000001</v>
      </c>
      <c r="F30" s="254">
        <v>88.509</v>
      </c>
      <c r="G30" s="254">
        <v>9.1329999999999991</v>
      </c>
      <c r="H30" s="254">
        <v>47.176000000000002</v>
      </c>
      <c r="I30" s="254">
        <v>144.81800000000001</v>
      </c>
      <c r="J30" s="254">
        <v>5.293000000000001</v>
      </c>
      <c r="K30" s="254">
        <v>16.475000000000001</v>
      </c>
      <c r="L30" s="254">
        <v>-0.43300000000000005</v>
      </c>
      <c r="M30" s="254">
        <v>-1.3280000000000001</v>
      </c>
      <c r="N30" s="254">
        <v>4.8599999999999994</v>
      </c>
      <c r="O30" s="254">
        <v>15.147</v>
      </c>
      <c r="P30" s="254">
        <v>4.1180000000000003</v>
      </c>
      <c r="Q30" s="254">
        <v>12.625</v>
      </c>
      <c r="R30" s="254">
        <v>2.2969999999999997</v>
      </c>
      <c r="S30" s="254">
        <v>7.1680000000000001</v>
      </c>
      <c r="T30" s="254">
        <v>-1.2210000000000001</v>
      </c>
      <c r="U30" s="254">
        <v>-3.7480000000000002</v>
      </c>
      <c r="V30" s="254">
        <v>1.0760000000000001</v>
      </c>
      <c r="W30" s="254">
        <v>3.42</v>
      </c>
      <c r="X30" s="254">
        <v>-0.30099999999999993</v>
      </c>
      <c r="Y30" s="254">
        <v>-0.97599999999999998</v>
      </c>
      <c r="Z30" s="254">
        <v>0.77499999999999991</v>
      </c>
      <c r="AA30" s="254">
        <v>2.444</v>
      </c>
      <c r="AB30" s="254">
        <v>0</v>
      </c>
      <c r="AC30" s="254">
        <v>0</v>
      </c>
      <c r="AD30" s="254">
        <v>0.77499999999999991</v>
      </c>
      <c r="AE30" s="254">
        <v>2.444</v>
      </c>
    </row>
    <row r="31" spans="1:31">
      <c r="A31" s="250" t="s">
        <v>304</v>
      </c>
      <c r="B31" s="197" t="s">
        <v>304</v>
      </c>
      <c r="C31" s="254">
        <v>163.506</v>
      </c>
      <c r="D31" s="254">
        <v>433.95299999999997</v>
      </c>
      <c r="E31" s="254">
        <v>597.45899999999995</v>
      </c>
      <c r="F31" s="254">
        <v>65.980999999999995</v>
      </c>
      <c r="G31" s="254">
        <v>62.457999999999998</v>
      </c>
      <c r="H31" s="254">
        <v>469.02</v>
      </c>
      <c r="I31" s="254">
        <v>597.45899999999995</v>
      </c>
      <c r="J31" s="254">
        <v>49.650999999999996</v>
      </c>
      <c r="K31" s="254">
        <v>159.459</v>
      </c>
      <c r="L31" s="254">
        <v>-19.444999999999997</v>
      </c>
      <c r="M31" s="254">
        <v>-46.561999999999998</v>
      </c>
      <c r="N31" s="254">
        <v>30.206000000000003</v>
      </c>
      <c r="O31" s="254">
        <v>112.89700000000001</v>
      </c>
      <c r="P31" s="254">
        <v>27.155000000000001</v>
      </c>
      <c r="Q31" s="254">
        <v>102.93</v>
      </c>
      <c r="R31" s="254">
        <v>20.835000000000008</v>
      </c>
      <c r="S31" s="254">
        <v>84.055000000000007</v>
      </c>
      <c r="T31" s="254">
        <v>0.28299999999999992</v>
      </c>
      <c r="U31" s="254">
        <v>1.081</v>
      </c>
      <c r="V31" s="254">
        <v>21.117999999999995</v>
      </c>
      <c r="W31" s="254">
        <v>85.135999999999996</v>
      </c>
      <c r="X31" s="254">
        <v>-6.6000000000000014</v>
      </c>
      <c r="Y31" s="254">
        <v>-27.154</v>
      </c>
      <c r="Z31" s="254">
        <v>14.518000000000001</v>
      </c>
      <c r="AA31" s="254">
        <v>57.981999999999999</v>
      </c>
      <c r="AB31" s="254">
        <v>0</v>
      </c>
      <c r="AC31" s="254">
        <v>0</v>
      </c>
      <c r="AD31" s="254">
        <v>14.518000000000001</v>
      </c>
      <c r="AE31" s="254">
        <v>57.981999999999999</v>
      </c>
    </row>
    <row r="32" spans="1:31">
      <c r="A32" s="250" t="s">
        <v>305</v>
      </c>
      <c r="B32" s="197" t="s">
        <v>305</v>
      </c>
      <c r="C32" s="254">
        <v>1612.0119999999999</v>
      </c>
      <c r="D32" s="254">
        <v>8328.0540000000001</v>
      </c>
      <c r="E32" s="254">
        <v>9940.0660000000007</v>
      </c>
      <c r="F32" s="254">
        <v>2015.4459999999999</v>
      </c>
      <c r="G32" s="254">
        <v>3281.393</v>
      </c>
      <c r="H32" s="254">
        <v>4643.2269999999999</v>
      </c>
      <c r="I32" s="254">
        <v>9940.0660000000007</v>
      </c>
      <c r="J32" s="254">
        <v>1599.1680000000001</v>
      </c>
      <c r="K32" s="254">
        <v>3876.7350000000001</v>
      </c>
      <c r="L32" s="254">
        <v>-684.10299999999995</v>
      </c>
      <c r="M32" s="254">
        <v>-1657.7629999999999</v>
      </c>
      <c r="N32" s="254">
        <v>915.06500000000028</v>
      </c>
      <c r="O32" s="254">
        <v>2218.9720000000002</v>
      </c>
      <c r="P32" s="254">
        <v>810.81700000000001</v>
      </c>
      <c r="Q32" s="254">
        <v>1928.229</v>
      </c>
      <c r="R32" s="254">
        <v>693.16800000000001</v>
      </c>
      <c r="S32" s="254">
        <v>1627.174</v>
      </c>
      <c r="T32" s="254">
        <v>-99.163000000000011</v>
      </c>
      <c r="U32" s="254">
        <v>-253.441</v>
      </c>
      <c r="V32" s="254">
        <v>594.18299999999999</v>
      </c>
      <c r="W32" s="254">
        <v>1374.229</v>
      </c>
      <c r="X32" s="254">
        <v>-207.37799999999999</v>
      </c>
      <c r="Y32" s="254">
        <v>-479.85199999999998</v>
      </c>
      <c r="Z32" s="254">
        <v>386.80499999999995</v>
      </c>
      <c r="AA32" s="254">
        <v>894.37699999999995</v>
      </c>
      <c r="AB32" s="254">
        <v>139.99499999999998</v>
      </c>
      <c r="AC32" s="254">
        <v>335.71199999999999</v>
      </c>
      <c r="AD32" s="254">
        <v>526.79999999999995</v>
      </c>
      <c r="AE32" s="254">
        <v>1230.0889999999999</v>
      </c>
    </row>
    <row r="33" spans="1:31">
      <c r="A33" s="250" t="s">
        <v>306</v>
      </c>
      <c r="B33" s="197" t="s">
        <v>306</v>
      </c>
      <c r="C33" s="254">
        <v>39.503</v>
      </c>
      <c r="D33" s="254">
        <v>61.540999999999997</v>
      </c>
      <c r="E33" s="254">
        <v>101.044</v>
      </c>
      <c r="F33" s="254">
        <v>14.002000000000001</v>
      </c>
      <c r="G33" s="254">
        <v>0</v>
      </c>
      <c r="H33" s="254">
        <v>87.042000000000002</v>
      </c>
      <c r="I33" s="254">
        <v>101.044</v>
      </c>
      <c r="J33" s="254">
        <v>0.17100000000000001</v>
      </c>
      <c r="K33" s="254">
        <v>0.17100000000000001</v>
      </c>
      <c r="L33" s="254">
        <v>0</v>
      </c>
      <c r="M33" s="254">
        <v>0</v>
      </c>
      <c r="N33" s="254">
        <v>0.17100000000000001</v>
      </c>
      <c r="O33" s="254">
        <v>0.17100000000000001</v>
      </c>
      <c r="P33" s="254">
        <v>0.11900000000000001</v>
      </c>
      <c r="Q33" s="254">
        <v>-0.10199999999999999</v>
      </c>
      <c r="R33" s="254">
        <v>0.11900000000000001</v>
      </c>
      <c r="S33" s="254">
        <v>-0.10199999999999999</v>
      </c>
      <c r="T33" s="254">
        <v>-3.8999999999999924E-2</v>
      </c>
      <c r="U33" s="254">
        <v>1.8480000000000001</v>
      </c>
      <c r="V33" s="254">
        <v>8.9999999999999858E-2</v>
      </c>
      <c r="W33" s="254">
        <v>5.2779999999999996</v>
      </c>
      <c r="X33" s="254">
        <v>-2.4000000000000021E-2</v>
      </c>
      <c r="Y33" s="254">
        <v>-0.51500000000000001</v>
      </c>
      <c r="Z33" s="254">
        <v>6.5999999999999837E-2</v>
      </c>
      <c r="AA33" s="254">
        <v>4.7629999999999999</v>
      </c>
      <c r="AB33" s="254">
        <v>-0.47800000000000065</v>
      </c>
      <c r="AC33" s="254">
        <v>-4.3550000000000004</v>
      </c>
      <c r="AD33" s="254">
        <v>-0.41199999999999998</v>
      </c>
      <c r="AE33" s="254">
        <v>0.40799999999999997</v>
      </c>
    </row>
    <row r="34" spans="1:31">
      <c r="A34" s="250" t="s">
        <v>214</v>
      </c>
      <c r="B34" s="197" t="s">
        <v>214</v>
      </c>
      <c r="C34" s="254">
        <v>61.478000000000002</v>
      </c>
      <c r="D34" s="254">
        <v>145.71799999999999</v>
      </c>
      <c r="E34" s="254">
        <v>207.196</v>
      </c>
      <c r="F34" s="254">
        <v>87.245999999999995</v>
      </c>
      <c r="G34" s="254">
        <v>30.805</v>
      </c>
      <c r="H34" s="254">
        <v>89.144999999999996</v>
      </c>
      <c r="I34" s="254">
        <v>207.196</v>
      </c>
      <c r="J34" s="254"/>
      <c r="K34" s="254">
        <v>72.05</v>
      </c>
      <c r="L34" s="254"/>
      <c r="M34" s="254">
        <v>-36.529000000000003</v>
      </c>
      <c r="N34" s="254"/>
      <c r="O34" s="254">
        <v>35.521000000000001</v>
      </c>
      <c r="P34" s="254"/>
      <c r="Q34" s="254">
        <v>28.675999999999998</v>
      </c>
      <c r="R34" s="254"/>
      <c r="S34" s="254">
        <v>21.193000000000001</v>
      </c>
      <c r="T34" s="254"/>
      <c r="U34" s="254">
        <v>-3.0640000000000001</v>
      </c>
      <c r="V34" s="254"/>
      <c r="W34" s="254">
        <v>18.129000000000001</v>
      </c>
      <c r="X34" s="254"/>
      <c r="Y34" s="254">
        <v>-5.181</v>
      </c>
      <c r="Z34" s="254"/>
      <c r="AA34" s="254">
        <v>12.948</v>
      </c>
      <c r="AB34" s="254"/>
      <c r="AC34" s="254">
        <v>-1.7270000000000001</v>
      </c>
      <c r="AD34" s="254"/>
      <c r="AE34" s="254">
        <v>11.221</v>
      </c>
    </row>
    <row r="35" spans="1:31">
      <c r="A35" s="250" t="s">
        <v>465</v>
      </c>
      <c r="B35" s="197" t="s">
        <v>465</v>
      </c>
      <c r="C35" s="254">
        <v>93.894999999999996</v>
      </c>
      <c r="D35" s="254">
        <v>151.934</v>
      </c>
      <c r="E35" s="254">
        <v>245.82900000000001</v>
      </c>
      <c r="F35" s="254">
        <v>94.162999999999997</v>
      </c>
      <c r="G35" s="254">
        <v>30.805</v>
      </c>
      <c r="H35" s="254">
        <v>120.861</v>
      </c>
      <c r="I35" s="254">
        <v>245.82900000000001</v>
      </c>
      <c r="J35" s="254"/>
      <c r="K35" s="254">
        <v>72.221000000000004</v>
      </c>
      <c r="L35" s="254"/>
      <c r="M35" s="254">
        <v>-36.529000000000003</v>
      </c>
      <c r="N35" s="254"/>
      <c r="O35" s="254">
        <v>35.692</v>
      </c>
      <c r="P35" s="254"/>
      <c r="Q35" s="254">
        <v>28.573</v>
      </c>
      <c r="R35" s="254"/>
      <c r="S35" s="254">
        <v>21.09</v>
      </c>
      <c r="T35" s="254"/>
      <c r="U35" s="254">
        <v>-1.216</v>
      </c>
      <c r="V35" s="254"/>
      <c r="W35" s="254">
        <v>19.875</v>
      </c>
      <c r="X35" s="254"/>
      <c r="Y35" s="254">
        <v>-5.6959999999999997</v>
      </c>
      <c r="Z35" s="254"/>
      <c r="AA35" s="254">
        <v>14.179</v>
      </c>
      <c r="AB35" s="254"/>
      <c r="AC35" s="254">
        <v>-4.8490000000000002</v>
      </c>
      <c r="AD35" s="254"/>
      <c r="AE35" s="254">
        <v>9.33</v>
      </c>
    </row>
    <row r="36" spans="1:31">
      <c r="B36" s="197"/>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row>
    <row r="37" spans="1:31">
      <c r="B37" s="197"/>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row>
    <row r="38" spans="1:31">
      <c r="B38" s="197"/>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row>
    <row r="39" spans="1:31">
      <c r="B39" s="227"/>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row>
    <row r="40" spans="1:31">
      <c r="B40" s="227"/>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row>
    <row r="41" spans="1:31">
      <c r="G41" s="200"/>
      <c r="I41" s="235"/>
      <c r="V41" s="255"/>
      <c r="W41" s="255"/>
    </row>
    <row r="42" spans="1:31">
      <c r="A42" s="247"/>
      <c r="B42" s="247"/>
      <c r="C42" s="247"/>
      <c r="D42" s="247"/>
      <c r="E42" s="247"/>
      <c r="F42" s="247"/>
      <c r="G42" s="235"/>
      <c r="H42" s="247"/>
      <c r="I42" s="235"/>
      <c r="L42" s="256"/>
      <c r="M42" s="256"/>
      <c r="N42" s="235"/>
      <c r="O42" s="235"/>
      <c r="P42" s="235"/>
      <c r="Q42" s="235"/>
      <c r="R42" s="235"/>
      <c r="S42" s="235"/>
      <c r="T42" s="235"/>
      <c r="U42" s="235"/>
      <c r="V42" s="235"/>
      <c r="W42" s="235"/>
      <c r="X42" s="235"/>
      <c r="Y42" s="235"/>
      <c r="Z42" s="235"/>
      <c r="AA42" s="247"/>
      <c r="AB42" s="247"/>
    </row>
    <row r="43" spans="1:31" ht="38.25">
      <c r="C43" s="541" t="s">
        <v>169</v>
      </c>
      <c r="D43" s="542" t="s">
        <v>278</v>
      </c>
      <c r="E43" s="542" t="s">
        <v>171</v>
      </c>
      <c r="F43" s="542" t="s">
        <v>173</v>
      </c>
      <c r="G43" s="542" t="s">
        <v>174</v>
      </c>
      <c r="H43" s="542" t="s">
        <v>279</v>
      </c>
      <c r="I43" s="543" t="s">
        <v>178</v>
      </c>
      <c r="J43" s="870" t="s">
        <v>63</v>
      </c>
      <c r="K43" s="871"/>
      <c r="L43" s="870" t="s">
        <v>280</v>
      </c>
      <c r="M43" s="871"/>
      <c r="N43" s="870" t="s">
        <v>71</v>
      </c>
      <c r="O43" s="871"/>
      <c r="P43" s="870" t="s">
        <v>112</v>
      </c>
      <c r="Q43" s="871"/>
      <c r="R43" s="870" t="s">
        <v>281</v>
      </c>
      <c r="S43" s="871"/>
      <c r="T43" s="870" t="s">
        <v>282</v>
      </c>
      <c r="U43" s="871"/>
      <c r="V43" s="870" t="s">
        <v>283</v>
      </c>
      <c r="W43" s="871"/>
      <c r="X43" s="870" t="s">
        <v>86</v>
      </c>
      <c r="Y43" s="871"/>
      <c r="Z43" s="870" t="s">
        <v>448</v>
      </c>
      <c r="AA43" s="871"/>
      <c r="AB43" s="870" t="s">
        <v>450</v>
      </c>
      <c r="AC43" s="871">
        <v>0</v>
      </c>
      <c r="AD43" s="870" t="s">
        <v>451</v>
      </c>
      <c r="AE43" s="871">
        <v>0</v>
      </c>
    </row>
    <row r="44" spans="1:31" ht="25.5">
      <c r="C44" s="544" t="s">
        <v>488</v>
      </c>
      <c r="D44" s="544" t="s">
        <v>488</v>
      </c>
      <c r="E44" s="544" t="s">
        <v>488</v>
      </c>
      <c r="F44" s="544" t="s">
        <v>488</v>
      </c>
      <c r="G44" s="544" t="s">
        <v>488</v>
      </c>
      <c r="H44" s="544" t="s">
        <v>488</v>
      </c>
      <c r="I44" s="544" t="s">
        <v>488</v>
      </c>
      <c r="J44" s="545" t="s">
        <v>461</v>
      </c>
      <c r="K44" s="545" t="s">
        <v>466</v>
      </c>
      <c r="L44" s="545" t="s">
        <v>461</v>
      </c>
      <c r="M44" s="545" t="s">
        <v>466</v>
      </c>
      <c r="N44" s="545" t="s">
        <v>461</v>
      </c>
      <c r="O44" s="545" t="s">
        <v>466</v>
      </c>
      <c r="P44" s="545" t="s">
        <v>461</v>
      </c>
      <c r="Q44" s="545" t="s">
        <v>466</v>
      </c>
      <c r="R44" s="545" t="s">
        <v>461</v>
      </c>
      <c r="S44" s="545" t="s">
        <v>466</v>
      </c>
      <c r="T44" s="545" t="s">
        <v>461</v>
      </c>
      <c r="U44" s="545" t="s">
        <v>466</v>
      </c>
      <c r="V44" s="545" t="s">
        <v>461</v>
      </c>
      <c r="W44" s="545" t="s">
        <v>466</v>
      </c>
      <c r="X44" s="545" t="s">
        <v>461</v>
      </c>
      <c r="Y44" s="545" t="s">
        <v>466</v>
      </c>
      <c r="Z44" s="545" t="s">
        <v>461</v>
      </c>
      <c r="AA44" s="545" t="s">
        <v>466</v>
      </c>
      <c r="AB44" s="545" t="s">
        <v>461</v>
      </c>
      <c r="AC44" s="545" t="s">
        <v>466</v>
      </c>
      <c r="AD44" s="545" t="s">
        <v>461</v>
      </c>
      <c r="AE44" s="545" t="s">
        <v>466</v>
      </c>
    </row>
    <row r="45" spans="1:31">
      <c r="C45" s="546" t="s">
        <v>218</v>
      </c>
      <c r="D45" s="546" t="s">
        <v>218</v>
      </c>
      <c r="E45" s="546" t="s">
        <v>218</v>
      </c>
      <c r="F45" s="546" t="s">
        <v>218</v>
      </c>
      <c r="G45" s="546" t="s">
        <v>218</v>
      </c>
      <c r="H45" s="546" t="s">
        <v>218</v>
      </c>
      <c r="I45" s="546" t="s">
        <v>218</v>
      </c>
      <c r="J45" s="546" t="s">
        <v>218</v>
      </c>
      <c r="K45" s="546" t="s">
        <v>218</v>
      </c>
      <c r="L45" s="546" t="s">
        <v>218</v>
      </c>
      <c r="M45" s="546" t="s">
        <v>218</v>
      </c>
      <c r="N45" s="546" t="s">
        <v>218</v>
      </c>
      <c r="O45" s="546" t="s">
        <v>218</v>
      </c>
      <c r="P45" s="546" t="s">
        <v>218</v>
      </c>
      <c r="Q45" s="546" t="s">
        <v>218</v>
      </c>
      <c r="R45" s="546" t="s">
        <v>218</v>
      </c>
      <c r="S45" s="546" t="s">
        <v>218</v>
      </c>
      <c r="T45" s="546" t="s">
        <v>218</v>
      </c>
      <c r="U45" s="546" t="s">
        <v>218</v>
      </c>
      <c r="V45" s="546" t="s">
        <v>218</v>
      </c>
      <c r="W45" s="546" t="s">
        <v>218</v>
      </c>
      <c r="X45" s="546" t="s">
        <v>218</v>
      </c>
      <c r="Y45" s="546" t="s">
        <v>218</v>
      </c>
      <c r="Z45" s="546" t="s">
        <v>218</v>
      </c>
      <c r="AA45" s="546" t="s">
        <v>218</v>
      </c>
      <c r="AB45" s="546" t="s">
        <v>218</v>
      </c>
      <c r="AC45" s="546" t="s">
        <v>218</v>
      </c>
      <c r="AD45" s="546" t="s">
        <v>218</v>
      </c>
      <c r="AE45" s="546" t="s">
        <v>218</v>
      </c>
    </row>
    <row r="46" spans="1:31">
      <c r="AB46"/>
    </row>
    <row r="47" spans="1:31">
      <c r="A47" s="250" t="s">
        <v>284</v>
      </c>
      <c r="B47" s="197" t="s">
        <v>284</v>
      </c>
      <c r="C47" s="254">
        <v>25.972000000000001</v>
      </c>
      <c r="D47" s="254">
        <v>359.11</v>
      </c>
      <c r="E47" s="254">
        <v>385.08199999999999</v>
      </c>
      <c r="F47" s="254">
        <v>4.2919999999999998</v>
      </c>
      <c r="G47" s="254">
        <v>0</v>
      </c>
      <c r="H47" s="254">
        <v>380.79</v>
      </c>
      <c r="I47" s="254">
        <v>385.08199999999999</v>
      </c>
      <c r="J47" s="254">
        <v>0</v>
      </c>
      <c r="K47" s="254">
        <v>0</v>
      </c>
      <c r="L47" s="254">
        <v>0</v>
      </c>
      <c r="M47" s="254">
        <v>0</v>
      </c>
      <c r="N47" s="254">
        <v>0</v>
      </c>
      <c r="O47" s="254">
        <v>0</v>
      </c>
      <c r="P47" s="254">
        <v>-0.42799999999999994</v>
      </c>
      <c r="Q47" s="254">
        <v>-1.0589999999999999</v>
      </c>
      <c r="R47" s="254">
        <v>-0.44300000000000006</v>
      </c>
      <c r="S47" s="254">
        <v>-1.1140000000000001</v>
      </c>
      <c r="T47" s="254">
        <v>1.365</v>
      </c>
      <c r="U47" s="254">
        <v>1.373</v>
      </c>
      <c r="V47" s="254">
        <v>1.069</v>
      </c>
      <c r="W47" s="254">
        <v>0.40500000000000003</v>
      </c>
      <c r="X47" s="254">
        <v>0.13600000000000001</v>
      </c>
      <c r="Y47" s="254">
        <v>-0.89400000000000002</v>
      </c>
      <c r="Z47" s="254">
        <v>1.2050000000000001</v>
      </c>
      <c r="AA47" s="254">
        <v>-0.48899999999999999</v>
      </c>
      <c r="AB47" s="254">
        <v>-46.84</v>
      </c>
      <c r="AC47" s="254">
        <v>-101.509</v>
      </c>
      <c r="AD47" s="254">
        <v>-45.635000000000005</v>
      </c>
      <c r="AE47" s="254">
        <v>-101.998</v>
      </c>
    </row>
    <row r="48" spans="1:31">
      <c r="A48" s="250" t="s">
        <v>495</v>
      </c>
      <c r="B48" s="103" t="s">
        <v>495</v>
      </c>
      <c r="C48" s="254">
        <v>41.137</v>
      </c>
      <c r="D48" s="254">
        <v>57.165999999999997</v>
      </c>
      <c r="E48" s="254">
        <v>98.302999999999997</v>
      </c>
      <c r="F48" s="254">
        <v>18.954999999999998</v>
      </c>
      <c r="G48" s="254">
        <v>18.065999999999999</v>
      </c>
      <c r="H48" s="254">
        <v>61.281999999999996</v>
      </c>
      <c r="I48" s="254">
        <v>98.302999999999997</v>
      </c>
      <c r="J48" s="254">
        <v>8.892000000000003</v>
      </c>
      <c r="K48" s="254">
        <v>34.243000000000002</v>
      </c>
      <c r="L48" s="254">
        <v>-0.53299999999999992</v>
      </c>
      <c r="M48" s="254">
        <v>-3.133</v>
      </c>
      <c r="N48" s="254">
        <v>8.3589999999999982</v>
      </c>
      <c r="O48" s="254">
        <v>31.11</v>
      </c>
      <c r="P48" s="254">
        <v>8.8610000000000007</v>
      </c>
      <c r="Q48" s="254">
        <v>25.972999999999999</v>
      </c>
      <c r="R48" s="254">
        <v>8.5950000000000024</v>
      </c>
      <c r="S48" s="254">
        <v>25.504000000000001</v>
      </c>
      <c r="T48" s="254">
        <v>9.92</v>
      </c>
      <c r="U48" s="254">
        <v>5.24</v>
      </c>
      <c r="V48" s="254">
        <v>18.515000000000001</v>
      </c>
      <c r="W48" s="254">
        <v>30.744</v>
      </c>
      <c r="X48" s="254">
        <v>-6.4849999999999994</v>
      </c>
      <c r="Y48" s="254">
        <v>-14.724</v>
      </c>
      <c r="Z48" s="254">
        <v>12.03</v>
      </c>
      <c r="AA48" s="254">
        <v>16.02</v>
      </c>
      <c r="AB48" s="254">
        <v>-11.759</v>
      </c>
      <c r="AC48" s="254">
        <v>-18.666</v>
      </c>
      <c r="AD48" s="254">
        <v>0.27099999999999991</v>
      </c>
      <c r="AE48" s="254">
        <v>-2.6459999999999999</v>
      </c>
    </row>
    <row r="49" spans="1:31">
      <c r="A49" s="250" t="s">
        <v>285</v>
      </c>
      <c r="B49" s="103" t="s">
        <v>285</v>
      </c>
      <c r="C49" s="254">
        <v>369.15499999999997</v>
      </c>
      <c r="D49" s="254">
        <v>2531.1660000000002</v>
      </c>
      <c r="E49" s="254">
        <v>2900.3209999999999</v>
      </c>
      <c r="F49" s="254">
        <v>906.53</v>
      </c>
      <c r="G49" s="254">
        <v>777.36599999999999</v>
      </c>
      <c r="H49" s="254">
        <v>1216.425</v>
      </c>
      <c r="I49" s="254">
        <v>2900.3209999999999</v>
      </c>
      <c r="J49" s="254">
        <v>275.08499999999992</v>
      </c>
      <c r="K49" s="254">
        <v>1133.674</v>
      </c>
      <c r="L49" s="254">
        <v>-221.86500000000001</v>
      </c>
      <c r="M49" s="254">
        <v>-731.51</v>
      </c>
      <c r="N49" s="254">
        <v>53.21999999999997</v>
      </c>
      <c r="O49" s="254">
        <v>402.16399999999999</v>
      </c>
      <c r="P49" s="254">
        <v>-6.4019999999999868</v>
      </c>
      <c r="Q49" s="254">
        <v>145.15600000000001</v>
      </c>
      <c r="R49" s="254">
        <v>-52.774000000000001</v>
      </c>
      <c r="S49" s="254">
        <v>-15.204000000000001</v>
      </c>
      <c r="T49" s="254">
        <v>-31.222999999999999</v>
      </c>
      <c r="U49" s="254">
        <v>-2.625</v>
      </c>
      <c r="V49" s="254">
        <v>-83.992000000000004</v>
      </c>
      <c r="W49" s="254">
        <v>-17.879000000000001</v>
      </c>
      <c r="X49" s="254">
        <v>27.292999999999999</v>
      </c>
      <c r="Y49" s="254">
        <v>13.382</v>
      </c>
      <c r="Z49" s="254">
        <v>-56.698999999999998</v>
      </c>
      <c r="AA49" s="254">
        <v>-4.4969999999999999</v>
      </c>
      <c r="AB49" s="254">
        <v>-147.01300000000001</v>
      </c>
      <c r="AC49" s="254">
        <v>-318.59399999999999</v>
      </c>
      <c r="AD49" s="254">
        <v>-203.71199999999999</v>
      </c>
      <c r="AE49" s="254">
        <v>-323.09100000000001</v>
      </c>
    </row>
    <row r="50" spans="1:31">
      <c r="A50" s="250" t="s">
        <v>286</v>
      </c>
      <c r="B50" s="103" t="s">
        <v>286</v>
      </c>
      <c r="C50" s="254">
        <v>36.898000000000003</v>
      </c>
      <c r="D50" s="254">
        <v>0.497</v>
      </c>
      <c r="E50" s="254">
        <v>37.395000000000003</v>
      </c>
      <c r="F50" s="254">
        <v>36.929000000000002</v>
      </c>
      <c r="G50" s="254">
        <v>7.8E-2</v>
      </c>
      <c r="H50" s="254">
        <v>0.38800000000000001</v>
      </c>
      <c r="I50" s="254">
        <v>37.395000000000003</v>
      </c>
      <c r="J50" s="254">
        <v>-4.0000000000000036E-3</v>
      </c>
      <c r="K50" s="254">
        <v>6.0999999999999999E-2</v>
      </c>
      <c r="L50" s="254">
        <v>-1E-3</v>
      </c>
      <c r="M50" s="254">
        <v>-1E-3</v>
      </c>
      <c r="N50" s="254">
        <v>-5.0000000000000044E-3</v>
      </c>
      <c r="O50" s="254">
        <v>0.06</v>
      </c>
      <c r="P50" s="254">
        <v>-8.9999999999999969E-2</v>
      </c>
      <c r="Q50" s="254">
        <v>-0.35399999999999998</v>
      </c>
      <c r="R50" s="254">
        <v>-0.123</v>
      </c>
      <c r="S50" s="254">
        <v>-0.47699999999999998</v>
      </c>
      <c r="T50" s="254">
        <v>5.4000000000000006E-2</v>
      </c>
      <c r="U50" s="254">
        <v>9.8000000000000004E-2</v>
      </c>
      <c r="V50" s="254">
        <v>-6.9000000000000006E-2</v>
      </c>
      <c r="W50" s="254">
        <v>-0.379</v>
      </c>
      <c r="X50" s="254">
        <v>0</v>
      </c>
      <c r="Y50" s="254">
        <v>0</v>
      </c>
      <c r="Z50" s="254">
        <v>-6.9000000000000006E-2</v>
      </c>
      <c r="AA50" s="254">
        <v>-0.379</v>
      </c>
      <c r="AB50" s="254">
        <v>-0.13699999999999998</v>
      </c>
      <c r="AC50" s="254">
        <v>-0.29599999999999999</v>
      </c>
      <c r="AD50" s="254">
        <v>-0.20600000000000007</v>
      </c>
      <c r="AE50" s="254">
        <v>-0.67500000000000004</v>
      </c>
    </row>
    <row r="51" spans="1:31">
      <c r="A51" s="250" t="s">
        <v>287</v>
      </c>
      <c r="B51" s="103" t="s">
        <v>287</v>
      </c>
      <c r="C51" s="254">
        <v>197.16499999999999</v>
      </c>
      <c r="D51" s="254">
        <v>591.53</v>
      </c>
      <c r="E51" s="254">
        <v>788.69500000000005</v>
      </c>
      <c r="F51" s="254">
        <v>25.437000000000001</v>
      </c>
      <c r="G51" s="254">
        <v>18.065999999999999</v>
      </c>
      <c r="H51" s="254">
        <v>745.19200000000001</v>
      </c>
      <c r="I51" s="254">
        <v>788.69500000000005</v>
      </c>
      <c r="J51" s="254">
        <v>8.892000000000003</v>
      </c>
      <c r="K51" s="254">
        <v>34.243000000000002</v>
      </c>
      <c r="L51" s="254">
        <v>-0.53299999999999992</v>
      </c>
      <c r="M51" s="254">
        <v>-3.133</v>
      </c>
      <c r="N51" s="254">
        <v>8.3589999999999982</v>
      </c>
      <c r="O51" s="254">
        <v>31.11</v>
      </c>
      <c r="P51" s="254">
        <v>8.43</v>
      </c>
      <c r="Q51" s="254">
        <v>24.891999999999999</v>
      </c>
      <c r="R51" s="254">
        <v>8.1499999999999986</v>
      </c>
      <c r="S51" s="254">
        <v>24.367999999999999</v>
      </c>
      <c r="T51" s="254">
        <v>17.749000000000002</v>
      </c>
      <c r="U51" s="254">
        <v>12.208</v>
      </c>
      <c r="V51" s="254">
        <v>1.578000000000003</v>
      </c>
      <c r="W51" s="254">
        <v>34.613</v>
      </c>
      <c r="X51" s="254">
        <v>-5.1539999999999999</v>
      </c>
      <c r="Y51" s="254">
        <v>-23.437000000000001</v>
      </c>
      <c r="Z51" s="254">
        <v>-3.5760000000000005</v>
      </c>
      <c r="AA51" s="254">
        <v>11.176</v>
      </c>
      <c r="AB51" s="254">
        <v>-88.661000000000001</v>
      </c>
      <c r="AC51" s="254">
        <v>-189.346</v>
      </c>
      <c r="AD51" s="254">
        <v>-92.236999999999981</v>
      </c>
      <c r="AE51" s="254">
        <v>-178.17</v>
      </c>
    </row>
    <row r="52" spans="1:31">
      <c r="A52" s="250" t="s">
        <v>288</v>
      </c>
      <c r="B52" s="103" t="s">
        <v>288</v>
      </c>
      <c r="C52" s="254">
        <v>575.846</v>
      </c>
      <c r="D52" s="254">
        <v>5472.2039999999997</v>
      </c>
      <c r="E52" s="254">
        <v>6048.05</v>
      </c>
      <c r="F52" s="254">
        <v>912.41300000000001</v>
      </c>
      <c r="G52" s="254">
        <v>680.48099999999999</v>
      </c>
      <c r="H52" s="254">
        <v>4455.1559999999999</v>
      </c>
      <c r="I52" s="254">
        <v>6048.05</v>
      </c>
      <c r="J52" s="254">
        <v>267.90800000000002</v>
      </c>
      <c r="K52" s="254">
        <v>683.70600000000002</v>
      </c>
      <c r="L52" s="254">
        <v>-133.75300000000001</v>
      </c>
      <c r="M52" s="254">
        <v>-263.59100000000001</v>
      </c>
      <c r="N52" s="254">
        <v>134.15500000000003</v>
      </c>
      <c r="O52" s="254">
        <v>420.11500000000001</v>
      </c>
      <c r="P52" s="254">
        <v>142.01500000000001</v>
      </c>
      <c r="Q52" s="254">
        <v>395.03500000000003</v>
      </c>
      <c r="R52" s="254">
        <v>97.540999999999997</v>
      </c>
      <c r="S52" s="254">
        <v>256.00200000000001</v>
      </c>
      <c r="T52" s="254">
        <v>-16.319999999999993</v>
      </c>
      <c r="U52" s="254">
        <v>-49.723999999999997</v>
      </c>
      <c r="V52" s="254">
        <v>81.227000000000004</v>
      </c>
      <c r="W52" s="254">
        <v>206.44800000000001</v>
      </c>
      <c r="X52" s="254">
        <v>-11.977999999999998</v>
      </c>
      <c r="Y52" s="254">
        <v>-31.463999999999999</v>
      </c>
      <c r="Z52" s="254">
        <v>69.249000000000009</v>
      </c>
      <c r="AA52" s="254">
        <v>174.98400000000001</v>
      </c>
      <c r="AB52" s="254">
        <v>277.56700000000001</v>
      </c>
      <c r="AC52" s="254">
        <v>1569.06</v>
      </c>
      <c r="AD52" s="254">
        <v>346.81600000000003</v>
      </c>
      <c r="AE52" s="254">
        <v>1744.0440000000001</v>
      </c>
    </row>
    <row r="53" spans="1:31">
      <c r="A53" s="250" t="s">
        <v>212</v>
      </c>
      <c r="B53" s="103" t="s">
        <v>212</v>
      </c>
      <c r="C53" s="254">
        <v>52.756</v>
      </c>
      <c r="D53" s="254">
        <v>77.518000000000001</v>
      </c>
      <c r="E53" s="254">
        <v>130.274</v>
      </c>
      <c r="F53" s="254">
        <v>27.507000000000001</v>
      </c>
      <c r="G53" s="254">
        <v>9.06</v>
      </c>
      <c r="H53" s="254">
        <v>93.706999999999994</v>
      </c>
      <c r="I53" s="254">
        <v>130.274</v>
      </c>
      <c r="J53" s="254">
        <v>27.182000000000002</v>
      </c>
      <c r="K53" s="254">
        <v>104.199</v>
      </c>
      <c r="L53" s="254">
        <v>-12.68</v>
      </c>
      <c r="M53" s="254">
        <v>-52.335999999999999</v>
      </c>
      <c r="N53" s="254">
        <v>14.502000000000002</v>
      </c>
      <c r="O53" s="254">
        <v>51.863</v>
      </c>
      <c r="P53" s="254">
        <v>10.899999999999999</v>
      </c>
      <c r="Q53" s="254">
        <v>42.890999999999998</v>
      </c>
      <c r="R53" s="254">
        <v>7.7590000000000003</v>
      </c>
      <c r="S53" s="254">
        <v>34.795999999999999</v>
      </c>
      <c r="T53" s="254">
        <v>0.79899999999999993</v>
      </c>
      <c r="U53" s="254">
        <v>2.4119999999999999</v>
      </c>
      <c r="V53" s="254">
        <v>8.5569999999999986</v>
      </c>
      <c r="W53" s="254">
        <v>37.207999999999998</v>
      </c>
      <c r="X53" s="254">
        <v>-3.1000000000000014</v>
      </c>
      <c r="Y53" s="254">
        <v>-12.909000000000001</v>
      </c>
      <c r="Z53" s="254">
        <v>5.4570000000000007</v>
      </c>
      <c r="AA53" s="254">
        <v>24.298999999999999</v>
      </c>
      <c r="AB53" s="254">
        <v>2.3409999999999993</v>
      </c>
      <c r="AC53" s="254">
        <v>14.292999999999999</v>
      </c>
      <c r="AD53" s="254">
        <v>7.7979999999999983</v>
      </c>
      <c r="AE53" s="254">
        <v>38.591999999999999</v>
      </c>
    </row>
    <row r="54" spans="1:31">
      <c r="A54" s="250" t="s">
        <v>213</v>
      </c>
      <c r="B54" s="103" t="s">
        <v>213</v>
      </c>
      <c r="C54" s="254">
        <v>25.138000000000002</v>
      </c>
      <c r="D54" s="254">
        <v>295.14299999999997</v>
      </c>
      <c r="E54" s="254">
        <v>320.28100000000001</v>
      </c>
      <c r="F54" s="254">
        <v>47.462000000000003</v>
      </c>
      <c r="G54" s="254">
        <v>94.322000000000003</v>
      </c>
      <c r="H54" s="254">
        <v>178.49700000000001</v>
      </c>
      <c r="I54" s="254">
        <v>320.28100000000001</v>
      </c>
      <c r="J54" s="254">
        <v>18.201000000000001</v>
      </c>
      <c r="K54" s="254">
        <v>54.731000000000002</v>
      </c>
      <c r="L54" s="254">
        <v>-4.6919999999999993</v>
      </c>
      <c r="M54" s="254">
        <v>-10.805</v>
      </c>
      <c r="N54" s="254">
        <v>13.509</v>
      </c>
      <c r="O54" s="254">
        <v>43.926000000000002</v>
      </c>
      <c r="P54" s="254">
        <v>12.020000000000003</v>
      </c>
      <c r="Q54" s="254">
        <v>40.212000000000003</v>
      </c>
      <c r="R54" s="254">
        <v>11.825000000000003</v>
      </c>
      <c r="S54" s="254">
        <v>39.853000000000002</v>
      </c>
      <c r="T54" s="254">
        <v>-0.87600000000000033</v>
      </c>
      <c r="U54" s="254">
        <v>-5.7530000000000001</v>
      </c>
      <c r="V54" s="254">
        <v>10.949000000000002</v>
      </c>
      <c r="W54" s="254">
        <v>34.1</v>
      </c>
      <c r="X54" s="254">
        <v>-3.7229999999999999</v>
      </c>
      <c r="Y54" s="254">
        <v>-11.596</v>
      </c>
      <c r="Z54" s="254">
        <v>7.2260000000000009</v>
      </c>
      <c r="AA54" s="254">
        <v>22.504000000000001</v>
      </c>
      <c r="AB54" s="254">
        <v>4.2139999999999986</v>
      </c>
      <c r="AC54" s="254">
        <v>25.297999999999998</v>
      </c>
      <c r="AD54" s="254">
        <v>11.439999999999998</v>
      </c>
      <c r="AE54" s="254">
        <v>47.802</v>
      </c>
    </row>
    <row r="55" spans="1:31">
      <c r="A55" s="250" t="s">
        <v>289</v>
      </c>
      <c r="B55" s="103" t="s">
        <v>289</v>
      </c>
      <c r="C55" s="254">
        <v>47.414000000000001</v>
      </c>
      <c r="D55" s="254">
        <v>210.547</v>
      </c>
      <c r="E55" s="254">
        <v>257.96100000000001</v>
      </c>
      <c r="F55" s="254">
        <v>75.183999999999997</v>
      </c>
      <c r="G55" s="254">
        <v>0.318</v>
      </c>
      <c r="H55" s="254">
        <v>182.459</v>
      </c>
      <c r="I55" s="254">
        <v>257.96100000000001</v>
      </c>
      <c r="J55" s="254">
        <v>2.0000000000000018E-3</v>
      </c>
      <c r="K55" s="254">
        <v>2.8000000000000001E-2</v>
      </c>
      <c r="L55" s="254">
        <v>0</v>
      </c>
      <c r="M55" s="254">
        <v>0</v>
      </c>
      <c r="N55" s="254">
        <v>2.0000000000000018E-3</v>
      </c>
      <c r="O55" s="254">
        <v>2.8000000000000001E-2</v>
      </c>
      <c r="P55" s="254">
        <v>-8.6999999999999994E-2</v>
      </c>
      <c r="Q55" s="254">
        <v>-0.17599999999999999</v>
      </c>
      <c r="R55" s="254">
        <v>-8.6999999999999994E-2</v>
      </c>
      <c r="S55" s="254">
        <v>-0.17599999999999999</v>
      </c>
      <c r="T55" s="254">
        <v>7.129999999999999</v>
      </c>
      <c r="U55" s="254">
        <v>18.588999999999999</v>
      </c>
      <c r="V55" s="254">
        <v>7.0440000000000005</v>
      </c>
      <c r="W55" s="254">
        <v>18.413</v>
      </c>
      <c r="X55" s="254">
        <v>-2.3939999999999997</v>
      </c>
      <c r="Y55" s="254">
        <v>-6.2569999999999997</v>
      </c>
      <c r="Z55" s="254">
        <v>4.6500000000000004</v>
      </c>
      <c r="AA55" s="254">
        <v>12.156000000000001</v>
      </c>
      <c r="AB55" s="254">
        <v>4.4479999999999968</v>
      </c>
      <c r="AC55" s="254">
        <v>24.614999999999998</v>
      </c>
      <c r="AD55" s="254">
        <v>9.0980000000000025</v>
      </c>
      <c r="AE55" s="254">
        <v>36.771000000000001</v>
      </c>
    </row>
    <row r="56" spans="1:31">
      <c r="A56" s="250" t="s">
        <v>290</v>
      </c>
      <c r="B56" s="103" t="s">
        <v>290</v>
      </c>
      <c r="C56" s="254">
        <v>729.78099999999995</v>
      </c>
      <c r="D56" s="254">
        <v>2354.877</v>
      </c>
      <c r="E56" s="254">
        <v>3084.6579999999999</v>
      </c>
      <c r="F56" s="254">
        <v>1142.9290000000001</v>
      </c>
      <c r="G56" s="254">
        <v>910.14700000000005</v>
      </c>
      <c r="H56" s="254">
        <v>1031.5820000000001</v>
      </c>
      <c r="I56" s="254">
        <v>3084.6579999999999</v>
      </c>
      <c r="J56" s="254">
        <v>435.68300000000011</v>
      </c>
      <c r="K56" s="254">
        <v>1173.0940000000001</v>
      </c>
      <c r="L56" s="254">
        <v>-298.09499999999997</v>
      </c>
      <c r="M56" s="254">
        <v>-768.74599999999998</v>
      </c>
      <c r="N56" s="254">
        <v>137.58800000000002</v>
      </c>
      <c r="O56" s="254">
        <v>404.34800000000001</v>
      </c>
      <c r="P56" s="254">
        <v>92.289000000000016</v>
      </c>
      <c r="Q56" s="254">
        <v>277.54300000000001</v>
      </c>
      <c r="R56" s="254">
        <v>50.377999999999986</v>
      </c>
      <c r="S56" s="254">
        <v>158.80199999999999</v>
      </c>
      <c r="T56" s="254">
        <v>-55.493999999999986</v>
      </c>
      <c r="U56" s="254">
        <v>-133.53899999999999</v>
      </c>
      <c r="V56" s="254">
        <v>-5.1159999999999997</v>
      </c>
      <c r="W56" s="254">
        <v>25.263000000000002</v>
      </c>
      <c r="X56" s="254">
        <v>0.90199999999999925</v>
      </c>
      <c r="Y56" s="254">
        <v>-9.1820000000000004</v>
      </c>
      <c r="Z56" s="254">
        <v>-4.2140000000000022</v>
      </c>
      <c r="AA56" s="254">
        <v>16.081</v>
      </c>
      <c r="AB56" s="254">
        <v>22.195999999999998</v>
      </c>
      <c r="AC56" s="254">
        <v>136.20699999999999</v>
      </c>
      <c r="AD56" s="254">
        <v>17.981999999999999</v>
      </c>
      <c r="AE56" s="254">
        <v>152.28800000000001</v>
      </c>
    </row>
    <row r="57" spans="1:31">
      <c r="A57" s="250" t="s">
        <v>291</v>
      </c>
      <c r="B57" s="103" t="s">
        <v>291</v>
      </c>
      <c r="C57" s="254">
        <v>952.49599999999998</v>
      </c>
      <c r="D57" s="254">
        <v>3032.681</v>
      </c>
      <c r="E57" s="254">
        <v>3985.1770000000001</v>
      </c>
      <c r="F57" s="254">
        <v>1316.5139999999999</v>
      </c>
      <c r="G57" s="254">
        <v>850.83799999999997</v>
      </c>
      <c r="H57" s="254">
        <v>1817.825</v>
      </c>
      <c r="I57" s="254">
        <v>3985.1770000000001</v>
      </c>
      <c r="J57" s="254">
        <v>440.08100000000002</v>
      </c>
      <c r="K57" s="254">
        <v>1241.8920000000001</v>
      </c>
      <c r="L57" s="254">
        <v>-317.84300000000007</v>
      </c>
      <c r="M57" s="254">
        <v>-852.17100000000005</v>
      </c>
      <c r="N57" s="254">
        <v>122.238</v>
      </c>
      <c r="O57" s="254">
        <v>389.721</v>
      </c>
      <c r="P57" s="254">
        <v>73.301000000000016</v>
      </c>
      <c r="Q57" s="254">
        <v>255.358</v>
      </c>
      <c r="R57" s="254">
        <v>5.5290000000000035</v>
      </c>
      <c r="S57" s="254">
        <v>67.509</v>
      </c>
      <c r="T57" s="254">
        <v>-47.156000000000006</v>
      </c>
      <c r="U57" s="254">
        <v>-123.438</v>
      </c>
      <c r="V57" s="254">
        <v>-41.625999999999998</v>
      </c>
      <c r="W57" s="254">
        <v>-55.927999999999997</v>
      </c>
      <c r="X57" s="254">
        <v>13.959000000000001</v>
      </c>
      <c r="Y57" s="254">
        <v>25.114000000000001</v>
      </c>
      <c r="Z57" s="254">
        <v>-27.667000000000002</v>
      </c>
      <c r="AA57" s="254">
        <v>-30.814</v>
      </c>
      <c r="AB57" s="254">
        <v>37.091000000000008</v>
      </c>
      <c r="AC57" s="254">
        <v>220.83600000000001</v>
      </c>
      <c r="AD57" s="254">
        <v>9.4239999999999782</v>
      </c>
      <c r="AE57" s="254">
        <v>190.02199999999999</v>
      </c>
    </row>
    <row r="58" spans="1:31">
      <c r="A58" s="250" t="s">
        <v>292</v>
      </c>
      <c r="B58" s="103" t="s">
        <v>292</v>
      </c>
      <c r="C58" s="254">
        <v>69.685000000000002</v>
      </c>
      <c r="D58" s="254">
        <v>167.155</v>
      </c>
      <c r="E58" s="254">
        <v>236.84</v>
      </c>
      <c r="F58" s="254">
        <v>80.885999999999996</v>
      </c>
      <c r="G58" s="254">
        <v>35.828000000000003</v>
      </c>
      <c r="H58" s="254">
        <v>120.126</v>
      </c>
      <c r="I58" s="254">
        <v>236.84</v>
      </c>
      <c r="J58" s="254">
        <v>10.785999999999998</v>
      </c>
      <c r="K58" s="254">
        <v>31.527999999999999</v>
      </c>
      <c r="L58" s="254">
        <v>-7.3529999999999989</v>
      </c>
      <c r="M58" s="254">
        <v>-15.132999999999999</v>
      </c>
      <c r="N58" s="254">
        <v>3.4329999999999998</v>
      </c>
      <c r="O58" s="254">
        <v>16.395</v>
      </c>
      <c r="P58" s="254">
        <v>-0.64500000000000002</v>
      </c>
      <c r="Q58" s="254">
        <v>2.2730000000000001</v>
      </c>
      <c r="R58" s="254">
        <v>-2.8689999999999998</v>
      </c>
      <c r="S58" s="254">
        <v>-3.516</v>
      </c>
      <c r="T58" s="254">
        <v>-0.89800000000000002</v>
      </c>
      <c r="U58" s="254">
        <v>6.0000000000000001E-3</v>
      </c>
      <c r="V58" s="254">
        <v>-3.7669999999999999</v>
      </c>
      <c r="W58" s="254">
        <v>-3.51</v>
      </c>
      <c r="X58" s="254">
        <v>-0.16300000000000003</v>
      </c>
      <c r="Y58" s="254">
        <v>-0.77500000000000002</v>
      </c>
      <c r="Z58" s="254">
        <v>-3.93</v>
      </c>
      <c r="AA58" s="254">
        <v>-4.2850000000000001</v>
      </c>
      <c r="AB58" s="254">
        <v>3.0149999999999988</v>
      </c>
      <c r="AC58" s="254">
        <v>18.263999999999999</v>
      </c>
      <c r="AD58" s="254">
        <v>-0.91500000000000092</v>
      </c>
      <c r="AE58" s="254">
        <v>13.978999999999999</v>
      </c>
    </row>
    <row r="59" spans="1:31">
      <c r="A59" s="250" t="s">
        <v>293</v>
      </c>
      <c r="B59" s="103" t="s">
        <v>293</v>
      </c>
      <c r="C59" s="254">
        <v>1542.579</v>
      </c>
      <c r="D59" s="254">
        <v>5063.683</v>
      </c>
      <c r="E59" s="254">
        <v>6606.2619999999997</v>
      </c>
      <c r="F59" s="254">
        <v>1897.126</v>
      </c>
      <c r="G59" s="254">
        <v>2725.902</v>
      </c>
      <c r="H59" s="254">
        <v>1983.2339999999999</v>
      </c>
      <c r="I59" s="254">
        <v>6606.2619999999997</v>
      </c>
      <c r="J59" s="254">
        <v>1102.6089999999999</v>
      </c>
      <c r="K59" s="254">
        <v>2899.875</v>
      </c>
      <c r="L59" s="254">
        <v>-775.63000000000011</v>
      </c>
      <c r="M59" s="254">
        <v>-1986.0840000000001</v>
      </c>
      <c r="N59" s="254">
        <v>326.97900000000004</v>
      </c>
      <c r="O59" s="254">
        <v>913.79100000000005</v>
      </c>
      <c r="P59" s="254">
        <v>231.93099999999993</v>
      </c>
      <c r="Q59" s="254">
        <v>645.62699999999995</v>
      </c>
      <c r="R59" s="254">
        <v>134.48599999999999</v>
      </c>
      <c r="S59" s="254">
        <v>354.71699999999998</v>
      </c>
      <c r="T59" s="254">
        <v>-76.181999999999988</v>
      </c>
      <c r="U59" s="254">
        <v>-221.72499999999999</v>
      </c>
      <c r="V59" s="254">
        <v>58.304999999999993</v>
      </c>
      <c r="W59" s="254">
        <v>132.99199999999999</v>
      </c>
      <c r="X59" s="254">
        <v>-19.489000000000001</v>
      </c>
      <c r="Y59" s="254">
        <v>-24.396000000000001</v>
      </c>
      <c r="Z59" s="254">
        <v>38.816000000000003</v>
      </c>
      <c r="AA59" s="254">
        <v>108.596</v>
      </c>
      <c r="AB59" s="254">
        <v>38.299000000000007</v>
      </c>
      <c r="AC59" s="254">
        <v>197.809</v>
      </c>
      <c r="AD59" s="254">
        <v>77.114999999999981</v>
      </c>
      <c r="AE59" s="254">
        <v>306.40499999999997</v>
      </c>
    </row>
    <row r="60" spans="1:31">
      <c r="A60" s="250" t="s">
        <v>294</v>
      </c>
      <c r="B60" s="103" t="s">
        <v>294</v>
      </c>
      <c r="C60" s="254">
        <v>4417.698000000004</v>
      </c>
      <c r="D60" s="254">
        <v>17267.923999999999</v>
      </c>
      <c r="E60" s="254">
        <v>21685.621999999999</v>
      </c>
      <c r="F60" s="254">
        <v>4669.9030000000002</v>
      </c>
      <c r="G60" s="254">
        <v>4839.0780000000004</v>
      </c>
      <c r="H60" s="254">
        <v>12176.641</v>
      </c>
      <c r="I60" s="254">
        <v>21685.621999999999</v>
      </c>
      <c r="J60" s="254">
        <v>2336.2060000000001</v>
      </c>
      <c r="K60" s="254">
        <v>6281.0010000000002</v>
      </c>
      <c r="L60" s="254">
        <v>-1555.181</v>
      </c>
      <c r="M60" s="254">
        <v>-4037.817</v>
      </c>
      <c r="N60" s="254">
        <v>781.02500000000009</v>
      </c>
      <c r="O60" s="254">
        <v>2243.1840000000002</v>
      </c>
      <c r="P60" s="254">
        <v>543.06700000000012</v>
      </c>
      <c r="Q60" s="254">
        <v>1555.8520000000001</v>
      </c>
      <c r="R60" s="254">
        <v>279.76500000000004</v>
      </c>
      <c r="S60" s="254">
        <v>785.67100000000005</v>
      </c>
      <c r="T60" s="254">
        <v>-121.35300000000004</v>
      </c>
      <c r="U60" s="254">
        <v>-352.95800000000003</v>
      </c>
      <c r="V60" s="254">
        <v>158.416</v>
      </c>
      <c r="W60" s="254">
        <v>432.53</v>
      </c>
      <c r="X60" s="254">
        <v>-46.563000000000002</v>
      </c>
      <c r="Y60" s="254">
        <v>-112.111</v>
      </c>
      <c r="Z60" s="254">
        <v>111.85299999999998</v>
      </c>
      <c r="AA60" s="254">
        <v>320.41899999999998</v>
      </c>
      <c r="AB60" s="254">
        <v>290.58300000000008</v>
      </c>
      <c r="AC60" s="254">
        <v>1633.0920000000001</v>
      </c>
      <c r="AD60" s="254">
        <v>402.43599999999992</v>
      </c>
      <c r="AE60" s="254">
        <v>1953.511</v>
      </c>
    </row>
    <row r="61" spans="1:31">
      <c r="A61" s="250" t="s">
        <v>295</v>
      </c>
      <c r="B61" s="103" t="s">
        <v>295</v>
      </c>
      <c r="C61" s="254">
        <v>829.38199999999995</v>
      </c>
      <c r="D61" s="254">
        <v>6957.8360000000002</v>
      </c>
      <c r="E61" s="254">
        <v>7787.2179999999998</v>
      </c>
      <c r="F61" s="254">
        <v>1229.4179999999999</v>
      </c>
      <c r="G61" s="254">
        <v>2807.7660000000001</v>
      </c>
      <c r="H61" s="254">
        <v>3750.0340000000001</v>
      </c>
      <c r="I61" s="254">
        <v>7787.2179999999998</v>
      </c>
      <c r="J61" s="254">
        <v>925.34899999999993</v>
      </c>
      <c r="K61" s="254">
        <v>2673.607</v>
      </c>
      <c r="L61" s="254">
        <v>-412.95900000000006</v>
      </c>
      <c r="M61" s="254">
        <v>-1222.5340000000001</v>
      </c>
      <c r="N61" s="254">
        <v>512.3900000000001</v>
      </c>
      <c r="O61" s="254">
        <v>1451.0730000000001</v>
      </c>
      <c r="P61" s="254">
        <v>437.82099999999991</v>
      </c>
      <c r="Q61" s="254">
        <v>1224.0889999999999</v>
      </c>
      <c r="R61" s="254">
        <v>373.43200000000002</v>
      </c>
      <c r="S61" s="254">
        <v>1045.453</v>
      </c>
      <c r="T61" s="254">
        <v>-71.111999999999995</v>
      </c>
      <c r="U61" s="254">
        <v>-228.804</v>
      </c>
      <c r="V61" s="254">
        <v>302.76700000000005</v>
      </c>
      <c r="W61" s="254">
        <v>827.34500000000003</v>
      </c>
      <c r="X61" s="254">
        <v>-98.742999999999967</v>
      </c>
      <c r="Y61" s="254">
        <v>-273.67899999999997</v>
      </c>
      <c r="Z61" s="254">
        <v>204.02400000000006</v>
      </c>
      <c r="AA61" s="254">
        <v>553.66600000000005</v>
      </c>
      <c r="AB61" s="254">
        <v>123.107</v>
      </c>
      <c r="AC61" s="254">
        <v>371.072</v>
      </c>
      <c r="AD61" s="254">
        <v>327.13100000000009</v>
      </c>
      <c r="AE61" s="254">
        <v>924.73800000000006</v>
      </c>
    </row>
    <row r="62" spans="1:31">
      <c r="A62" s="250" t="s">
        <v>296</v>
      </c>
      <c r="B62" s="103" t="s">
        <v>296</v>
      </c>
      <c r="C62" s="254">
        <v>6.19</v>
      </c>
      <c r="D62" s="254">
        <v>1.9790000000000001</v>
      </c>
      <c r="E62" s="254">
        <v>8.1690000000000005</v>
      </c>
      <c r="F62" s="254">
        <v>3.8380000000000001</v>
      </c>
      <c r="G62" s="254">
        <v>0.57699999999999996</v>
      </c>
      <c r="H62" s="254">
        <v>3.754</v>
      </c>
      <c r="I62" s="254">
        <v>8.1690000000000005</v>
      </c>
      <c r="J62" s="254">
        <v>8.3150000000000013</v>
      </c>
      <c r="K62" s="254">
        <v>25.407</v>
      </c>
      <c r="L62" s="254">
        <v>-7.2200000000000006</v>
      </c>
      <c r="M62" s="254">
        <v>-21.933</v>
      </c>
      <c r="N62" s="254">
        <v>1.0950000000000002</v>
      </c>
      <c r="O62" s="254">
        <v>3.4740000000000002</v>
      </c>
      <c r="P62" s="254">
        <v>0.68100000000000027</v>
      </c>
      <c r="Q62" s="254">
        <v>2.2320000000000002</v>
      </c>
      <c r="R62" s="254">
        <v>0.63700000000000001</v>
      </c>
      <c r="S62" s="254">
        <v>2.0880000000000001</v>
      </c>
      <c r="T62" s="254">
        <v>4.9999999999999975E-3</v>
      </c>
      <c r="U62" s="254">
        <v>-0.05</v>
      </c>
      <c r="V62" s="254">
        <v>0.64100000000000001</v>
      </c>
      <c r="W62" s="254">
        <v>2.04</v>
      </c>
      <c r="X62" s="254">
        <v>-0.22999999999999998</v>
      </c>
      <c r="Y62" s="254">
        <v>-0.73399999999999999</v>
      </c>
      <c r="Z62" s="254">
        <v>0.41100000000000003</v>
      </c>
      <c r="AA62" s="254">
        <v>1.306</v>
      </c>
      <c r="AB62" s="254">
        <v>0.159</v>
      </c>
      <c r="AC62" s="254">
        <v>0.372</v>
      </c>
      <c r="AD62" s="254">
        <v>0.56999999999999984</v>
      </c>
      <c r="AE62" s="254">
        <v>1.6779999999999999</v>
      </c>
    </row>
    <row r="63" spans="1:31">
      <c r="A63" s="250" t="s">
        <v>297</v>
      </c>
      <c r="B63" s="103" t="s">
        <v>297</v>
      </c>
      <c r="C63" s="254">
        <v>55.73</v>
      </c>
      <c r="D63" s="254">
        <v>173.173</v>
      </c>
      <c r="E63" s="254">
        <v>228.90299999999999</v>
      </c>
      <c r="F63" s="254">
        <v>13.94</v>
      </c>
      <c r="G63" s="254">
        <v>0.72399999999999998</v>
      </c>
      <c r="H63" s="254">
        <v>214.239</v>
      </c>
      <c r="I63" s="254">
        <v>228.90299999999999</v>
      </c>
      <c r="J63" s="254">
        <v>0.95199999999999996</v>
      </c>
      <c r="K63" s="254">
        <v>2.8439999999999999</v>
      </c>
      <c r="L63" s="254">
        <v>0</v>
      </c>
      <c r="M63" s="254">
        <v>0</v>
      </c>
      <c r="N63" s="254">
        <v>0.95199999999999996</v>
      </c>
      <c r="O63" s="254">
        <v>2.8439999999999999</v>
      </c>
      <c r="P63" s="254">
        <v>0.11400000000000005</v>
      </c>
      <c r="Q63" s="254">
        <v>0.52500000000000002</v>
      </c>
      <c r="R63" s="254">
        <v>-1.9000000000000017E-2</v>
      </c>
      <c r="S63" s="254">
        <v>0.12</v>
      </c>
      <c r="T63" s="254">
        <v>0.34500000000000008</v>
      </c>
      <c r="U63" s="254">
        <v>0.93400000000000005</v>
      </c>
      <c r="V63" s="254">
        <v>0.32699999999999996</v>
      </c>
      <c r="W63" s="254">
        <v>1.0549999999999999</v>
      </c>
      <c r="X63" s="254">
        <v>-9.1000000000000081E-2</v>
      </c>
      <c r="Y63" s="254">
        <v>-0.90400000000000003</v>
      </c>
      <c r="Z63" s="254">
        <v>0.23599999999999999</v>
      </c>
      <c r="AA63" s="254">
        <v>0.151</v>
      </c>
      <c r="AB63" s="254">
        <v>0</v>
      </c>
      <c r="AC63" s="254">
        <v>0</v>
      </c>
      <c r="AD63" s="254">
        <v>0.23599999999999999</v>
      </c>
      <c r="AE63" s="254">
        <v>0.151</v>
      </c>
    </row>
    <row r="64" spans="1:31">
      <c r="A64" s="250" t="s">
        <v>298</v>
      </c>
      <c r="B64" s="103" t="s">
        <v>298</v>
      </c>
      <c r="C64" s="254">
        <v>10.481999999999999</v>
      </c>
      <c r="D64" s="254">
        <v>69.427999999999997</v>
      </c>
      <c r="E64" s="254">
        <v>79.91</v>
      </c>
      <c r="F64" s="254">
        <v>96.144999999999996</v>
      </c>
      <c r="G64" s="254">
        <v>16.8</v>
      </c>
      <c r="H64" s="254">
        <v>-33.034999999999997</v>
      </c>
      <c r="I64" s="254">
        <v>79.91</v>
      </c>
      <c r="J64" s="254">
        <v>5.0820000000000007</v>
      </c>
      <c r="K64" s="254">
        <v>11.457000000000001</v>
      </c>
      <c r="L64" s="254">
        <v>-1.9000000000000003E-2</v>
      </c>
      <c r="M64" s="254">
        <v>-5.5E-2</v>
      </c>
      <c r="N64" s="254">
        <v>5.0629999999999988</v>
      </c>
      <c r="O64" s="254">
        <v>11.401999999999999</v>
      </c>
      <c r="P64" s="254">
        <v>3.9480000000000004</v>
      </c>
      <c r="Q64" s="254">
        <v>8.2620000000000005</v>
      </c>
      <c r="R64" s="254">
        <v>2.4979999999999998</v>
      </c>
      <c r="S64" s="254">
        <v>3.9089999999999998</v>
      </c>
      <c r="T64" s="254">
        <v>-0.93299999999999983</v>
      </c>
      <c r="U64" s="254">
        <v>-3.552</v>
      </c>
      <c r="V64" s="254">
        <v>1.5649999999999999</v>
      </c>
      <c r="W64" s="254">
        <v>0.35699999999999998</v>
      </c>
      <c r="X64" s="254">
        <v>0</v>
      </c>
      <c r="Y64" s="254">
        <v>0</v>
      </c>
      <c r="Z64" s="254">
        <v>1.5649999999999999</v>
      </c>
      <c r="AA64" s="254">
        <v>0.35699999999999998</v>
      </c>
      <c r="AB64" s="254">
        <v>0</v>
      </c>
      <c r="AC64" s="254">
        <v>0</v>
      </c>
      <c r="AD64" s="254">
        <v>1.5649999999999999</v>
      </c>
      <c r="AE64" s="254">
        <v>0.35699999999999998</v>
      </c>
    </row>
    <row r="65" spans="1:31">
      <c r="A65" s="250" t="s">
        <v>299</v>
      </c>
      <c r="B65" s="103" t="s">
        <v>299</v>
      </c>
      <c r="C65" s="254">
        <v>12.403</v>
      </c>
      <c r="D65" s="254">
        <v>5.0350000000000001</v>
      </c>
      <c r="E65" s="254">
        <v>17.437999999999999</v>
      </c>
      <c r="F65" s="254">
        <v>11.199</v>
      </c>
      <c r="G65" s="254">
        <v>1.9339999999999999</v>
      </c>
      <c r="H65" s="254">
        <v>4.3049999999999997</v>
      </c>
      <c r="I65" s="254">
        <v>17.437999999999999</v>
      </c>
      <c r="J65" s="254">
        <v>22.761000000000003</v>
      </c>
      <c r="K65" s="254">
        <v>57.978000000000002</v>
      </c>
      <c r="L65" s="254">
        <v>-20.321000000000002</v>
      </c>
      <c r="M65" s="254">
        <v>-51.728000000000002</v>
      </c>
      <c r="N65" s="254">
        <v>2.44</v>
      </c>
      <c r="O65" s="254">
        <v>6.25</v>
      </c>
      <c r="P65" s="254">
        <v>0.32400000000000007</v>
      </c>
      <c r="Q65" s="254">
        <v>0.90900000000000003</v>
      </c>
      <c r="R65" s="254">
        <v>-0.29599999999999999</v>
      </c>
      <c r="S65" s="254">
        <v>-0.29899999999999999</v>
      </c>
      <c r="T65" s="254">
        <v>-7.6000000000000012E-2</v>
      </c>
      <c r="U65" s="254">
        <v>-0.218</v>
      </c>
      <c r="V65" s="254">
        <v>-0.373</v>
      </c>
      <c r="W65" s="254">
        <v>-0.51700000000000002</v>
      </c>
      <c r="X65" s="254">
        <v>0</v>
      </c>
      <c r="Y65" s="254">
        <v>0</v>
      </c>
      <c r="Z65" s="254">
        <v>-0.373</v>
      </c>
      <c r="AA65" s="254">
        <v>-0.51700000000000002</v>
      </c>
      <c r="AB65" s="254">
        <v>0</v>
      </c>
      <c r="AC65" s="254">
        <v>0</v>
      </c>
      <c r="AD65" s="254">
        <v>-0.373</v>
      </c>
      <c r="AE65" s="254">
        <v>-0.51700000000000002</v>
      </c>
    </row>
    <row r="66" spans="1:31">
      <c r="A66" s="250" t="s">
        <v>300</v>
      </c>
      <c r="B66" s="103" t="s">
        <v>300</v>
      </c>
      <c r="C66" s="254">
        <v>57.613999999999997</v>
      </c>
      <c r="D66" s="254">
        <v>54.86</v>
      </c>
      <c r="E66" s="254">
        <v>112.474</v>
      </c>
      <c r="F66" s="254">
        <v>34.268999999999998</v>
      </c>
      <c r="G66" s="254">
        <v>12.336</v>
      </c>
      <c r="H66" s="254">
        <v>65.869</v>
      </c>
      <c r="I66" s="254">
        <v>112.474</v>
      </c>
      <c r="J66" s="254">
        <v>5.3379999999999992</v>
      </c>
      <c r="K66" s="254">
        <v>13.013999999999999</v>
      </c>
      <c r="L66" s="254">
        <v>-0.30299999999999994</v>
      </c>
      <c r="M66" s="254">
        <v>-1.859</v>
      </c>
      <c r="N66" s="254">
        <v>5.0349999999999993</v>
      </c>
      <c r="O66" s="254">
        <v>11.154999999999999</v>
      </c>
      <c r="P66" s="254">
        <v>4.2889999999999997</v>
      </c>
      <c r="Q66" s="254">
        <v>9.266</v>
      </c>
      <c r="R66" s="254">
        <v>3.6260000000000003</v>
      </c>
      <c r="S66" s="254">
        <v>7.7640000000000002</v>
      </c>
      <c r="T66" s="254">
        <v>-0.11100000000000002</v>
      </c>
      <c r="U66" s="254">
        <v>-0.13300000000000001</v>
      </c>
      <c r="V66" s="254">
        <v>3.5150000000000006</v>
      </c>
      <c r="W66" s="254">
        <v>7.6310000000000002</v>
      </c>
      <c r="X66" s="254">
        <v>-0.379</v>
      </c>
      <c r="Y66" s="254">
        <v>-0.93200000000000005</v>
      </c>
      <c r="Z66" s="254">
        <v>3.1359999999999997</v>
      </c>
      <c r="AA66" s="254">
        <v>6.6989999999999998</v>
      </c>
      <c r="AB66" s="254">
        <v>0</v>
      </c>
      <c r="AC66" s="254">
        <v>0</v>
      </c>
      <c r="AD66" s="254">
        <v>3.1359999999999997</v>
      </c>
      <c r="AE66" s="254">
        <v>6.6989999999999998</v>
      </c>
    </row>
    <row r="67" spans="1:31">
      <c r="A67" s="250" t="s">
        <v>501</v>
      </c>
      <c r="B67" s="103" t="s">
        <v>501</v>
      </c>
      <c r="C67" s="254">
        <v>0</v>
      </c>
      <c r="D67" s="254">
        <v>0</v>
      </c>
      <c r="E67" s="254">
        <v>0</v>
      </c>
      <c r="F67" s="254">
        <v>0</v>
      </c>
      <c r="G67" s="254">
        <v>0</v>
      </c>
      <c r="H67" s="254">
        <v>0</v>
      </c>
      <c r="I67" s="254">
        <v>0</v>
      </c>
      <c r="J67" s="254">
        <v>0</v>
      </c>
      <c r="K67" s="254">
        <v>0.70199999999999996</v>
      </c>
      <c r="L67" s="254">
        <v>0</v>
      </c>
      <c r="M67" s="254">
        <v>-4.1000000000000002E-2</v>
      </c>
      <c r="N67" s="254">
        <v>0</v>
      </c>
      <c r="O67" s="254">
        <v>0.66100000000000003</v>
      </c>
      <c r="P67" s="254">
        <v>0</v>
      </c>
      <c r="Q67" s="254">
        <v>0.38700000000000001</v>
      </c>
      <c r="R67" s="254">
        <v>0</v>
      </c>
      <c r="S67" s="254">
        <v>5.0999999999999997E-2</v>
      </c>
      <c r="T67" s="254">
        <v>0</v>
      </c>
      <c r="U67" s="254">
        <v>0.41299999999999998</v>
      </c>
      <c r="V67" s="254">
        <v>0</v>
      </c>
      <c r="W67" s="254">
        <v>0.46400000000000002</v>
      </c>
      <c r="X67" s="254">
        <v>0</v>
      </c>
      <c r="Y67" s="254">
        <v>-4.9000000000000002E-2</v>
      </c>
      <c r="Z67" s="254">
        <v>0</v>
      </c>
      <c r="AA67" s="254">
        <v>0.41499999999999998</v>
      </c>
      <c r="AB67" s="254">
        <v>0</v>
      </c>
      <c r="AC67" s="254">
        <v>0</v>
      </c>
      <c r="AD67" s="254">
        <v>0</v>
      </c>
      <c r="AE67" s="254">
        <v>0.41499999999999998</v>
      </c>
    </row>
    <row r="68" spans="1:31">
      <c r="A68" s="250" t="s">
        <v>301</v>
      </c>
      <c r="B68" s="103" t="s">
        <v>301</v>
      </c>
      <c r="C68" s="254">
        <v>45.606999999999999</v>
      </c>
      <c r="D68" s="254">
        <v>277.00200000000001</v>
      </c>
      <c r="E68" s="254">
        <v>322.60899999999998</v>
      </c>
      <c r="F68" s="254">
        <v>2.6739999999999999</v>
      </c>
      <c r="G68" s="254">
        <v>0</v>
      </c>
      <c r="H68" s="254">
        <v>319.935</v>
      </c>
      <c r="I68" s="254">
        <v>322.60899999999998</v>
      </c>
      <c r="J68" s="254">
        <v>8.7639999999999993</v>
      </c>
      <c r="K68" s="254">
        <v>23.338999999999999</v>
      </c>
      <c r="L68" s="254">
        <v>-0.97899999999999965</v>
      </c>
      <c r="M68" s="254">
        <v>-3.7519999999999998</v>
      </c>
      <c r="N68" s="254">
        <v>7.7850000000000001</v>
      </c>
      <c r="O68" s="254">
        <v>19.587</v>
      </c>
      <c r="P68" s="254">
        <v>6.1829999999999998</v>
      </c>
      <c r="Q68" s="254">
        <v>15.84</v>
      </c>
      <c r="R68" s="254">
        <v>3.8470000000000004</v>
      </c>
      <c r="S68" s="254">
        <v>8.9060000000000006</v>
      </c>
      <c r="T68" s="254">
        <v>8.9999999999999976E-3</v>
      </c>
      <c r="U68" s="254">
        <v>2.5999999999999999E-2</v>
      </c>
      <c r="V68" s="254">
        <v>3.8550000000000004</v>
      </c>
      <c r="W68" s="254">
        <v>8.9320000000000004</v>
      </c>
      <c r="X68" s="254">
        <v>-0.61399999999999988</v>
      </c>
      <c r="Y68" s="254">
        <v>-1.6419999999999999</v>
      </c>
      <c r="Z68" s="254">
        <v>3.2409999999999997</v>
      </c>
      <c r="AA68" s="254">
        <v>7.29</v>
      </c>
      <c r="AB68" s="254">
        <v>0</v>
      </c>
      <c r="AC68" s="254">
        <v>0</v>
      </c>
      <c r="AD68" s="254">
        <v>3.2409999999999997</v>
      </c>
      <c r="AE68" s="254">
        <v>7.29</v>
      </c>
    </row>
    <row r="69" spans="1:31">
      <c r="A69" s="250" t="s">
        <v>302</v>
      </c>
      <c r="B69" s="103" t="s">
        <v>302</v>
      </c>
      <c r="C69" s="254">
        <v>85.674999999999997</v>
      </c>
      <c r="D69" s="254">
        <v>202.483</v>
      </c>
      <c r="E69" s="254">
        <v>288.15800000000002</v>
      </c>
      <c r="F69" s="254">
        <v>44.043999999999997</v>
      </c>
      <c r="G69" s="254">
        <v>9.8000000000000004E-2</v>
      </c>
      <c r="H69" s="254">
        <v>244.01599999999999</v>
      </c>
      <c r="I69" s="254">
        <v>288.15800000000002</v>
      </c>
      <c r="J69" s="254">
        <v>1.3199999999999998</v>
      </c>
      <c r="K69" s="254">
        <v>4.0339999999999998</v>
      </c>
      <c r="L69" s="254">
        <v>0</v>
      </c>
      <c r="M69" s="254">
        <v>0</v>
      </c>
      <c r="N69" s="254">
        <v>1.3199999999999998</v>
      </c>
      <c r="O69" s="254">
        <v>4.0339999999999998</v>
      </c>
      <c r="P69" s="254">
        <v>0.71799999999999997</v>
      </c>
      <c r="Q69" s="254">
        <v>2.101</v>
      </c>
      <c r="R69" s="254">
        <v>0.26800000000000002</v>
      </c>
      <c r="S69" s="254">
        <v>0.46</v>
      </c>
      <c r="T69" s="254">
        <v>0.80099999999999993</v>
      </c>
      <c r="U69" s="254">
        <v>0.49399999999999999</v>
      </c>
      <c r="V69" s="254">
        <v>1.0700000000000003</v>
      </c>
      <c r="W69" s="254">
        <v>27.024000000000001</v>
      </c>
      <c r="X69" s="254">
        <v>-8.8000000000000078E-2</v>
      </c>
      <c r="Y69" s="254">
        <v>-2.677</v>
      </c>
      <c r="Z69" s="254">
        <v>0.98200000000000287</v>
      </c>
      <c r="AA69" s="254">
        <v>24.347000000000001</v>
      </c>
      <c r="AB69" s="254">
        <v>0</v>
      </c>
      <c r="AC69" s="254">
        <v>0</v>
      </c>
      <c r="AD69" s="254">
        <v>0.98200000000000287</v>
      </c>
      <c r="AE69" s="254">
        <v>24.347000000000001</v>
      </c>
    </row>
    <row r="70" spans="1:31">
      <c r="A70" s="250" t="s">
        <v>303</v>
      </c>
      <c r="B70" s="103" t="s">
        <v>303</v>
      </c>
      <c r="C70" s="254">
        <v>9.782</v>
      </c>
      <c r="D70" s="254">
        <v>137.13999999999999</v>
      </c>
      <c r="E70" s="254">
        <v>146.922</v>
      </c>
      <c r="F70" s="254">
        <v>88.408000000000001</v>
      </c>
      <c r="G70" s="254">
        <v>13.782999999999999</v>
      </c>
      <c r="H70" s="254">
        <v>44.731000000000002</v>
      </c>
      <c r="I70" s="254">
        <v>146.922</v>
      </c>
      <c r="J70" s="254">
        <v>5.4439999999999991</v>
      </c>
      <c r="K70" s="254">
        <v>14.161</v>
      </c>
      <c r="L70" s="254">
        <v>-0.35599999999999998</v>
      </c>
      <c r="M70" s="254">
        <v>-0.96499999999999997</v>
      </c>
      <c r="N70" s="254">
        <v>5.0879999999999992</v>
      </c>
      <c r="O70" s="254">
        <v>13.196</v>
      </c>
      <c r="P70" s="254">
        <v>3.9049999999999994</v>
      </c>
      <c r="Q70" s="254">
        <v>11.032999999999999</v>
      </c>
      <c r="R70" s="254">
        <v>2.1559999999999997</v>
      </c>
      <c r="S70" s="254">
        <v>6.4669999999999996</v>
      </c>
      <c r="T70" s="254">
        <v>-1.3319999999999999</v>
      </c>
      <c r="U70" s="254">
        <v>-3.1749999999999998</v>
      </c>
      <c r="V70" s="254">
        <v>0.82399999999999984</v>
      </c>
      <c r="W70" s="254">
        <v>3.2919999999999998</v>
      </c>
      <c r="X70" s="254">
        <v>-0.247</v>
      </c>
      <c r="Y70" s="254">
        <v>-0.93200000000000005</v>
      </c>
      <c r="Z70" s="254">
        <v>0.57699999999999996</v>
      </c>
      <c r="AA70" s="254">
        <v>2.36</v>
      </c>
      <c r="AB70" s="254">
        <v>0</v>
      </c>
      <c r="AC70" s="254">
        <v>0</v>
      </c>
      <c r="AD70" s="254">
        <v>0.57699999999999996</v>
      </c>
      <c r="AE70" s="254">
        <v>2.36</v>
      </c>
    </row>
    <row r="71" spans="1:31">
      <c r="A71" s="250" t="s">
        <v>304</v>
      </c>
      <c r="B71" s="103" t="s">
        <v>304</v>
      </c>
      <c r="C71" s="254">
        <v>166.34</v>
      </c>
      <c r="D71" s="254">
        <v>447.27300000000002</v>
      </c>
      <c r="E71" s="254">
        <v>613.61300000000006</v>
      </c>
      <c r="F71" s="254">
        <v>49.905999999999999</v>
      </c>
      <c r="G71" s="254">
        <v>79.099999999999994</v>
      </c>
      <c r="H71" s="254">
        <v>484.60700000000003</v>
      </c>
      <c r="I71" s="254">
        <v>613.61300000000006</v>
      </c>
      <c r="J71" s="254">
        <v>53.920999999999992</v>
      </c>
      <c r="K71" s="254">
        <v>159.37299999999999</v>
      </c>
      <c r="L71" s="254">
        <v>-16.026999999999997</v>
      </c>
      <c r="M71" s="254">
        <v>-46.308999999999997</v>
      </c>
      <c r="N71" s="254">
        <v>37.893999999999991</v>
      </c>
      <c r="O71" s="254">
        <v>113.06399999999999</v>
      </c>
      <c r="P71" s="254">
        <v>33.381</v>
      </c>
      <c r="Q71" s="254">
        <v>101.565</v>
      </c>
      <c r="R71" s="254">
        <v>28.413999999999994</v>
      </c>
      <c r="S71" s="254">
        <v>86.864999999999995</v>
      </c>
      <c r="T71" s="254">
        <v>-1.0000000000000009E-3</v>
      </c>
      <c r="U71" s="254">
        <v>-0.23100000000000001</v>
      </c>
      <c r="V71" s="254">
        <v>28.413000000000004</v>
      </c>
      <c r="W71" s="254">
        <v>86.634</v>
      </c>
      <c r="X71" s="254">
        <v>-8.5750000000000028</v>
      </c>
      <c r="Y71" s="254">
        <v>-26.013000000000002</v>
      </c>
      <c r="Z71" s="254">
        <v>19.838000000000001</v>
      </c>
      <c r="AA71" s="254">
        <v>60.621000000000002</v>
      </c>
      <c r="AB71" s="254">
        <v>0</v>
      </c>
      <c r="AC71" s="254">
        <v>0</v>
      </c>
      <c r="AD71" s="254">
        <v>19.838000000000001</v>
      </c>
      <c r="AE71" s="254">
        <v>60.621000000000002</v>
      </c>
    </row>
    <row r="72" spans="1:31">
      <c r="A72" s="250" t="s">
        <v>305</v>
      </c>
      <c r="B72" s="103" t="s">
        <v>305</v>
      </c>
      <c r="C72" s="254">
        <v>1029.1320000000001</v>
      </c>
      <c r="D72" s="254">
        <v>7363.8860000000004</v>
      </c>
      <c r="E72" s="254">
        <v>8393.018</v>
      </c>
      <c r="F72" s="254">
        <v>1321.1279999999999</v>
      </c>
      <c r="G72" s="254">
        <v>2932.9340000000002</v>
      </c>
      <c r="H72" s="254">
        <v>4138.9560000000001</v>
      </c>
      <c r="I72" s="254">
        <v>8393.018</v>
      </c>
      <c r="J72" s="254">
        <v>1018.1189999999999</v>
      </c>
      <c r="K72" s="254">
        <v>2940.549</v>
      </c>
      <c r="L72" s="254">
        <v>-439.81200000000001</v>
      </c>
      <c r="M72" s="254">
        <v>-1305.635</v>
      </c>
      <c r="N72" s="254">
        <v>578.30700000000002</v>
      </c>
      <c r="O72" s="254">
        <v>1634.914</v>
      </c>
      <c r="P72" s="254">
        <v>492.9799999999999</v>
      </c>
      <c r="Q72" s="254">
        <v>1380.7449999999999</v>
      </c>
      <c r="R72" s="254">
        <v>415.57100000000003</v>
      </c>
      <c r="S72" s="254">
        <v>1163.7380000000001</v>
      </c>
      <c r="T72" s="254">
        <v>-72.394999999999982</v>
      </c>
      <c r="U72" s="254">
        <v>-234.96799999999999</v>
      </c>
      <c r="V72" s="254">
        <v>343.44899999999996</v>
      </c>
      <c r="W72" s="254">
        <v>928.42499999999995</v>
      </c>
      <c r="X72" s="254">
        <v>-109.14499999999998</v>
      </c>
      <c r="Y72" s="254">
        <v>-308.01499999999999</v>
      </c>
      <c r="Z72" s="254">
        <v>234.30399999999997</v>
      </c>
      <c r="AA72" s="254">
        <v>620.41</v>
      </c>
      <c r="AB72" s="254">
        <v>97.459000000000032</v>
      </c>
      <c r="AC72" s="254">
        <v>300.11700000000002</v>
      </c>
      <c r="AD72" s="254">
        <v>331.76300000000003</v>
      </c>
      <c r="AE72" s="254">
        <v>920.52700000000004</v>
      </c>
    </row>
    <row r="73" spans="1:31">
      <c r="A73" s="250" t="s">
        <v>306</v>
      </c>
      <c r="B73" s="103" t="s">
        <v>306</v>
      </c>
      <c r="C73" s="254">
        <v>84.713999999999999</v>
      </c>
      <c r="D73" s="254">
        <v>62.734999999999999</v>
      </c>
      <c r="E73" s="254">
        <v>147.44900000000001</v>
      </c>
      <c r="F73" s="254">
        <v>15.161</v>
      </c>
      <c r="G73" s="254">
        <v>0</v>
      </c>
      <c r="H73" s="254">
        <v>132.28800000000001</v>
      </c>
      <c r="I73" s="254">
        <v>147.44900000000001</v>
      </c>
      <c r="J73" s="254">
        <v>0</v>
      </c>
      <c r="K73" s="254">
        <v>0</v>
      </c>
      <c r="L73" s="254">
        <v>0</v>
      </c>
      <c r="M73" s="254">
        <v>0</v>
      </c>
      <c r="N73" s="254">
        <v>0</v>
      </c>
      <c r="O73" s="254">
        <v>0</v>
      </c>
      <c r="P73" s="254">
        <v>-12.834999999999999</v>
      </c>
      <c r="Q73" s="254">
        <v>-13.055</v>
      </c>
      <c r="R73" s="254">
        <v>-12.834999999999999</v>
      </c>
      <c r="S73" s="254">
        <v>-13.055</v>
      </c>
      <c r="T73" s="254">
        <v>-1.0299999999999994</v>
      </c>
      <c r="U73" s="254">
        <v>4.4240000000000004</v>
      </c>
      <c r="V73" s="254">
        <v>-9.4420000000000002</v>
      </c>
      <c r="W73" s="254">
        <v>1.6319999999999999</v>
      </c>
      <c r="X73" s="254">
        <v>0.39200000000000002</v>
      </c>
      <c r="Y73" s="254">
        <v>-0.26700000000000002</v>
      </c>
      <c r="Z73" s="254">
        <v>-9.0499999999999989</v>
      </c>
      <c r="AA73" s="254">
        <v>1.365</v>
      </c>
      <c r="AB73" s="254">
        <v>2.5120000000000005</v>
      </c>
      <c r="AC73" s="254">
        <v>9.4440000000000008</v>
      </c>
      <c r="AD73" s="254">
        <v>-6.538000000000002</v>
      </c>
      <c r="AE73" s="254">
        <v>10.808999999999999</v>
      </c>
    </row>
    <row r="74" spans="1:31">
      <c r="A74" s="250" t="s">
        <v>502</v>
      </c>
      <c r="B74" s="103" t="s">
        <v>502</v>
      </c>
      <c r="C74" s="254">
        <v>0</v>
      </c>
      <c r="D74" s="254">
        <v>0</v>
      </c>
      <c r="E74" s="254">
        <v>0</v>
      </c>
      <c r="F74" s="254">
        <v>0</v>
      </c>
      <c r="G74" s="254">
        <v>0</v>
      </c>
      <c r="H74" s="254">
        <v>0</v>
      </c>
      <c r="I74" s="254">
        <v>0</v>
      </c>
      <c r="J74" s="254">
        <v>0</v>
      </c>
      <c r="K74" s="254">
        <v>0</v>
      </c>
      <c r="L74" s="254">
        <v>0</v>
      </c>
      <c r="M74" s="254">
        <v>0</v>
      </c>
      <c r="N74" s="254">
        <v>0</v>
      </c>
      <c r="O74" s="254">
        <v>0</v>
      </c>
      <c r="P74" s="254">
        <v>0</v>
      </c>
      <c r="Q74" s="254">
        <v>0</v>
      </c>
      <c r="R74" s="254">
        <v>0</v>
      </c>
      <c r="S74" s="254">
        <v>0</v>
      </c>
      <c r="T74" s="254">
        <v>0</v>
      </c>
      <c r="U74" s="254">
        <v>0</v>
      </c>
      <c r="V74" s="254">
        <v>0</v>
      </c>
      <c r="W74" s="254">
        <v>0</v>
      </c>
      <c r="X74" s="254">
        <v>0</v>
      </c>
      <c r="Y74" s="254">
        <v>0</v>
      </c>
      <c r="Z74" s="254">
        <v>0</v>
      </c>
      <c r="AA74" s="254">
        <v>0</v>
      </c>
      <c r="AB74" s="254">
        <v>0</v>
      </c>
      <c r="AC74" s="254">
        <v>0</v>
      </c>
      <c r="AD74" s="254">
        <v>0</v>
      </c>
      <c r="AE74" s="254">
        <v>0</v>
      </c>
    </row>
    <row r="75" spans="1:31">
      <c r="A75" s="250" t="s">
        <v>503</v>
      </c>
      <c r="B75" s="103" t="s">
        <v>503</v>
      </c>
      <c r="C75" s="254">
        <v>0</v>
      </c>
      <c r="D75" s="254">
        <v>0</v>
      </c>
      <c r="E75" s="254">
        <v>0</v>
      </c>
      <c r="F75" s="254">
        <v>0</v>
      </c>
      <c r="G75" s="254">
        <v>0</v>
      </c>
      <c r="H75" s="254">
        <v>0</v>
      </c>
      <c r="I75" s="254">
        <v>0</v>
      </c>
      <c r="J75" s="254">
        <v>0</v>
      </c>
      <c r="K75" s="254">
        <v>0</v>
      </c>
      <c r="L75" s="254">
        <v>0</v>
      </c>
      <c r="M75" s="254">
        <v>0</v>
      </c>
      <c r="N75" s="254">
        <v>0</v>
      </c>
      <c r="O75" s="254">
        <v>0</v>
      </c>
      <c r="P75" s="254">
        <v>0</v>
      </c>
      <c r="Q75" s="254">
        <v>0</v>
      </c>
      <c r="R75" s="254">
        <v>0</v>
      </c>
      <c r="S75" s="254">
        <v>0</v>
      </c>
      <c r="T75" s="254">
        <v>0</v>
      </c>
      <c r="U75" s="254">
        <v>0</v>
      </c>
      <c r="V75" s="254">
        <v>0</v>
      </c>
      <c r="W75" s="254">
        <v>0</v>
      </c>
      <c r="X75" s="254">
        <v>0</v>
      </c>
      <c r="Y75" s="254">
        <v>0</v>
      </c>
      <c r="Z75" s="254">
        <v>0</v>
      </c>
      <c r="AA75" s="254">
        <v>0</v>
      </c>
      <c r="AB75" s="254">
        <v>0</v>
      </c>
      <c r="AC75" s="254">
        <v>0</v>
      </c>
      <c r="AD75" s="254">
        <v>0</v>
      </c>
      <c r="AE75" s="254">
        <v>0</v>
      </c>
    </row>
    <row r="76" spans="1:31">
      <c r="A76" s="250" t="s">
        <v>214</v>
      </c>
      <c r="B76" s="103" t="s">
        <v>214</v>
      </c>
      <c r="C76" s="254">
        <v>43.335000000000001</v>
      </c>
      <c r="D76" s="254">
        <v>154.42699999999999</v>
      </c>
      <c r="E76" s="254">
        <v>197.762</v>
      </c>
      <c r="F76" s="254">
        <v>83.123999999999995</v>
      </c>
      <c r="G76" s="254">
        <v>33.203000000000003</v>
      </c>
      <c r="H76" s="254">
        <v>81.435000000000002</v>
      </c>
      <c r="I76" s="254">
        <v>197.762</v>
      </c>
      <c r="J76" s="254">
        <v>16.085000000000001</v>
      </c>
      <c r="K76" s="254">
        <v>52.947000000000003</v>
      </c>
      <c r="L76" s="254">
        <v>-6.5069999999999979</v>
      </c>
      <c r="M76" s="254">
        <v>-22.562999999999999</v>
      </c>
      <c r="N76" s="254">
        <v>9.5779999999999994</v>
      </c>
      <c r="O76" s="254">
        <v>30.384</v>
      </c>
      <c r="P76" s="254">
        <v>7.1489999999999991</v>
      </c>
      <c r="Q76" s="254">
        <v>22.946999999999999</v>
      </c>
      <c r="R76" s="254">
        <v>4.7460000000000004</v>
      </c>
      <c r="S76" s="254">
        <v>15.895</v>
      </c>
      <c r="T76" s="254">
        <v>0.109</v>
      </c>
      <c r="U76" s="254">
        <v>0.112</v>
      </c>
      <c r="V76" s="254">
        <v>4.854000000000001</v>
      </c>
      <c r="W76" s="254">
        <v>16.006</v>
      </c>
      <c r="X76" s="254">
        <v>-1.4990000000000001</v>
      </c>
      <c r="Y76" s="254">
        <v>-5.282</v>
      </c>
      <c r="Z76" s="254">
        <v>3.3550000000000004</v>
      </c>
      <c r="AA76" s="254">
        <v>10.724</v>
      </c>
      <c r="AB76" s="254">
        <v>1.5370000000000008</v>
      </c>
      <c r="AC76" s="254">
        <v>5.6740000000000004</v>
      </c>
      <c r="AD76" s="254">
        <v>4.8919999999999995</v>
      </c>
      <c r="AE76" s="254">
        <v>16.398</v>
      </c>
    </row>
    <row r="77" spans="1:31">
      <c r="A77" s="250" t="s">
        <v>504</v>
      </c>
      <c r="B77" s="103" t="s">
        <v>504</v>
      </c>
      <c r="C77" s="254">
        <v>0</v>
      </c>
      <c r="D77" s="254">
        <v>0</v>
      </c>
      <c r="E77" s="254">
        <v>0</v>
      </c>
      <c r="F77" s="254">
        <v>0</v>
      </c>
      <c r="G77" s="254">
        <v>0</v>
      </c>
      <c r="H77" s="254">
        <v>0</v>
      </c>
      <c r="I77" s="254">
        <v>0</v>
      </c>
      <c r="J77" s="254">
        <v>0</v>
      </c>
      <c r="K77" s="254">
        <v>0</v>
      </c>
      <c r="L77" s="254">
        <v>0</v>
      </c>
      <c r="M77" s="254">
        <v>0</v>
      </c>
      <c r="N77" s="254">
        <v>0</v>
      </c>
      <c r="O77" s="254">
        <v>0</v>
      </c>
      <c r="P77" s="254">
        <v>0</v>
      </c>
      <c r="Q77" s="254">
        <v>0</v>
      </c>
      <c r="R77" s="254">
        <v>0</v>
      </c>
      <c r="S77" s="254">
        <v>0</v>
      </c>
      <c r="T77" s="254">
        <v>0</v>
      </c>
      <c r="U77" s="254">
        <v>0</v>
      </c>
      <c r="V77" s="254">
        <v>0</v>
      </c>
      <c r="W77" s="254">
        <v>0</v>
      </c>
      <c r="X77" s="254">
        <v>0</v>
      </c>
      <c r="Y77" s="254">
        <v>0</v>
      </c>
      <c r="Z77" s="254">
        <v>0</v>
      </c>
      <c r="AA77" s="254">
        <v>0</v>
      </c>
      <c r="AB77" s="254">
        <v>0</v>
      </c>
      <c r="AC77" s="254">
        <v>0</v>
      </c>
      <c r="AD77" s="254">
        <v>0</v>
      </c>
      <c r="AE77" s="254">
        <v>0</v>
      </c>
    </row>
    <row r="78" spans="1:31">
      <c r="A78" s="250" t="s">
        <v>465</v>
      </c>
      <c r="B78" s="103" t="s">
        <v>465</v>
      </c>
      <c r="C78" s="254">
        <v>128.05000000000001</v>
      </c>
      <c r="D78" s="254">
        <v>160.76300000000001</v>
      </c>
      <c r="E78" s="254">
        <v>288.81299999999999</v>
      </c>
      <c r="F78" s="254">
        <v>98.286000000000001</v>
      </c>
      <c r="G78" s="254">
        <v>33.203000000000003</v>
      </c>
      <c r="H78" s="254">
        <v>157.32400000000001</v>
      </c>
      <c r="I78" s="254">
        <v>288.81299999999999</v>
      </c>
      <c r="J78" s="254">
        <v>16.085000000000001</v>
      </c>
      <c r="K78" s="254">
        <v>52.947000000000003</v>
      </c>
      <c r="L78" s="254">
        <v>-6.5069999999999979</v>
      </c>
      <c r="M78" s="254">
        <v>-22.562999999999999</v>
      </c>
      <c r="N78" s="254">
        <v>9.5779999999999994</v>
      </c>
      <c r="O78" s="254">
        <v>30.384</v>
      </c>
      <c r="P78" s="254">
        <v>-5.6859999999999999</v>
      </c>
      <c r="Q78" s="254">
        <v>9.8919999999999995</v>
      </c>
      <c r="R78" s="254">
        <v>-8.088000000000001</v>
      </c>
      <c r="S78" s="254">
        <v>2.84</v>
      </c>
      <c r="T78" s="254">
        <v>-0.92199999999999971</v>
      </c>
      <c r="U78" s="254">
        <v>4.5350000000000001</v>
      </c>
      <c r="V78" s="254">
        <v>-9.2210000000000001</v>
      </c>
      <c r="W78" s="254">
        <v>7.1269999999999998</v>
      </c>
      <c r="X78" s="254">
        <v>-1.1079999999999997</v>
      </c>
      <c r="Y78" s="254">
        <v>-5.55</v>
      </c>
      <c r="Z78" s="254">
        <v>-10.329000000000001</v>
      </c>
      <c r="AA78" s="254">
        <v>1.577</v>
      </c>
      <c r="AB78" s="254">
        <v>2.9860000000000007</v>
      </c>
      <c r="AC78" s="254">
        <v>11.192</v>
      </c>
      <c r="AD78" s="254">
        <v>-7.3429999999999982</v>
      </c>
      <c r="AE78" s="254">
        <v>12.769</v>
      </c>
    </row>
    <row r="79" spans="1:31">
      <c r="A79" s="250">
        <v>0</v>
      </c>
      <c r="B79" s="103">
        <v>0</v>
      </c>
      <c r="C79" s="254">
        <v>0</v>
      </c>
      <c r="D79" s="254">
        <v>0</v>
      </c>
      <c r="E79" s="254">
        <v>0</v>
      </c>
      <c r="F79" s="254">
        <v>0</v>
      </c>
      <c r="G79" s="254">
        <v>0</v>
      </c>
      <c r="H79" s="254">
        <v>0</v>
      </c>
      <c r="I79" s="254">
        <v>0</v>
      </c>
      <c r="J79" s="254">
        <v>0</v>
      </c>
      <c r="K79" s="254">
        <v>0</v>
      </c>
      <c r="L79" s="254">
        <v>0</v>
      </c>
      <c r="M79" s="254">
        <v>0</v>
      </c>
      <c r="N79" s="254">
        <v>0</v>
      </c>
      <c r="O79" s="254">
        <v>0</v>
      </c>
      <c r="P79" s="254">
        <v>0</v>
      </c>
      <c r="Q79" s="254">
        <v>0</v>
      </c>
      <c r="R79" s="254">
        <v>0</v>
      </c>
      <c r="S79" s="254">
        <v>0</v>
      </c>
      <c r="T79" s="254">
        <v>0</v>
      </c>
      <c r="U79" s="254">
        <v>0</v>
      </c>
      <c r="V79" s="254">
        <v>0</v>
      </c>
      <c r="W79" s="254">
        <v>0</v>
      </c>
      <c r="X79" s="254">
        <v>0</v>
      </c>
      <c r="Y79" s="254">
        <v>0</v>
      </c>
      <c r="Z79" s="254">
        <v>0</v>
      </c>
      <c r="AA79" s="254">
        <v>0</v>
      </c>
      <c r="AB79" s="254">
        <v>0</v>
      </c>
      <c r="AC79" s="254">
        <v>0</v>
      </c>
      <c r="AD79" s="254">
        <v>0</v>
      </c>
      <c r="AE79" s="254">
        <v>0</v>
      </c>
    </row>
    <row r="80" spans="1:31">
      <c r="B80" s="103"/>
      <c r="C80" s="254"/>
      <c r="D80" s="254"/>
      <c r="E80" s="254"/>
      <c r="F80" s="254"/>
      <c r="G80" s="254"/>
      <c r="H80" s="254"/>
      <c r="I80" s="254"/>
      <c r="J80" s="254"/>
      <c r="K80" s="254"/>
      <c r="L80" s="254"/>
      <c r="M80" s="254"/>
      <c r="N80" s="254"/>
      <c r="O80" s="254"/>
      <c r="P80" s="254"/>
      <c r="Q80" s="254"/>
      <c r="R80" s="254"/>
      <c r="S80" s="254"/>
      <c r="T80" s="254"/>
      <c r="U80" s="254"/>
      <c r="V80" s="254"/>
      <c r="W80" s="254"/>
      <c r="X80" s="254"/>
      <c r="Y80" s="254"/>
      <c r="Z80" s="254"/>
      <c r="AA80" s="254"/>
      <c r="AB80" s="254"/>
      <c r="AC80" s="254"/>
      <c r="AD80" s="254"/>
      <c r="AE80" s="254"/>
    </row>
    <row r="81" spans="2:31">
      <c r="B81" s="103"/>
      <c r="C81" s="254"/>
      <c r="D81" s="254"/>
      <c r="E81" s="254"/>
      <c r="F81" s="254"/>
      <c r="G81" s="254"/>
      <c r="H81" s="254"/>
      <c r="I81" s="254"/>
      <c r="J81" s="254"/>
      <c r="K81" s="254"/>
      <c r="L81" s="254"/>
      <c r="M81" s="254"/>
      <c r="N81" s="254"/>
      <c r="O81" s="254"/>
      <c r="P81" s="254"/>
      <c r="Q81" s="254"/>
      <c r="R81" s="254"/>
      <c r="S81" s="254"/>
      <c r="T81" s="254"/>
      <c r="U81" s="254"/>
      <c r="V81" s="254"/>
      <c r="W81" s="254"/>
      <c r="X81" s="254"/>
      <c r="Y81" s="254"/>
      <c r="Z81" s="254"/>
      <c r="AA81" s="254"/>
      <c r="AB81" s="254"/>
      <c r="AC81" s="254"/>
      <c r="AD81" s="254"/>
      <c r="AE81" s="254"/>
    </row>
    <row r="82" spans="2:31">
      <c r="B82" s="103"/>
      <c r="C82" s="254"/>
      <c r="D82" s="254"/>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row>
    <row r="83" spans="2:31">
      <c r="B83" s="103"/>
      <c r="C83" s="254"/>
      <c r="D83" s="254"/>
      <c r="E83" s="254"/>
      <c r="F83" s="254"/>
      <c r="G83" s="254"/>
      <c r="H83" s="254"/>
      <c r="I83" s="254"/>
      <c r="J83" s="254"/>
      <c r="K83" s="254"/>
      <c r="L83" s="254"/>
      <c r="M83" s="254"/>
      <c r="N83" s="254"/>
      <c r="O83" s="254"/>
      <c r="P83" s="254"/>
      <c r="Q83" s="254"/>
      <c r="R83" s="254"/>
      <c r="S83" s="254"/>
      <c r="T83" s="254"/>
      <c r="U83" s="254"/>
      <c r="V83" s="254"/>
      <c r="W83" s="254"/>
      <c r="X83" s="254"/>
      <c r="Y83" s="254"/>
      <c r="Z83" s="254"/>
      <c r="AA83" s="254"/>
      <c r="AB83" s="254"/>
      <c r="AC83" s="254"/>
      <c r="AD83" s="254"/>
      <c r="AE83" s="254"/>
    </row>
    <row r="84" spans="2:31">
      <c r="B84" s="103"/>
      <c r="C84" s="254"/>
      <c r="D84" s="254"/>
      <c r="E84" s="254"/>
      <c r="F84" s="254"/>
      <c r="G84" s="254"/>
      <c r="H84" s="254"/>
      <c r="I84" s="254"/>
      <c r="J84" s="254"/>
      <c r="K84" s="254"/>
      <c r="L84" s="254"/>
      <c r="M84" s="254"/>
      <c r="N84" s="254"/>
      <c r="O84" s="254"/>
      <c r="P84" s="254"/>
      <c r="Q84" s="254"/>
      <c r="R84" s="254"/>
      <c r="S84" s="254"/>
      <c r="T84" s="254"/>
      <c r="U84" s="254"/>
      <c r="V84" s="254"/>
      <c r="W84" s="254"/>
      <c r="X84" s="254"/>
      <c r="Y84" s="254"/>
      <c r="Z84" s="254"/>
      <c r="AA84" s="254"/>
      <c r="AB84" s="254"/>
      <c r="AC84" s="254"/>
      <c r="AD84" s="254"/>
      <c r="AE84" s="254"/>
    </row>
    <row r="85" spans="2:31">
      <c r="B85" s="103"/>
      <c r="C85" s="254"/>
      <c r="D85" s="254"/>
      <c r="E85" s="254"/>
      <c r="F85" s="254"/>
      <c r="G85" s="254"/>
      <c r="H85" s="254"/>
      <c r="I85" s="254"/>
      <c r="J85" s="254"/>
      <c r="K85" s="254"/>
      <c r="L85" s="254"/>
      <c r="M85" s="254"/>
      <c r="N85" s="254"/>
      <c r="O85" s="254"/>
      <c r="P85" s="254"/>
      <c r="Q85" s="254"/>
      <c r="R85" s="254"/>
      <c r="S85" s="254"/>
      <c r="T85" s="254"/>
      <c r="U85" s="254"/>
      <c r="V85" s="254"/>
      <c r="W85" s="254"/>
      <c r="X85" s="254"/>
      <c r="Y85" s="254"/>
      <c r="Z85" s="254"/>
      <c r="AA85" s="254"/>
      <c r="AB85" s="254"/>
      <c r="AC85" s="254"/>
      <c r="AD85" s="254"/>
      <c r="AE85" s="254"/>
    </row>
    <row r="86" spans="2:31">
      <c r="C86" s="662"/>
      <c r="D86" s="662"/>
      <c r="E86" s="662"/>
      <c r="F86" s="662"/>
      <c r="G86" s="662"/>
      <c r="H86" s="662"/>
      <c r="I86" s="662"/>
      <c r="J86" s="662"/>
      <c r="K86" s="662"/>
      <c r="L86" s="662"/>
      <c r="M86" s="662"/>
      <c r="N86" s="662"/>
      <c r="O86" s="662"/>
      <c r="P86" s="662"/>
      <c r="Q86" s="662"/>
      <c r="R86" s="662"/>
      <c r="S86" s="662"/>
      <c r="T86" s="662"/>
      <c r="U86" s="662"/>
      <c r="V86" s="662"/>
      <c r="W86" s="662"/>
      <c r="X86" s="662"/>
      <c r="Y86" s="662"/>
      <c r="Z86" s="662"/>
      <c r="AA86" s="662"/>
      <c r="AB86"/>
    </row>
    <row r="87" spans="2:31">
      <c r="AB87"/>
    </row>
    <row r="88" spans="2:31">
      <c r="AB88"/>
    </row>
    <row r="89" spans="2:31">
      <c r="AB89"/>
    </row>
    <row r="90" spans="2:31">
      <c r="AB90"/>
    </row>
    <row r="91" spans="2:31">
      <c r="AB91"/>
    </row>
    <row r="92" spans="2:31">
      <c r="AB92"/>
    </row>
    <row r="93" spans="2:31">
      <c r="AB93"/>
    </row>
    <row r="94" spans="2:31">
      <c r="AB94"/>
    </row>
    <row r="95" spans="2:31">
      <c r="AB95"/>
    </row>
    <row r="96" spans="2:31">
      <c r="AB96"/>
    </row>
    <row r="97" spans="28:28">
      <c r="AB97"/>
    </row>
    <row r="98" spans="28:28">
      <c r="AB98"/>
    </row>
    <row r="99" spans="28:28">
      <c r="AB99"/>
    </row>
  </sheetData>
  <mergeCells count="22">
    <mergeCell ref="AB43:AC43"/>
    <mergeCell ref="AD43:AE43"/>
    <mergeCell ref="AB3:AC3"/>
    <mergeCell ref="AD3:AE3"/>
    <mergeCell ref="Z43:AA43"/>
    <mergeCell ref="Z3:AA3"/>
    <mergeCell ref="T43:U43"/>
    <mergeCell ref="V43:W43"/>
    <mergeCell ref="T3:U3"/>
    <mergeCell ref="X43:Y43"/>
    <mergeCell ref="V3:W3"/>
    <mergeCell ref="X3:Y3"/>
    <mergeCell ref="J3:K3"/>
    <mergeCell ref="L3:M3"/>
    <mergeCell ref="N3:O3"/>
    <mergeCell ref="P3:Q3"/>
    <mergeCell ref="R3:S3"/>
    <mergeCell ref="J43:K43"/>
    <mergeCell ref="L43:M43"/>
    <mergeCell ref="N43:O43"/>
    <mergeCell ref="P43:Q43"/>
    <mergeCell ref="R43:S43"/>
  </mergeCells>
  <pageMargins left="0.7" right="0.7" top="0.75" bottom="0.75" header="0.3" footer="0.3"/>
  <pageSetup paperSize="9" orientation="portrait" r:id="rId1"/>
  <headerFooter>
    <oddHeader>&amp;C&amp;"Arial"&amp;8&amp;K000000INTERNAL&amp;1#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G203"/>
  <sheetViews>
    <sheetView topLeftCell="A19" zoomScale="25" zoomScaleNormal="25" workbookViewId="0">
      <selection activeCell="AJ19" sqref="AJ1:BB1048576"/>
    </sheetView>
  </sheetViews>
  <sheetFormatPr baseColWidth="10" defaultColWidth="11.42578125" defaultRowHeight="12.75"/>
  <cols>
    <col min="1" max="1" width="12.140625" style="86" customWidth="1"/>
    <col min="2" max="2" width="70.5703125" style="86" customWidth="1"/>
    <col min="3" max="16" width="18.42578125" style="86" customWidth="1"/>
    <col min="17" max="18" width="18.42578125" style="85" customWidth="1"/>
    <col min="19" max="19" width="13.7109375" style="85" customWidth="1"/>
    <col min="20" max="20" width="14.28515625" style="85" customWidth="1"/>
    <col min="21" max="22" width="16" style="85" customWidth="1"/>
    <col min="23" max="23" width="17.42578125" style="85" customWidth="1"/>
    <col min="24" max="24" width="15.85546875" style="85" customWidth="1"/>
    <col min="25" max="25" width="14.140625" style="85" customWidth="1"/>
    <col min="26" max="26" width="16.28515625" style="85" customWidth="1"/>
    <col min="27" max="27" width="16.42578125" style="85" customWidth="1"/>
    <col min="28" max="28" width="11.42578125" style="85"/>
    <col min="29" max="31" width="17.28515625" style="85" customWidth="1"/>
    <col min="32" max="32" width="18.140625" style="85" customWidth="1"/>
    <col min="33" max="33" width="17.5703125" style="85" customWidth="1"/>
    <col min="34" max="34" width="16" style="85" customWidth="1"/>
    <col min="35" max="35" width="11.42578125" style="85"/>
    <col min="36" max="36" width="18.28515625" customWidth="1"/>
    <col min="37" max="37" width="53.5703125" customWidth="1"/>
    <col min="55" max="175" width="11.42578125" style="85"/>
    <col min="176" max="16384" width="11.42578125" style="86"/>
  </cols>
  <sheetData>
    <row r="1" spans="1:177" s="85" customFormat="1">
      <c r="A1" s="86"/>
      <c r="B1" s="755" t="s">
        <v>486</v>
      </c>
      <c r="AJ1"/>
      <c r="AK1"/>
      <c r="AL1"/>
      <c r="AM1"/>
      <c r="AN1"/>
      <c r="AO1"/>
      <c r="AP1"/>
      <c r="AQ1"/>
      <c r="AR1"/>
      <c r="AS1"/>
      <c r="AT1"/>
      <c r="AU1"/>
      <c r="AV1"/>
      <c r="AW1"/>
      <c r="AX1"/>
      <c r="AY1"/>
      <c r="AZ1"/>
      <c r="BA1"/>
      <c r="BB1"/>
    </row>
    <row r="2" spans="1:177">
      <c r="A2" s="875" t="s">
        <v>0</v>
      </c>
      <c r="B2" s="876"/>
      <c r="C2" s="872" t="s">
        <v>307</v>
      </c>
      <c r="D2" s="873"/>
      <c r="E2" s="872" t="s">
        <v>5</v>
      </c>
      <c r="F2" s="873"/>
      <c r="G2" s="872" t="s">
        <v>6</v>
      </c>
      <c r="H2" s="873"/>
      <c r="I2" s="872" t="s">
        <v>7</v>
      </c>
      <c r="J2" s="873"/>
      <c r="K2" s="872" t="s">
        <v>14</v>
      </c>
      <c r="L2" s="873"/>
      <c r="M2" s="872" t="s">
        <v>44</v>
      </c>
      <c r="N2" s="873"/>
      <c r="O2" s="872" t="s">
        <v>308</v>
      </c>
      <c r="P2" s="873"/>
      <c r="Q2" s="872" t="s">
        <v>47</v>
      </c>
      <c r="R2" s="873"/>
      <c r="FT2" s="85"/>
      <c r="FU2" s="85"/>
    </row>
    <row r="3" spans="1:177">
      <c r="A3" s="888" t="s">
        <v>309</v>
      </c>
      <c r="B3" s="889"/>
      <c r="C3" s="549" t="s">
        <v>487</v>
      </c>
      <c r="D3" s="551" t="s">
        <v>488</v>
      </c>
      <c r="E3" s="549" t="s">
        <v>487</v>
      </c>
      <c r="F3" s="551" t="s">
        <v>488</v>
      </c>
      <c r="G3" s="549" t="s">
        <v>487</v>
      </c>
      <c r="H3" s="551" t="s">
        <v>488</v>
      </c>
      <c r="I3" s="549" t="s">
        <v>487</v>
      </c>
      <c r="J3" s="551" t="s">
        <v>488</v>
      </c>
      <c r="K3" s="549" t="s">
        <v>487</v>
      </c>
      <c r="L3" s="551" t="s">
        <v>488</v>
      </c>
      <c r="M3" s="549" t="s">
        <v>487</v>
      </c>
      <c r="N3" s="551" t="s">
        <v>488</v>
      </c>
      <c r="O3" s="549" t="s">
        <v>487</v>
      </c>
      <c r="P3" s="551" t="s">
        <v>488</v>
      </c>
      <c r="Q3" s="549" t="s">
        <v>487</v>
      </c>
      <c r="R3" s="551" t="s">
        <v>488</v>
      </c>
      <c r="FT3" s="85"/>
      <c r="FU3" s="85"/>
    </row>
    <row r="4" spans="1:177">
      <c r="A4" s="890"/>
      <c r="B4" s="891"/>
      <c r="C4" s="550" t="s">
        <v>218</v>
      </c>
      <c r="D4" s="552" t="s">
        <v>218</v>
      </c>
      <c r="E4" s="550" t="s">
        <v>218</v>
      </c>
      <c r="F4" s="552" t="s">
        <v>218</v>
      </c>
      <c r="G4" s="550" t="s">
        <v>218</v>
      </c>
      <c r="H4" s="552" t="s">
        <v>218</v>
      </c>
      <c r="I4" s="550" t="s">
        <v>218</v>
      </c>
      <c r="J4" s="552" t="s">
        <v>218</v>
      </c>
      <c r="K4" s="550" t="s">
        <v>218</v>
      </c>
      <c r="L4" s="552" t="s">
        <v>218</v>
      </c>
      <c r="M4" s="550" t="s">
        <v>218</v>
      </c>
      <c r="N4" s="552" t="s">
        <v>218</v>
      </c>
      <c r="O4" s="550" t="s">
        <v>218</v>
      </c>
      <c r="P4" s="552" t="s">
        <v>218</v>
      </c>
      <c r="Q4" s="550" t="s">
        <v>218</v>
      </c>
      <c r="R4" s="552" t="s">
        <v>218</v>
      </c>
      <c r="FT4" s="85"/>
      <c r="FU4" s="85"/>
    </row>
    <row r="5" spans="1:177" s="168" customFormat="1">
      <c r="A5" s="158" t="s">
        <v>310</v>
      </c>
      <c r="B5" s="159"/>
      <c r="C5" s="547">
        <v>0</v>
      </c>
      <c r="D5" s="265">
        <v>0</v>
      </c>
      <c r="E5" s="547">
        <v>575.899</v>
      </c>
      <c r="F5" s="265">
        <v>456.053</v>
      </c>
      <c r="G5" s="547">
        <v>4703.3149999999996</v>
      </c>
      <c r="H5" s="265">
        <v>4410.9080000000004</v>
      </c>
      <c r="I5" s="547">
        <v>1403.1020000000001</v>
      </c>
      <c r="J5" s="265">
        <v>833.33799999999997</v>
      </c>
      <c r="K5" s="547">
        <v>0</v>
      </c>
      <c r="L5" s="265">
        <v>0</v>
      </c>
      <c r="M5" s="547">
        <v>208.898</v>
      </c>
      <c r="N5" s="265">
        <v>195.78899999999999</v>
      </c>
      <c r="O5" s="547">
        <v>260.57</v>
      </c>
      <c r="P5" s="265">
        <v>799.73599999999999</v>
      </c>
      <c r="Q5" s="547">
        <v>7151.7839999999997</v>
      </c>
      <c r="R5" s="265">
        <v>6695.8239999999996</v>
      </c>
      <c r="S5" s="144"/>
      <c r="T5" s="144"/>
      <c r="U5" s="144"/>
      <c r="V5" s="144"/>
      <c r="W5" s="144"/>
      <c r="X5" s="144"/>
      <c r="Y5" s="144"/>
      <c r="Z5" s="144"/>
      <c r="AA5" s="144"/>
      <c r="AB5" s="144"/>
      <c r="AC5" s="144"/>
      <c r="AD5" s="144"/>
      <c r="AE5" s="144"/>
      <c r="AF5" s="144"/>
      <c r="AG5" s="144"/>
      <c r="AH5" s="144"/>
      <c r="AI5" s="144"/>
      <c r="AJ5"/>
      <c r="AK5"/>
      <c r="AL5"/>
      <c r="AM5"/>
      <c r="AN5"/>
      <c r="AO5"/>
      <c r="AP5"/>
      <c r="AQ5"/>
      <c r="AR5"/>
      <c r="AS5"/>
      <c r="AT5"/>
      <c r="AU5"/>
      <c r="AV5"/>
      <c r="AW5"/>
      <c r="AX5"/>
      <c r="AY5"/>
      <c r="AZ5"/>
      <c r="BA5"/>
      <c r="BB5"/>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c r="CY5" s="144"/>
      <c r="CZ5" s="144"/>
      <c r="DA5" s="144"/>
      <c r="DB5" s="144"/>
      <c r="DC5" s="144"/>
      <c r="DD5" s="144"/>
      <c r="DE5" s="144"/>
      <c r="DF5" s="144"/>
      <c r="DG5" s="144"/>
      <c r="DH5" s="144"/>
      <c r="DI5" s="144"/>
      <c r="DJ5" s="144"/>
      <c r="DK5" s="144"/>
      <c r="DL5" s="144"/>
      <c r="DM5" s="144"/>
      <c r="DN5" s="144"/>
      <c r="DO5" s="144"/>
      <c r="DP5" s="144"/>
      <c r="DQ5" s="144"/>
      <c r="DR5" s="144"/>
      <c r="DS5" s="144"/>
      <c r="DT5" s="144"/>
      <c r="DU5" s="144"/>
      <c r="DV5" s="144"/>
      <c r="DW5" s="144"/>
      <c r="DX5" s="144"/>
      <c r="DY5" s="144"/>
      <c r="DZ5" s="144"/>
      <c r="EA5" s="144"/>
      <c r="EB5" s="144"/>
      <c r="EC5" s="144"/>
      <c r="ED5" s="144"/>
      <c r="EE5" s="144"/>
      <c r="EF5" s="144"/>
      <c r="EG5" s="144"/>
      <c r="EH5" s="144"/>
      <c r="EI5" s="144"/>
      <c r="EJ5" s="144"/>
      <c r="EK5" s="144"/>
      <c r="EL5" s="144"/>
      <c r="EM5" s="144"/>
      <c r="EN5" s="144"/>
      <c r="EO5" s="144"/>
      <c r="EP5" s="144"/>
      <c r="EQ5" s="144"/>
      <c r="ER5" s="144"/>
      <c r="ES5" s="144"/>
      <c r="ET5" s="144"/>
      <c r="EU5" s="144"/>
      <c r="EV5" s="144"/>
      <c r="EW5" s="144"/>
      <c r="EX5" s="144"/>
      <c r="EY5" s="144"/>
      <c r="EZ5" s="144"/>
      <c r="FA5" s="144"/>
      <c r="FB5" s="144"/>
      <c r="FC5" s="144"/>
      <c r="FD5" s="144"/>
      <c r="FE5" s="144"/>
      <c r="FF5" s="144"/>
      <c r="FG5" s="144"/>
      <c r="FH5" s="144"/>
      <c r="FI5" s="144"/>
      <c r="FJ5" s="144"/>
      <c r="FK5" s="144"/>
      <c r="FL5" s="144"/>
      <c r="FM5" s="144"/>
      <c r="FN5" s="144"/>
      <c r="FO5" s="144"/>
      <c r="FP5" s="144"/>
      <c r="FQ5" s="144"/>
      <c r="FR5" s="144"/>
      <c r="FS5" s="144"/>
      <c r="FT5" s="144"/>
      <c r="FU5" s="144"/>
    </row>
    <row r="6" spans="1:177">
      <c r="A6" s="160"/>
      <c r="B6" s="161" t="s">
        <v>311</v>
      </c>
      <c r="C6" s="548">
        <v>0</v>
      </c>
      <c r="D6" s="266">
        <v>0</v>
      </c>
      <c r="E6" s="548">
        <v>25.556999999999999</v>
      </c>
      <c r="F6" s="266">
        <v>21.277000000000001</v>
      </c>
      <c r="G6" s="548">
        <v>426.12799999999999</v>
      </c>
      <c r="H6" s="266">
        <v>844.04899999999998</v>
      </c>
      <c r="I6" s="548">
        <v>508.548</v>
      </c>
      <c r="J6" s="266">
        <v>208.48</v>
      </c>
      <c r="K6" s="548">
        <v>0</v>
      </c>
      <c r="L6" s="266">
        <v>0</v>
      </c>
      <c r="M6" s="548">
        <v>114.298</v>
      </c>
      <c r="N6" s="266">
        <v>96.655000000000001</v>
      </c>
      <c r="O6" s="548">
        <v>174.71100000000001</v>
      </c>
      <c r="P6" s="266">
        <v>733.94200000000001</v>
      </c>
      <c r="Q6" s="548">
        <v>1249.242</v>
      </c>
      <c r="R6" s="266">
        <v>1904.403</v>
      </c>
      <c r="FT6" s="85"/>
      <c r="FU6" s="85"/>
    </row>
    <row r="7" spans="1:177">
      <c r="A7" s="160"/>
      <c r="B7" s="161" t="s">
        <v>312</v>
      </c>
      <c r="C7" s="548">
        <v>0</v>
      </c>
      <c r="D7" s="266">
        <v>0</v>
      </c>
      <c r="E7" s="548">
        <v>89.811000000000007</v>
      </c>
      <c r="F7" s="266">
        <v>9.9920000000000009</v>
      </c>
      <c r="G7" s="548">
        <v>109.4</v>
      </c>
      <c r="H7" s="266">
        <v>126.70099999999999</v>
      </c>
      <c r="I7" s="548">
        <v>19.702999999999999</v>
      </c>
      <c r="J7" s="266">
        <v>21.587</v>
      </c>
      <c r="K7" s="548">
        <v>0</v>
      </c>
      <c r="L7" s="266">
        <v>0</v>
      </c>
      <c r="M7" s="548">
        <v>0</v>
      </c>
      <c r="N7" s="266">
        <v>0.1</v>
      </c>
      <c r="O7" s="548">
        <v>0.13300000000000001</v>
      </c>
      <c r="P7" s="266">
        <v>0.57799999999999996</v>
      </c>
      <c r="Q7" s="548">
        <v>219.047</v>
      </c>
      <c r="R7" s="266">
        <v>158.958</v>
      </c>
      <c r="FT7" s="85"/>
      <c r="FU7" s="85"/>
    </row>
    <row r="8" spans="1:177">
      <c r="A8" s="160"/>
      <c r="B8" s="161" t="s">
        <v>313</v>
      </c>
      <c r="C8" s="548">
        <v>0</v>
      </c>
      <c r="D8" s="266">
        <v>0</v>
      </c>
      <c r="E8" s="548">
        <v>19.760999999999999</v>
      </c>
      <c r="F8" s="266">
        <v>19.716999999999999</v>
      </c>
      <c r="G8" s="548">
        <v>394.28399999999999</v>
      </c>
      <c r="H8" s="266">
        <v>386.14499999999998</v>
      </c>
      <c r="I8" s="548">
        <v>41.107999999999997</v>
      </c>
      <c r="J8" s="266">
        <v>29.675999999999998</v>
      </c>
      <c r="K8" s="548">
        <v>0</v>
      </c>
      <c r="L8" s="266">
        <v>0</v>
      </c>
      <c r="M8" s="548">
        <v>9.1020000000000003</v>
      </c>
      <c r="N8" s="266">
        <v>10.609</v>
      </c>
      <c r="O8" s="548">
        <v>50.097000000000001</v>
      </c>
      <c r="P8" s="266">
        <v>0</v>
      </c>
      <c r="Q8" s="548">
        <v>514.35199999999998</v>
      </c>
      <c r="R8" s="266">
        <v>488.44299999999998</v>
      </c>
      <c r="FT8" s="85"/>
      <c r="FU8" s="85"/>
    </row>
    <row r="9" spans="1:177">
      <c r="A9" s="160"/>
      <c r="B9" s="161" t="s">
        <v>314</v>
      </c>
      <c r="C9" s="548">
        <v>0</v>
      </c>
      <c r="D9" s="266">
        <v>0</v>
      </c>
      <c r="E9" s="548">
        <v>378.85599999999999</v>
      </c>
      <c r="F9" s="266">
        <v>346.7</v>
      </c>
      <c r="G9" s="548">
        <v>3105.1869999999999</v>
      </c>
      <c r="H9" s="266">
        <v>2486.7049999999999</v>
      </c>
      <c r="I9" s="548">
        <v>687.98699999999997</v>
      </c>
      <c r="J9" s="266">
        <v>460.89</v>
      </c>
      <c r="K9" s="548">
        <v>0</v>
      </c>
      <c r="L9" s="266">
        <v>0</v>
      </c>
      <c r="M9" s="548">
        <v>49.368000000000002</v>
      </c>
      <c r="N9" s="266">
        <v>50.377000000000002</v>
      </c>
      <c r="O9" s="548">
        <v>15.25</v>
      </c>
      <c r="P9" s="266">
        <v>9.4629999999999992</v>
      </c>
      <c r="Q9" s="548">
        <v>4236.6480000000001</v>
      </c>
      <c r="R9" s="266">
        <v>3352.8539999999998</v>
      </c>
      <c r="FT9" s="85"/>
      <c r="FU9" s="85"/>
    </row>
    <row r="10" spans="1:177">
      <c r="A10" s="160"/>
      <c r="B10" s="161" t="s">
        <v>315</v>
      </c>
      <c r="C10" s="548">
        <v>0</v>
      </c>
      <c r="D10" s="266">
        <v>0</v>
      </c>
      <c r="E10" s="548">
        <v>1.0189999999999999</v>
      </c>
      <c r="F10" s="266">
        <v>4.5039999999999996</v>
      </c>
      <c r="G10" s="548">
        <v>16.260999999999999</v>
      </c>
      <c r="H10" s="266">
        <v>15.526999999999999</v>
      </c>
      <c r="I10" s="548">
        <v>1.627</v>
      </c>
      <c r="J10" s="266">
        <v>1.7090000000000001</v>
      </c>
      <c r="K10" s="548">
        <v>0</v>
      </c>
      <c r="L10" s="266">
        <v>0</v>
      </c>
      <c r="M10" s="548">
        <v>2.3239999999999998</v>
      </c>
      <c r="N10" s="266">
        <v>2.19</v>
      </c>
      <c r="O10" s="548">
        <v>-2.5390000000000001</v>
      </c>
      <c r="P10" s="266">
        <v>0.151</v>
      </c>
      <c r="Q10" s="548">
        <v>18.692</v>
      </c>
      <c r="R10" s="266">
        <v>17.558</v>
      </c>
      <c r="FT10" s="85"/>
      <c r="FU10" s="85"/>
    </row>
    <row r="11" spans="1:177">
      <c r="A11" s="160"/>
      <c r="B11" s="161" t="s">
        <v>316</v>
      </c>
      <c r="C11" s="548">
        <v>0</v>
      </c>
      <c r="D11" s="266">
        <v>0</v>
      </c>
      <c r="E11" s="548">
        <v>55.292000000000002</v>
      </c>
      <c r="F11" s="266">
        <v>46.593000000000004</v>
      </c>
      <c r="G11" s="548">
        <v>442.22300000000001</v>
      </c>
      <c r="H11" s="266">
        <v>357.90699999999998</v>
      </c>
      <c r="I11" s="548">
        <v>136.83099999999999</v>
      </c>
      <c r="J11" s="266">
        <v>105.28100000000001</v>
      </c>
      <c r="K11" s="548">
        <v>0</v>
      </c>
      <c r="L11" s="266">
        <v>0</v>
      </c>
      <c r="M11" s="548">
        <v>8.3789999999999996</v>
      </c>
      <c r="N11" s="266">
        <v>9.2050000000000001</v>
      </c>
      <c r="O11" s="548">
        <v>22.812999999999999</v>
      </c>
      <c r="P11" s="266">
        <v>0</v>
      </c>
      <c r="Q11" s="548">
        <v>665.53800000000001</v>
      </c>
      <c r="R11" s="266">
        <v>536.48299999999995</v>
      </c>
      <c r="FT11" s="85"/>
      <c r="FU11" s="85"/>
    </row>
    <row r="12" spans="1:177">
      <c r="A12" s="160"/>
      <c r="B12" s="161" t="s">
        <v>317</v>
      </c>
      <c r="C12" s="548">
        <v>0</v>
      </c>
      <c r="D12" s="266">
        <v>0</v>
      </c>
      <c r="E12" s="548">
        <v>5.6029999999999998</v>
      </c>
      <c r="F12" s="266">
        <v>7.27</v>
      </c>
      <c r="G12" s="548">
        <v>208.95599999999999</v>
      </c>
      <c r="H12" s="266">
        <v>193.874</v>
      </c>
      <c r="I12" s="548">
        <v>3.7730000000000001</v>
      </c>
      <c r="J12" s="266">
        <v>3.056</v>
      </c>
      <c r="K12" s="548">
        <v>0</v>
      </c>
      <c r="L12" s="266">
        <v>0</v>
      </c>
      <c r="M12" s="548">
        <v>25.427</v>
      </c>
      <c r="N12" s="266">
        <v>26.652999999999999</v>
      </c>
      <c r="O12" s="548">
        <v>0.105</v>
      </c>
      <c r="P12" s="266">
        <v>2.5539999999999998</v>
      </c>
      <c r="Q12" s="548">
        <v>243.864</v>
      </c>
      <c r="R12" s="266">
        <v>234.46600000000001</v>
      </c>
      <c r="FT12" s="85"/>
      <c r="FU12" s="85"/>
    </row>
    <row r="13" spans="1:177">
      <c r="A13" s="169"/>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FT13" s="85"/>
      <c r="FU13" s="85"/>
    </row>
    <row r="14" spans="1:177" ht="25.5">
      <c r="A14" s="160"/>
      <c r="B14" s="165" t="s">
        <v>318</v>
      </c>
      <c r="C14" s="548">
        <v>0</v>
      </c>
      <c r="D14" s="267">
        <v>0</v>
      </c>
      <c r="E14" s="548">
        <v>0</v>
      </c>
      <c r="F14" s="267">
        <v>0</v>
      </c>
      <c r="G14" s="548">
        <v>0.876</v>
      </c>
      <c r="H14" s="267">
        <v>0</v>
      </c>
      <c r="I14" s="548">
        <v>3.5249999999999999</v>
      </c>
      <c r="J14" s="267">
        <v>2.6589999999999998</v>
      </c>
      <c r="K14" s="548">
        <v>0</v>
      </c>
      <c r="L14" s="267">
        <v>0</v>
      </c>
      <c r="M14" s="548">
        <v>0</v>
      </c>
      <c r="N14" s="267">
        <v>0</v>
      </c>
      <c r="O14" s="548">
        <v>0</v>
      </c>
      <c r="P14" s="267">
        <v>148.601</v>
      </c>
      <c r="Q14" s="548">
        <v>4.4009999999999998</v>
      </c>
      <c r="R14" s="267">
        <v>2.6589999999999998</v>
      </c>
      <c r="FT14" s="85"/>
      <c r="FU14" s="85"/>
    </row>
    <row r="15" spans="1:177">
      <c r="A15" s="169"/>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FT15" s="85"/>
      <c r="FU15" s="85"/>
    </row>
    <row r="16" spans="1:177" s="168" customFormat="1">
      <c r="A16" s="158" t="s">
        <v>319</v>
      </c>
      <c r="B16" s="159"/>
      <c r="C16" s="547">
        <v>0</v>
      </c>
      <c r="D16" s="268">
        <v>0</v>
      </c>
      <c r="E16" s="547">
        <v>3684.6709999999998</v>
      </c>
      <c r="F16" s="268">
        <v>3127.5630000000001</v>
      </c>
      <c r="G16" s="547">
        <v>18962.689999999999</v>
      </c>
      <c r="H16" s="268">
        <v>17267.107</v>
      </c>
      <c r="I16" s="547">
        <v>7313.87</v>
      </c>
      <c r="J16" s="268">
        <v>6317.9660000000003</v>
      </c>
      <c r="K16" s="547">
        <v>0</v>
      </c>
      <c r="L16" s="268">
        <v>0</v>
      </c>
      <c r="M16" s="547">
        <v>0</v>
      </c>
      <c r="N16" s="268">
        <v>0</v>
      </c>
      <c r="O16" s="547">
        <v>-1.2090000000000001</v>
      </c>
      <c r="P16" s="268">
        <v>0</v>
      </c>
      <c r="Q16" s="547">
        <v>31330.41</v>
      </c>
      <c r="R16" s="268">
        <v>28175.257000000001</v>
      </c>
      <c r="S16" s="144"/>
      <c r="T16" s="144"/>
      <c r="U16" s="144"/>
      <c r="V16" s="144"/>
      <c r="W16" s="144"/>
      <c r="X16" s="144"/>
      <c r="Y16" s="144"/>
      <c r="Z16" s="144"/>
      <c r="AA16" s="144"/>
      <c r="AB16" s="144"/>
      <c r="AC16" s="144"/>
      <c r="AD16" s="144"/>
      <c r="AE16" s="144"/>
      <c r="AF16" s="144"/>
      <c r="AG16" s="144"/>
      <c r="AH16" s="144"/>
      <c r="AI16" s="144"/>
      <c r="AJ16"/>
      <c r="AK16"/>
      <c r="AL16"/>
      <c r="AM16"/>
      <c r="AN16"/>
      <c r="AO16"/>
      <c r="AP16"/>
      <c r="AQ16"/>
      <c r="AR16"/>
      <c r="AS16"/>
      <c r="AT16"/>
      <c r="AU16"/>
      <c r="AV16"/>
      <c r="AW16"/>
      <c r="AX16"/>
      <c r="AY16"/>
      <c r="AZ16"/>
      <c r="BA16"/>
      <c r="BB16"/>
      <c r="BC16" s="144"/>
      <c r="BD16" s="144"/>
      <c r="BE16" s="144"/>
      <c r="BF16" s="144"/>
      <c r="BG16" s="144"/>
      <c r="BH16" s="144"/>
      <c r="BI16" s="144"/>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44"/>
      <c r="CQ16" s="144"/>
      <c r="CR16" s="144"/>
      <c r="CS16" s="144"/>
      <c r="CT16" s="144"/>
      <c r="CU16" s="144"/>
      <c r="CV16" s="144"/>
      <c r="CW16" s="144"/>
      <c r="CX16" s="144"/>
      <c r="CY16" s="144"/>
      <c r="CZ16" s="144"/>
      <c r="DA16" s="144"/>
      <c r="DB16" s="144"/>
      <c r="DC16" s="144"/>
      <c r="DD16" s="144"/>
      <c r="DE16" s="144"/>
      <c r="DF16" s="144"/>
      <c r="DG16" s="144"/>
      <c r="DH16" s="144"/>
      <c r="DI16" s="144"/>
      <c r="DJ16" s="144"/>
      <c r="DK16" s="144"/>
      <c r="DL16" s="144"/>
      <c r="DM16" s="144"/>
      <c r="DN16" s="144"/>
      <c r="DO16" s="144"/>
      <c r="DP16" s="144"/>
      <c r="DQ16" s="144"/>
      <c r="DR16" s="144"/>
      <c r="DS16" s="144"/>
      <c r="DT16" s="144"/>
      <c r="DU16" s="144"/>
      <c r="DV16" s="144"/>
      <c r="DW16" s="144"/>
      <c r="DX16" s="144"/>
      <c r="DY16" s="144"/>
      <c r="DZ16" s="144"/>
      <c r="EA16" s="144"/>
      <c r="EB16" s="144"/>
      <c r="EC16" s="144"/>
      <c r="ED16" s="144"/>
      <c r="EE16" s="144"/>
      <c r="EF16" s="144"/>
      <c r="EG16" s="144"/>
      <c r="EH16" s="144"/>
      <c r="EI16" s="144"/>
      <c r="EJ16" s="144"/>
      <c r="EK16" s="144"/>
      <c r="EL16" s="144"/>
      <c r="EM16" s="144"/>
      <c r="EN16" s="144"/>
      <c r="EO16" s="144"/>
      <c r="EP16" s="144"/>
      <c r="EQ16" s="144"/>
      <c r="ER16" s="144"/>
      <c r="ES16" s="144"/>
      <c r="ET16" s="144"/>
      <c r="EU16" s="144"/>
      <c r="EV16" s="144"/>
      <c r="EW16" s="144"/>
      <c r="EX16" s="144"/>
      <c r="EY16" s="144"/>
      <c r="EZ16" s="144"/>
      <c r="FA16" s="144"/>
      <c r="FB16" s="144"/>
      <c r="FC16" s="144"/>
      <c r="FD16" s="144"/>
      <c r="FE16" s="144"/>
      <c r="FF16" s="144"/>
      <c r="FG16" s="144"/>
      <c r="FH16" s="144"/>
      <c r="FI16" s="144"/>
      <c r="FJ16" s="144"/>
      <c r="FK16" s="144"/>
      <c r="FL16" s="144"/>
      <c r="FM16" s="144"/>
      <c r="FN16" s="144"/>
      <c r="FO16" s="144"/>
      <c r="FP16" s="144"/>
      <c r="FQ16" s="144"/>
      <c r="FR16" s="144"/>
      <c r="FS16" s="144"/>
      <c r="FT16" s="144"/>
      <c r="FU16" s="144"/>
    </row>
    <row r="17" spans="1:177">
      <c r="A17" s="160"/>
      <c r="B17" s="161" t="s">
        <v>320</v>
      </c>
      <c r="C17" s="548">
        <v>0</v>
      </c>
      <c r="D17" s="267">
        <v>0</v>
      </c>
      <c r="E17" s="548">
        <v>24.106999999999999</v>
      </c>
      <c r="F17" s="267">
        <v>18.134</v>
      </c>
      <c r="G17" s="548">
        <v>7100.4110000000001</v>
      </c>
      <c r="H17" s="267">
        <v>5799.2179999999998</v>
      </c>
      <c r="I17" s="548">
        <v>0.13500000000000001</v>
      </c>
      <c r="J17" s="267">
        <v>1.2E-2</v>
      </c>
      <c r="K17" s="548">
        <v>0</v>
      </c>
      <c r="L17" s="267">
        <v>0</v>
      </c>
      <c r="M17" s="548">
        <v>80.686000000000007</v>
      </c>
      <c r="N17" s="267">
        <v>83.492999999999995</v>
      </c>
      <c r="O17" s="548">
        <v>0</v>
      </c>
      <c r="P17" s="267">
        <v>0</v>
      </c>
      <c r="Q17" s="548">
        <v>7205.3389999999999</v>
      </c>
      <c r="R17" s="267">
        <v>5900.857</v>
      </c>
      <c r="FT17" s="85"/>
      <c r="FU17" s="85"/>
    </row>
    <row r="18" spans="1:177">
      <c r="A18" s="160"/>
      <c r="B18" s="161" t="s">
        <v>321</v>
      </c>
      <c r="C18" s="548">
        <v>0</v>
      </c>
      <c r="D18" s="267">
        <v>0</v>
      </c>
      <c r="E18" s="548">
        <v>0.14299999999999999</v>
      </c>
      <c r="F18" s="267">
        <v>6.8000000000000005E-2</v>
      </c>
      <c r="G18" s="548">
        <v>2023.5050000000001</v>
      </c>
      <c r="H18" s="267">
        <v>1887.0530000000001</v>
      </c>
      <c r="I18" s="548">
        <v>53.585999999999999</v>
      </c>
      <c r="J18" s="267">
        <v>60.540999999999997</v>
      </c>
      <c r="K18" s="548">
        <v>0</v>
      </c>
      <c r="L18" s="267">
        <v>0</v>
      </c>
      <c r="M18" s="548">
        <v>14.237</v>
      </c>
      <c r="N18" s="267">
        <v>11.935</v>
      </c>
      <c r="O18" s="548">
        <v>10.157999999999999</v>
      </c>
      <c r="P18" s="267">
        <v>9.4629999999999992</v>
      </c>
      <c r="Q18" s="548">
        <v>2101.6289999999999</v>
      </c>
      <c r="R18" s="267">
        <v>1969.06</v>
      </c>
      <c r="FT18" s="85"/>
      <c r="FU18" s="85"/>
    </row>
    <row r="19" spans="1:177">
      <c r="A19" s="160"/>
      <c r="B19" s="161" t="s">
        <v>322</v>
      </c>
      <c r="C19" s="548">
        <v>0</v>
      </c>
      <c r="D19" s="267">
        <v>0</v>
      </c>
      <c r="E19" s="548">
        <v>17.959</v>
      </c>
      <c r="F19" s="267">
        <v>38.807000000000002</v>
      </c>
      <c r="G19" s="548">
        <v>287.95699999999999</v>
      </c>
      <c r="H19" s="267">
        <v>290.495</v>
      </c>
      <c r="I19" s="548">
        <v>23.295999999999999</v>
      </c>
      <c r="J19" s="267">
        <v>48.631</v>
      </c>
      <c r="K19" s="548">
        <v>0</v>
      </c>
      <c r="L19" s="267">
        <v>0</v>
      </c>
      <c r="M19" s="548">
        <v>0.51</v>
      </c>
      <c r="N19" s="267">
        <v>0.51</v>
      </c>
      <c r="O19" s="548">
        <v>0.15</v>
      </c>
      <c r="P19" s="267">
        <v>0.151</v>
      </c>
      <c r="Q19" s="548">
        <v>329.87200000000001</v>
      </c>
      <c r="R19" s="267">
        <v>378.59399999999999</v>
      </c>
      <c r="FT19" s="85"/>
      <c r="FU19" s="85"/>
    </row>
    <row r="20" spans="1:177">
      <c r="A20" s="160"/>
      <c r="B20" s="161" t="s">
        <v>323</v>
      </c>
      <c r="C20" s="548">
        <v>0</v>
      </c>
      <c r="D20" s="267">
        <v>0</v>
      </c>
      <c r="E20" s="548">
        <v>2E-3</v>
      </c>
      <c r="F20" s="267">
        <v>2E-3</v>
      </c>
      <c r="G20" s="548">
        <v>0</v>
      </c>
      <c r="H20" s="267">
        <v>0</v>
      </c>
      <c r="I20" s="548">
        <v>0</v>
      </c>
      <c r="J20" s="267">
        <v>0</v>
      </c>
      <c r="K20" s="548">
        <v>0</v>
      </c>
      <c r="L20" s="267">
        <v>0</v>
      </c>
      <c r="M20" s="548">
        <v>0</v>
      </c>
      <c r="N20" s="267">
        <v>0</v>
      </c>
      <c r="O20" s="548">
        <v>0</v>
      </c>
      <c r="P20" s="267">
        <v>0</v>
      </c>
      <c r="Q20" s="548">
        <v>2E-3</v>
      </c>
      <c r="R20" s="267">
        <v>2E-3</v>
      </c>
      <c r="FT20" s="85"/>
      <c r="FU20" s="85"/>
    </row>
    <row r="21" spans="1:177">
      <c r="A21" s="160"/>
      <c r="B21" s="161" t="s">
        <v>324</v>
      </c>
      <c r="C21" s="548">
        <v>0</v>
      </c>
      <c r="D21" s="267">
        <v>0</v>
      </c>
      <c r="E21" s="548">
        <v>638.84699999999998</v>
      </c>
      <c r="F21" s="267">
        <v>528.33299999999997</v>
      </c>
      <c r="G21" s="548">
        <v>-8.5999999999999993E-2</v>
      </c>
      <c r="H21" s="267">
        <v>0.29099999999999998</v>
      </c>
      <c r="I21" s="548">
        <v>1.2869999999999999</v>
      </c>
      <c r="J21" s="267">
        <v>1.5329999999999999</v>
      </c>
      <c r="K21" s="548">
        <v>0</v>
      </c>
      <c r="L21" s="267">
        <v>0</v>
      </c>
      <c r="M21" s="548">
        <v>356.20299999999997</v>
      </c>
      <c r="N21" s="267">
        <v>356.22399999999999</v>
      </c>
      <c r="O21" s="548">
        <v>-990.60500000000002</v>
      </c>
      <c r="P21" s="267">
        <v>-881.17899999999997</v>
      </c>
      <c r="Q21" s="548">
        <v>5.6459999999999999</v>
      </c>
      <c r="R21" s="267">
        <v>5.202</v>
      </c>
      <c r="FT21" s="85"/>
      <c r="FU21" s="85"/>
    </row>
    <row r="22" spans="1:177">
      <c r="A22" s="160"/>
      <c r="B22" s="161" t="s">
        <v>325</v>
      </c>
      <c r="C22" s="548">
        <v>0</v>
      </c>
      <c r="D22" s="267">
        <v>0</v>
      </c>
      <c r="E22" s="548">
        <v>145.364</v>
      </c>
      <c r="F22" s="267">
        <v>125.515</v>
      </c>
      <c r="G22" s="548">
        <v>2729.3780000000002</v>
      </c>
      <c r="H22" s="267">
        <v>2666.0210000000002</v>
      </c>
      <c r="I22" s="548">
        <v>156.124</v>
      </c>
      <c r="J22" s="267">
        <v>148.482</v>
      </c>
      <c r="K22" s="548">
        <v>0</v>
      </c>
      <c r="L22" s="267">
        <v>0</v>
      </c>
      <c r="M22" s="548">
        <v>140.99</v>
      </c>
      <c r="N22" s="267">
        <v>152.941</v>
      </c>
      <c r="O22" s="548">
        <v>2.5030000000000001</v>
      </c>
      <c r="P22" s="267">
        <v>2.5539999999999998</v>
      </c>
      <c r="Q22" s="548">
        <v>3174.3589999999999</v>
      </c>
      <c r="R22" s="267">
        <v>3095.5129999999999</v>
      </c>
      <c r="FT22" s="85"/>
      <c r="FU22" s="85"/>
    </row>
    <row r="23" spans="1:177">
      <c r="A23" s="160"/>
      <c r="B23" s="161" t="s">
        <v>326</v>
      </c>
      <c r="C23" s="548">
        <v>0</v>
      </c>
      <c r="D23" s="267">
        <v>0</v>
      </c>
      <c r="E23" s="548">
        <v>0</v>
      </c>
      <c r="F23" s="267">
        <v>0</v>
      </c>
      <c r="G23" s="548">
        <v>496.14299999999997</v>
      </c>
      <c r="H23" s="267">
        <v>468.38099999999997</v>
      </c>
      <c r="I23" s="548">
        <v>27.056999999999999</v>
      </c>
      <c r="J23" s="267">
        <v>27.056999999999999</v>
      </c>
      <c r="K23" s="548">
        <v>0</v>
      </c>
      <c r="L23" s="267">
        <v>0</v>
      </c>
      <c r="M23" s="548">
        <v>1.1579999999999999</v>
      </c>
      <c r="N23" s="267">
        <v>1.1579999999999999</v>
      </c>
      <c r="O23" s="548">
        <v>777.95100000000002</v>
      </c>
      <c r="P23" s="267">
        <v>728.84400000000005</v>
      </c>
      <c r="Q23" s="548">
        <v>1302.309</v>
      </c>
      <c r="R23" s="267">
        <v>1225.44</v>
      </c>
      <c r="FT23" s="85"/>
      <c r="FU23" s="85"/>
    </row>
    <row r="24" spans="1:177">
      <c r="A24" s="160"/>
      <c r="B24" s="161" t="s">
        <v>327</v>
      </c>
      <c r="C24" s="548">
        <v>0</v>
      </c>
      <c r="D24" s="267">
        <v>0</v>
      </c>
      <c r="E24" s="548">
        <v>2835.3960000000002</v>
      </c>
      <c r="F24" s="267">
        <v>2389.1559999999999</v>
      </c>
      <c r="G24" s="548">
        <v>5557.0619999999999</v>
      </c>
      <c r="H24" s="267">
        <v>5336.8519999999999</v>
      </c>
      <c r="I24" s="548">
        <v>6968.0720000000001</v>
      </c>
      <c r="J24" s="267">
        <v>5958.9790000000003</v>
      </c>
      <c r="K24" s="548">
        <v>0</v>
      </c>
      <c r="L24" s="267">
        <v>0</v>
      </c>
      <c r="M24" s="548">
        <v>761.73699999999997</v>
      </c>
      <c r="N24" s="267">
        <v>780.65800000000002</v>
      </c>
      <c r="O24" s="548">
        <v>141</v>
      </c>
      <c r="P24" s="267">
        <v>148.601</v>
      </c>
      <c r="Q24" s="548">
        <v>16263.267</v>
      </c>
      <c r="R24" s="267">
        <v>14614.245999999999</v>
      </c>
      <c r="FT24" s="85"/>
      <c r="FU24" s="85"/>
    </row>
    <row r="25" spans="1:177">
      <c r="A25" s="160"/>
      <c r="B25" s="161" t="s">
        <v>328</v>
      </c>
      <c r="C25" s="548">
        <v>0</v>
      </c>
      <c r="D25" s="267">
        <v>0</v>
      </c>
      <c r="E25" s="548">
        <v>0</v>
      </c>
      <c r="F25" s="267">
        <v>0</v>
      </c>
      <c r="G25" s="548">
        <v>7.4880000000000004</v>
      </c>
      <c r="H25" s="267">
        <v>7.069</v>
      </c>
      <c r="I25" s="548">
        <v>0</v>
      </c>
      <c r="J25" s="267">
        <v>0</v>
      </c>
      <c r="K25" s="548">
        <v>0</v>
      </c>
      <c r="L25" s="267">
        <v>0</v>
      </c>
      <c r="M25" s="548">
        <v>0</v>
      </c>
      <c r="N25" s="267">
        <v>0</v>
      </c>
      <c r="O25" s="548">
        <v>0</v>
      </c>
      <c r="P25" s="267">
        <v>0</v>
      </c>
      <c r="Q25" s="548">
        <v>7.4880000000000004</v>
      </c>
      <c r="R25" s="267">
        <v>7.069</v>
      </c>
      <c r="FT25" s="85"/>
      <c r="FU25" s="85"/>
    </row>
    <row r="26" spans="1:177">
      <c r="A26" s="160"/>
      <c r="B26" s="161" t="s">
        <v>329</v>
      </c>
      <c r="C26" s="548">
        <v>0</v>
      </c>
      <c r="D26" s="267">
        <v>0</v>
      </c>
      <c r="E26" s="548">
        <v>17.66</v>
      </c>
      <c r="F26" s="267">
        <v>17.631</v>
      </c>
      <c r="G26" s="548">
        <v>205.203</v>
      </c>
      <c r="H26" s="267">
        <v>240.35300000000001</v>
      </c>
      <c r="I26" s="548">
        <v>83.027000000000001</v>
      </c>
      <c r="J26" s="267">
        <v>71.712999999999994</v>
      </c>
      <c r="K26" s="548">
        <v>0</v>
      </c>
      <c r="L26" s="267">
        <v>0</v>
      </c>
      <c r="M26" s="548">
        <v>13.872999999999999</v>
      </c>
      <c r="N26" s="267">
        <v>14.561999999999999</v>
      </c>
      <c r="O26" s="548">
        <v>0</v>
      </c>
      <c r="P26" s="267">
        <v>42.295999999999999</v>
      </c>
      <c r="Q26" s="548">
        <v>319.76299999999998</v>
      </c>
      <c r="R26" s="267">
        <v>344.25900000000001</v>
      </c>
      <c r="FT26" s="85"/>
      <c r="FU26" s="85"/>
    </row>
    <row r="27" spans="1:177">
      <c r="A27" s="160"/>
      <c r="B27" s="161" t="s">
        <v>330</v>
      </c>
      <c r="C27" s="548">
        <v>0</v>
      </c>
      <c r="D27" s="267">
        <v>0</v>
      </c>
      <c r="E27" s="548">
        <v>5.1929999999999996</v>
      </c>
      <c r="F27" s="267">
        <v>9.9169999999999998</v>
      </c>
      <c r="G27" s="548">
        <v>555.62900000000002</v>
      </c>
      <c r="H27" s="267">
        <v>571.37400000000002</v>
      </c>
      <c r="I27" s="548">
        <v>1.286</v>
      </c>
      <c r="J27" s="267">
        <v>1.018</v>
      </c>
      <c r="K27" s="548">
        <v>0</v>
      </c>
      <c r="L27" s="267">
        <v>0</v>
      </c>
      <c r="M27" s="548">
        <v>0.99399999999999999</v>
      </c>
      <c r="N27" s="267">
        <v>0.66600000000000004</v>
      </c>
      <c r="O27" s="548">
        <v>57.634</v>
      </c>
      <c r="P27" s="267">
        <v>8.1820000000000004</v>
      </c>
      <c r="Q27" s="548">
        <v>620.73599999999999</v>
      </c>
      <c r="R27" s="267">
        <v>635.01499999999999</v>
      </c>
      <c r="FT27" s="85"/>
      <c r="FU27" s="85"/>
    </row>
    <row r="28" spans="1:177" s="85" customFormat="1">
      <c r="AJ28"/>
      <c r="AK28"/>
      <c r="AL28"/>
      <c r="AM28"/>
      <c r="AN28"/>
      <c r="AO28"/>
      <c r="AP28"/>
      <c r="AQ28"/>
      <c r="AR28"/>
      <c r="AS28"/>
      <c r="AT28"/>
      <c r="AU28"/>
      <c r="AV28"/>
      <c r="AW28"/>
      <c r="AX28"/>
      <c r="AY28"/>
      <c r="AZ28"/>
      <c r="BA28"/>
      <c r="BB28"/>
    </row>
    <row r="29" spans="1:177" s="168" customFormat="1">
      <c r="A29" s="158" t="s">
        <v>331</v>
      </c>
      <c r="B29" s="159"/>
      <c r="C29" s="547">
        <v>0</v>
      </c>
      <c r="D29" s="268">
        <v>0</v>
      </c>
      <c r="E29" s="547">
        <v>4260.57</v>
      </c>
      <c r="F29" s="268">
        <v>3583.616</v>
      </c>
      <c r="G29" s="547">
        <v>23666.005000000001</v>
      </c>
      <c r="H29" s="268">
        <v>21678.014999999999</v>
      </c>
      <c r="I29" s="547">
        <v>8716.9719999999998</v>
      </c>
      <c r="J29" s="268">
        <v>7151.3040000000001</v>
      </c>
      <c r="K29" s="547">
        <v>0</v>
      </c>
      <c r="L29" s="268">
        <v>0</v>
      </c>
      <c r="M29" s="547">
        <v>208.898</v>
      </c>
      <c r="N29" s="268">
        <v>195.78899999999999</v>
      </c>
      <c r="O29" s="547">
        <v>259.36099999999999</v>
      </c>
      <c r="P29" s="268">
        <v>17.497</v>
      </c>
      <c r="Q29" s="547">
        <v>38482.194000000003</v>
      </c>
      <c r="R29" s="268">
        <v>34871.080999999998</v>
      </c>
      <c r="S29" s="144"/>
      <c r="T29" s="144"/>
      <c r="U29" s="144"/>
      <c r="V29" s="144"/>
      <c r="W29" s="144"/>
      <c r="X29" s="144"/>
      <c r="Y29" s="144"/>
      <c r="Z29" s="144"/>
      <c r="AA29" s="144"/>
      <c r="AB29" s="144"/>
      <c r="AC29" s="144"/>
      <c r="AD29" s="144"/>
      <c r="AE29" s="144"/>
      <c r="AF29" s="144"/>
      <c r="AG29" s="144"/>
      <c r="AH29" s="144"/>
      <c r="AI29" s="144"/>
      <c r="AJ29"/>
      <c r="AK29"/>
      <c r="AL29"/>
      <c r="AM29"/>
      <c r="AN29"/>
      <c r="AO29"/>
      <c r="AP29"/>
      <c r="AQ29"/>
      <c r="AR29"/>
      <c r="AS29"/>
      <c r="AT29"/>
      <c r="AU29"/>
      <c r="AV29"/>
      <c r="AW29"/>
      <c r="AX29"/>
      <c r="AY29"/>
      <c r="AZ29"/>
      <c r="BA29"/>
      <c r="BB29"/>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c r="EA29" s="144"/>
      <c r="EB29" s="144"/>
      <c r="EC29" s="144"/>
      <c r="ED29" s="144"/>
      <c r="EE29" s="144"/>
      <c r="EF29" s="144"/>
      <c r="EG29" s="144"/>
      <c r="EH29" s="144"/>
      <c r="EI29" s="144"/>
      <c r="EJ29" s="144"/>
      <c r="EK29" s="144"/>
      <c r="EL29" s="144"/>
      <c r="EM29" s="144"/>
      <c r="EN29" s="144"/>
      <c r="EO29" s="144"/>
      <c r="EP29" s="144"/>
      <c r="EQ29" s="144"/>
      <c r="ER29" s="144"/>
      <c r="ES29" s="144"/>
      <c r="ET29" s="144"/>
      <c r="EU29" s="144"/>
      <c r="EV29" s="144"/>
      <c r="EW29" s="144"/>
      <c r="EX29" s="144"/>
      <c r="EY29" s="144"/>
      <c r="EZ29" s="144"/>
      <c r="FA29" s="144"/>
      <c r="FB29" s="144"/>
      <c r="FC29" s="144"/>
      <c r="FD29" s="144"/>
      <c r="FE29" s="144"/>
      <c r="FF29" s="144"/>
      <c r="FG29" s="144"/>
      <c r="FH29" s="144"/>
      <c r="FI29" s="144"/>
      <c r="FJ29" s="144"/>
      <c r="FK29" s="144"/>
      <c r="FL29" s="144"/>
      <c r="FM29" s="144"/>
      <c r="FN29" s="144"/>
      <c r="FO29" s="144"/>
      <c r="FP29" s="144"/>
      <c r="FQ29" s="144"/>
      <c r="FR29" s="144"/>
      <c r="FS29" s="144"/>
      <c r="FT29" s="144"/>
      <c r="FU29" s="144"/>
    </row>
    <row r="30" spans="1:177">
      <c r="A30" s="169"/>
      <c r="B30" s="169"/>
      <c r="C30" s="169"/>
      <c r="D30" s="169"/>
      <c r="E30" s="169"/>
      <c r="F30" s="169"/>
      <c r="G30" s="169"/>
      <c r="H30" s="169"/>
      <c r="I30" s="169"/>
      <c r="J30" s="169"/>
      <c r="K30" s="169"/>
      <c r="L30" s="169"/>
      <c r="M30" s="169"/>
      <c r="N30" s="169"/>
      <c r="O30" s="169"/>
      <c r="P30" s="169"/>
      <c r="Q30" s="169"/>
      <c r="R30" s="169"/>
      <c r="FT30" s="85"/>
      <c r="FU30" s="85"/>
    </row>
    <row r="31" spans="1:177">
      <c r="A31" s="169"/>
      <c r="B31" s="169"/>
      <c r="C31" s="169"/>
      <c r="D31" s="170"/>
      <c r="E31" s="169"/>
      <c r="F31" s="169"/>
      <c r="G31" s="169"/>
      <c r="H31" s="169"/>
      <c r="I31" s="169"/>
      <c r="J31" s="169"/>
      <c r="K31" s="169"/>
      <c r="L31" s="169"/>
      <c r="M31" s="169"/>
      <c r="N31" s="169"/>
      <c r="O31" s="169"/>
      <c r="P31" s="169"/>
      <c r="Q31" s="169"/>
      <c r="R31" s="169"/>
      <c r="FT31" s="85"/>
      <c r="FU31" s="85"/>
    </row>
    <row r="32" spans="1:177">
      <c r="A32" s="169"/>
      <c r="B32" s="169"/>
      <c r="C32" s="169"/>
      <c r="D32" s="170"/>
      <c r="E32" s="169"/>
      <c r="F32" s="169"/>
      <c r="G32" s="169"/>
      <c r="H32" s="169"/>
      <c r="I32" s="169"/>
      <c r="J32" s="169"/>
      <c r="K32" s="169"/>
      <c r="L32" s="169"/>
      <c r="M32" s="169"/>
      <c r="N32" s="169">
        <v>1000</v>
      </c>
      <c r="O32" s="169"/>
      <c r="P32" s="169"/>
      <c r="Q32" s="169"/>
      <c r="R32" s="169"/>
      <c r="FT32" s="85"/>
      <c r="FU32" s="85"/>
    </row>
    <row r="33" spans="1:177">
      <c r="A33" s="169"/>
      <c r="B33" s="169"/>
      <c r="C33" s="169"/>
      <c r="D33" s="170"/>
      <c r="E33" s="169"/>
      <c r="F33" s="169"/>
      <c r="G33" s="169"/>
      <c r="H33" s="169"/>
      <c r="I33" s="169"/>
      <c r="J33" s="169"/>
      <c r="K33" s="169"/>
      <c r="L33" s="169"/>
      <c r="M33" s="169"/>
      <c r="N33" s="169"/>
      <c r="O33" s="169"/>
      <c r="P33" s="169"/>
      <c r="Q33" s="169"/>
      <c r="R33" s="169"/>
      <c r="FT33" s="85"/>
      <c r="FU33" s="85"/>
    </row>
    <row r="34" spans="1:177">
      <c r="A34" s="875" t="s">
        <v>0</v>
      </c>
      <c r="B34" s="876"/>
      <c r="C34" s="872" t="s">
        <v>307</v>
      </c>
      <c r="D34" s="873"/>
      <c r="E34" s="872" t="s">
        <v>5</v>
      </c>
      <c r="F34" s="873"/>
      <c r="G34" s="872" t="s">
        <v>6</v>
      </c>
      <c r="H34" s="873"/>
      <c r="I34" s="872" t="s">
        <v>7</v>
      </c>
      <c r="J34" s="873"/>
      <c r="K34" s="872" t="s">
        <v>14</v>
      </c>
      <c r="L34" s="873"/>
      <c r="M34" s="872" t="s">
        <v>44</v>
      </c>
      <c r="N34" s="873"/>
      <c r="O34" s="872" t="s">
        <v>308</v>
      </c>
      <c r="P34" s="873"/>
      <c r="Q34" s="872" t="s">
        <v>47</v>
      </c>
      <c r="R34" s="873"/>
      <c r="FT34" s="85"/>
      <c r="FU34" s="85"/>
    </row>
    <row r="35" spans="1:177">
      <c r="A35" s="877" t="s">
        <v>332</v>
      </c>
      <c r="B35" s="885"/>
      <c r="C35" s="549" t="s">
        <v>487</v>
      </c>
      <c r="D35" s="551" t="s">
        <v>488</v>
      </c>
      <c r="E35" s="549" t="s">
        <v>487</v>
      </c>
      <c r="F35" s="551" t="s">
        <v>488</v>
      </c>
      <c r="G35" s="549" t="s">
        <v>487</v>
      </c>
      <c r="H35" s="551" t="s">
        <v>488</v>
      </c>
      <c r="I35" s="549" t="s">
        <v>487</v>
      </c>
      <c r="J35" s="551" t="s">
        <v>488</v>
      </c>
      <c r="K35" s="549" t="s">
        <v>487</v>
      </c>
      <c r="L35" s="551" t="s">
        <v>488</v>
      </c>
      <c r="M35" s="549" t="s">
        <v>487</v>
      </c>
      <c r="N35" s="551" t="s">
        <v>488</v>
      </c>
      <c r="O35" s="549" t="s">
        <v>487</v>
      </c>
      <c r="P35" s="551" t="s">
        <v>488</v>
      </c>
      <c r="Q35" s="549" t="s">
        <v>487</v>
      </c>
      <c r="R35" s="551" t="s">
        <v>488</v>
      </c>
      <c r="FT35" s="85"/>
      <c r="FU35" s="85"/>
    </row>
    <row r="36" spans="1:177">
      <c r="A36" s="886"/>
      <c r="B36" s="887"/>
      <c r="C36" s="550" t="s">
        <v>218</v>
      </c>
      <c r="D36" s="264" t="s">
        <v>218</v>
      </c>
      <c r="E36" s="550" t="s">
        <v>218</v>
      </c>
      <c r="F36" s="264" t="s">
        <v>218</v>
      </c>
      <c r="G36" s="550" t="s">
        <v>218</v>
      </c>
      <c r="H36" s="264" t="s">
        <v>218</v>
      </c>
      <c r="I36" s="550" t="s">
        <v>218</v>
      </c>
      <c r="J36" s="264" t="s">
        <v>218</v>
      </c>
      <c r="K36" s="550" t="s">
        <v>218</v>
      </c>
      <c r="L36" s="264" t="s">
        <v>218</v>
      </c>
      <c r="M36" s="550" t="s">
        <v>218</v>
      </c>
      <c r="N36" s="264" t="s">
        <v>218</v>
      </c>
      <c r="O36" s="550" t="s">
        <v>218</v>
      </c>
      <c r="P36" s="264" t="s">
        <v>218</v>
      </c>
      <c r="Q36" s="550" t="s">
        <v>218</v>
      </c>
      <c r="R36" s="264" t="s">
        <v>218</v>
      </c>
      <c r="FT36" s="85"/>
      <c r="FU36" s="85"/>
    </row>
    <row r="37" spans="1:177" s="168" customFormat="1">
      <c r="A37" s="158" t="s">
        <v>333</v>
      </c>
      <c r="B37" s="159"/>
      <c r="C37" s="547">
        <v>0</v>
      </c>
      <c r="D37" s="268">
        <v>0</v>
      </c>
      <c r="E37" s="547">
        <v>996.55399999999997</v>
      </c>
      <c r="F37" s="268">
        <v>859.86500000000001</v>
      </c>
      <c r="G37" s="547">
        <v>5018.8370000000004</v>
      </c>
      <c r="H37" s="268">
        <v>4669.6260000000002</v>
      </c>
      <c r="I37" s="547">
        <v>1905.3989999999999</v>
      </c>
      <c r="J37" s="268">
        <v>1231.202</v>
      </c>
      <c r="K37" s="547">
        <v>0</v>
      </c>
      <c r="L37" s="268">
        <v>0</v>
      </c>
      <c r="M37" s="547">
        <v>111.428</v>
      </c>
      <c r="N37" s="268">
        <v>89.908000000000001</v>
      </c>
      <c r="O37" s="547">
        <v>450.21100000000001</v>
      </c>
      <c r="P37" s="268">
        <v>886.43299999999999</v>
      </c>
      <c r="Q37" s="547">
        <v>8482.4290000000001</v>
      </c>
      <c r="R37" s="268">
        <v>7737.0339999999997</v>
      </c>
      <c r="S37" s="144"/>
      <c r="T37" s="144"/>
      <c r="U37" s="144"/>
      <c r="V37" s="144"/>
      <c r="W37" s="144"/>
      <c r="X37" s="144"/>
      <c r="Y37" s="144"/>
      <c r="Z37" s="144"/>
      <c r="AA37" s="144"/>
      <c r="AB37" s="144"/>
      <c r="AC37" s="144"/>
      <c r="AD37" s="144"/>
      <c r="AE37" s="144"/>
      <c r="AF37" s="144"/>
      <c r="AG37" s="144"/>
      <c r="AH37" s="144"/>
      <c r="AI37" s="144"/>
      <c r="AJ37"/>
      <c r="AK37"/>
      <c r="AL37"/>
      <c r="AM37"/>
      <c r="AN37"/>
      <c r="AO37"/>
      <c r="AP37"/>
      <c r="AQ37"/>
      <c r="AR37"/>
      <c r="AS37"/>
      <c r="AT37"/>
      <c r="AU37"/>
      <c r="AV37"/>
      <c r="AW37"/>
      <c r="AX37"/>
      <c r="AY37"/>
      <c r="AZ37"/>
      <c r="BA37"/>
      <c r="BB37"/>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4"/>
      <c r="CL37" s="144"/>
      <c r="CM37" s="144"/>
      <c r="CN37" s="144"/>
      <c r="CO37" s="144"/>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44"/>
      <c r="DL37" s="144"/>
      <c r="DM37" s="144"/>
      <c r="DN37" s="144"/>
      <c r="DO37" s="144"/>
      <c r="DP37" s="144"/>
      <c r="DQ37" s="144"/>
      <c r="DR37" s="144"/>
      <c r="DS37" s="144"/>
      <c r="DT37" s="144"/>
      <c r="DU37" s="144"/>
      <c r="DV37" s="144"/>
      <c r="DW37" s="144"/>
      <c r="DX37" s="144"/>
      <c r="DY37" s="144"/>
      <c r="DZ37" s="144"/>
      <c r="EA37" s="144"/>
      <c r="EB37" s="144"/>
      <c r="EC37" s="144"/>
      <c r="ED37" s="144"/>
      <c r="EE37" s="144"/>
      <c r="EF37" s="144"/>
      <c r="EG37" s="144"/>
      <c r="EH37" s="144"/>
      <c r="EI37" s="144"/>
      <c r="EJ37" s="144"/>
      <c r="EK37" s="144"/>
      <c r="EL37" s="144"/>
      <c r="EM37" s="144"/>
      <c r="EN37" s="144"/>
      <c r="EO37" s="144"/>
      <c r="EP37" s="144"/>
      <c r="EQ37" s="144"/>
      <c r="ER37" s="144"/>
      <c r="ES37" s="144"/>
      <c r="ET37" s="144"/>
      <c r="EU37" s="144"/>
      <c r="EV37" s="144"/>
      <c r="EW37" s="144"/>
      <c r="EX37" s="144"/>
      <c r="EY37" s="144"/>
      <c r="EZ37" s="144"/>
      <c r="FA37" s="144"/>
      <c r="FB37" s="144"/>
      <c r="FC37" s="144"/>
      <c r="FD37" s="144"/>
      <c r="FE37" s="144"/>
      <c r="FF37" s="144"/>
      <c r="FG37" s="144"/>
      <c r="FH37" s="144"/>
      <c r="FI37" s="144"/>
      <c r="FJ37" s="144"/>
      <c r="FK37" s="144"/>
      <c r="FL37" s="144"/>
      <c r="FM37" s="144"/>
      <c r="FN37" s="144"/>
      <c r="FO37" s="144"/>
      <c r="FP37" s="144"/>
      <c r="FQ37" s="144"/>
      <c r="FR37" s="144"/>
      <c r="FS37" s="144"/>
      <c r="FT37" s="144"/>
      <c r="FU37" s="144"/>
    </row>
    <row r="38" spans="1:177">
      <c r="A38" s="160"/>
      <c r="B38" s="161" t="s">
        <v>334</v>
      </c>
      <c r="C38" s="548">
        <v>0</v>
      </c>
      <c r="D38" s="267">
        <v>0</v>
      </c>
      <c r="E38" s="548">
        <v>106.749</v>
      </c>
      <c r="F38" s="267">
        <v>63.933999999999997</v>
      </c>
      <c r="G38" s="548">
        <v>1496.2249999999999</v>
      </c>
      <c r="H38" s="267">
        <v>1137.521</v>
      </c>
      <c r="I38" s="548">
        <v>299.59899999999999</v>
      </c>
      <c r="J38" s="267">
        <v>372.79</v>
      </c>
      <c r="K38" s="548">
        <v>0</v>
      </c>
      <c r="L38" s="267">
        <v>0</v>
      </c>
      <c r="M38" s="548">
        <v>0</v>
      </c>
      <c r="N38" s="267">
        <v>0</v>
      </c>
      <c r="O38" s="548">
        <v>715.24099999999999</v>
      </c>
      <c r="P38" s="267">
        <v>672.96500000000003</v>
      </c>
      <c r="Q38" s="548">
        <v>2617.8139999999999</v>
      </c>
      <c r="R38" s="267">
        <v>2247.21</v>
      </c>
      <c r="FT38" s="85"/>
      <c r="FU38" s="85"/>
    </row>
    <row r="39" spans="1:177">
      <c r="A39" s="160"/>
      <c r="B39" s="161" t="s">
        <v>335</v>
      </c>
      <c r="C39" s="548">
        <v>0</v>
      </c>
      <c r="D39" s="267">
        <v>0</v>
      </c>
      <c r="E39" s="548">
        <v>5.34</v>
      </c>
      <c r="F39" s="267">
        <v>0.78300000000000003</v>
      </c>
      <c r="G39" s="548">
        <v>59.665999999999997</v>
      </c>
      <c r="H39" s="267">
        <v>58.317999999999998</v>
      </c>
      <c r="I39" s="548">
        <v>10.01</v>
      </c>
      <c r="J39" s="267">
        <v>9.1530000000000005</v>
      </c>
      <c r="K39" s="548">
        <v>0</v>
      </c>
      <c r="L39" s="267">
        <v>0</v>
      </c>
      <c r="M39" s="548">
        <v>3.1669999999999998</v>
      </c>
      <c r="N39" s="267">
        <v>3.0339999999999998</v>
      </c>
      <c r="O39" s="548">
        <v>5.2999999999999999E-2</v>
      </c>
      <c r="P39" s="267">
        <v>1.7110000000000001</v>
      </c>
      <c r="Q39" s="548">
        <v>78.236000000000004</v>
      </c>
      <c r="R39" s="267">
        <v>72.998999999999995</v>
      </c>
      <c r="FT39" s="85"/>
      <c r="FU39" s="85"/>
    </row>
    <row r="40" spans="1:177">
      <c r="A40" s="160"/>
      <c r="B40" s="161" t="s">
        <v>336</v>
      </c>
      <c r="C40" s="548">
        <v>0</v>
      </c>
      <c r="D40" s="267">
        <v>0</v>
      </c>
      <c r="E40" s="548">
        <v>702.17399999999998</v>
      </c>
      <c r="F40" s="267">
        <v>657.28200000000004</v>
      </c>
      <c r="G40" s="548">
        <v>2810.3270000000002</v>
      </c>
      <c r="H40" s="267">
        <v>2705.6930000000002</v>
      </c>
      <c r="I40" s="548">
        <v>915.77200000000005</v>
      </c>
      <c r="J40" s="267">
        <v>605.59699999999998</v>
      </c>
      <c r="K40" s="548">
        <v>0</v>
      </c>
      <c r="L40" s="267">
        <v>0</v>
      </c>
      <c r="M40" s="548">
        <v>54.728999999999999</v>
      </c>
      <c r="N40" s="267">
        <v>33.411000000000001</v>
      </c>
      <c r="O40" s="548">
        <v>20.042000000000002</v>
      </c>
      <c r="P40" s="267">
        <v>59.969000000000001</v>
      </c>
      <c r="Q40" s="548">
        <v>4503.0439999999999</v>
      </c>
      <c r="R40" s="267">
        <v>4061.9520000000002</v>
      </c>
      <c r="FT40" s="85"/>
      <c r="FU40" s="85"/>
    </row>
    <row r="41" spans="1:177">
      <c r="A41" s="160"/>
      <c r="B41" s="161" t="s">
        <v>337</v>
      </c>
      <c r="C41" s="548">
        <v>0</v>
      </c>
      <c r="D41" s="267">
        <v>0</v>
      </c>
      <c r="E41" s="548">
        <v>32.786000000000001</v>
      </c>
      <c r="F41" s="267">
        <v>30.526</v>
      </c>
      <c r="G41" s="548">
        <v>386.39299999999997</v>
      </c>
      <c r="H41" s="267">
        <v>465.54500000000002</v>
      </c>
      <c r="I41" s="548">
        <v>343.35500000000002</v>
      </c>
      <c r="J41" s="267">
        <v>26.02</v>
      </c>
      <c r="K41" s="548">
        <v>0</v>
      </c>
      <c r="L41" s="267">
        <v>0</v>
      </c>
      <c r="M41" s="548">
        <v>23.791</v>
      </c>
      <c r="N41" s="267">
        <v>19.940999999999999</v>
      </c>
      <c r="O41" s="548">
        <v>-307.077</v>
      </c>
      <c r="P41" s="267">
        <v>133.88399999999999</v>
      </c>
      <c r="Q41" s="548">
        <v>479.24799999999999</v>
      </c>
      <c r="R41" s="267">
        <v>675.91600000000005</v>
      </c>
      <c r="FT41" s="85"/>
      <c r="FU41" s="85"/>
    </row>
    <row r="42" spans="1:177">
      <c r="A42" s="160"/>
      <c r="B42" s="161" t="s">
        <v>338</v>
      </c>
      <c r="C42" s="548">
        <v>0</v>
      </c>
      <c r="D42" s="267">
        <v>0</v>
      </c>
      <c r="E42" s="548">
        <v>70.930999999999997</v>
      </c>
      <c r="F42" s="267">
        <v>31.78</v>
      </c>
      <c r="G42" s="548">
        <v>67.081999999999994</v>
      </c>
      <c r="H42" s="267">
        <v>78.531000000000006</v>
      </c>
      <c r="I42" s="548">
        <v>73.602000000000004</v>
      </c>
      <c r="J42" s="267">
        <v>90.647999999999996</v>
      </c>
      <c r="K42" s="548">
        <v>0</v>
      </c>
      <c r="L42" s="267">
        <v>0</v>
      </c>
      <c r="M42" s="548">
        <v>0.123</v>
      </c>
      <c r="N42" s="267">
        <v>0</v>
      </c>
      <c r="O42" s="548">
        <v>13.304</v>
      </c>
      <c r="P42" s="267">
        <v>13.561999999999999</v>
      </c>
      <c r="Q42" s="548">
        <v>225.042</v>
      </c>
      <c r="R42" s="267">
        <v>214.52099999999999</v>
      </c>
      <c r="FT42" s="85"/>
      <c r="FU42" s="85"/>
    </row>
    <row r="43" spans="1:177">
      <c r="A43" s="160"/>
      <c r="B43" s="161" t="s">
        <v>339</v>
      </c>
      <c r="C43" s="548">
        <v>0</v>
      </c>
      <c r="D43" s="267">
        <v>0</v>
      </c>
      <c r="E43" s="548">
        <v>33.811</v>
      </c>
      <c r="F43" s="267">
        <v>28.210999999999999</v>
      </c>
      <c r="G43" s="548">
        <v>32.854999999999997</v>
      </c>
      <c r="H43" s="267">
        <v>42.603999999999999</v>
      </c>
      <c r="I43" s="548">
        <v>168.292</v>
      </c>
      <c r="J43" s="267">
        <v>32.4</v>
      </c>
      <c r="K43" s="548">
        <v>0</v>
      </c>
      <c r="L43" s="267">
        <v>0</v>
      </c>
      <c r="M43" s="548">
        <v>29.047000000000001</v>
      </c>
      <c r="N43" s="267">
        <v>32.451999999999998</v>
      </c>
      <c r="O43" s="548">
        <v>0.14899999999999999</v>
      </c>
      <c r="P43" s="267">
        <v>1.6639999999999999</v>
      </c>
      <c r="Q43" s="548">
        <v>264.154</v>
      </c>
      <c r="R43" s="267">
        <v>137.33099999999999</v>
      </c>
      <c r="FT43" s="85"/>
      <c r="FU43" s="85"/>
    </row>
    <row r="44" spans="1:177">
      <c r="A44" s="160"/>
      <c r="B44" s="161" t="s">
        <v>340</v>
      </c>
      <c r="C44" s="548">
        <v>0</v>
      </c>
      <c r="D44" s="267">
        <v>0</v>
      </c>
      <c r="E44" s="548">
        <v>0</v>
      </c>
      <c r="F44" s="267">
        <v>0</v>
      </c>
      <c r="G44" s="548">
        <v>0</v>
      </c>
      <c r="H44" s="267">
        <v>0</v>
      </c>
      <c r="I44" s="548">
        <v>0</v>
      </c>
      <c r="J44" s="267">
        <v>0</v>
      </c>
      <c r="K44" s="548">
        <v>0</v>
      </c>
      <c r="L44" s="267">
        <v>0</v>
      </c>
      <c r="M44" s="548">
        <v>0</v>
      </c>
      <c r="N44" s="267">
        <v>0</v>
      </c>
      <c r="O44" s="548">
        <v>0</v>
      </c>
      <c r="P44" s="267">
        <v>0</v>
      </c>
      <c r="Q44" s="548">
        <v>0</v>
      </c>
      <c r="R44" s="267">
        <v>0</v>
      </c>
      <c r="FT44" s="85"/>
      <c r="FU44" s="85"/>
    </row>
    <row r="45" spans="1:177">
      <c r="A45" s="160"/>
      <c r="B45" s="161" t="s">
        <v>341</v>
      </c>
      <c r="C45" s="548">
        <v>0</v>
      </c>
      <c r="D45" s="267">
        <v>0</v>
      </c>
      <c r="E45" s="548">
        <v>44.762999999999998</v>
      </c>
      <c r="F45" s="267">
        <v>47.348999999999997</v>
      </c>
      <c r="G45" s="548">
        <v>166.28899999999999</v>
      </c>
      <c r="H45" s="267">
        <v>181.41399999999999</v>
      </c>
      <c r="I45" s="548">
        <v>94.769000000000005</v>
      </c>
      <c r="J45" s="267">
        <v>94.593999999999994</v>
      </c>
      <c r="K45" s="548">
        <v>0</v>
      </c>
      <c r="L45" s="267">
        <v>0</v>
      </c>
      <c r="M45" s="548">
        <v>0.57099999999999995</v>
      </c>
      <c r="N45" s="267">
        <v>1.07</v>
      </c>
      <c r="O45" s="548">
        <v>8.4990000000000006</v>
      </c>
      <c r="P45" s="267">
        <v>2.6779999999999999</v>
      </c>
      <c r="Q45" s="548">
        <v>314.89100000000002</v>
      </c>
      <c r="R45" s="267">
        <v>327.10500000000002</v>
      </c>
      <c r="FT45" s="85"/>
      <c r="FU45" s="85"/>
    </row>
    <row r="46" spans="1:177">
      <c r="A46" s="169"/>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FT46" s="85"/>
      <c r="FU46" s="85"/>
    </row>
    <row r="47" spans="1:177">
      <c r="A47" s="160"/>
      <c r="B47" s="165" t="s">
        <v>342</v>
      </c>
      <c r="C47" s="548">
        <v>0</v>
      </c>
      <c r="D47" s="267">
        <v>0</v>
      </c>
      <c r="E47" s="548">
        <v>0</v>
      </c>
      <c r="F47" s="267">
        <v>0</v>
      </c>
      <c r="G47" s="548">
        <v>0</v>
      </c>
      <c r="H47" s="267">
        <v>0</v>
      </c>
      <c r="I47" s="548">
        <v>0</v>
      </c>
      <c r="J47" s="267">
        <v>0</v>
      </c>
      <c r="K47" s="548">
        <v>0</v>
      </c>
      <c r="L47" s="267">
        <v>0</v>
      </c>
      <c r="M47" s="548">
        <v>0</v>
      </c>
      <c r="N47" s="267">
        <v>0</v>
      </c>
      <c r="O47" s="548">
        <v>0</v>
      </c>
      <c r="P47" s="267">
        <v>0</v>
      </c>
      <c r="Q47" s="548">
        <v>0</v>
      </c>
      <c r="R47" s="267">
        <v>0</v>
      </c>
      <c r="FT47" s="85"/>
      <c r="FU47" s="85"/>
    </row>
    <row r="48" spans="1:177">
      <c r="A48" s="169"/>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FT48" s="85"/>
      <c r="FU48" s="85"/>
    </row>
    <row r="49" spans="1:177" s="168" customFormat="1">
      <c r="A49" s="158" t="s">
        <v>343</v>
      </c>
      <c r="B49" s="159"/>
      <c r="C49" s="547">
        <v>0</v>
      </c>
      <c r="D49" s="268">
        <v>0</v>
      </c>
      <c r="E49" s="547">
        <v>921.19899999999996</v>
      </c>
      <c r="F49" s="268">
        <v>751</v>
      </c>
      <c r="G49" s="547">
        <v>5295.4840000000004</v>
      </c>
      <c r="H49" s="268">
        <v>4839.0140000000001</v>
      </c>
      <c r="I49" s="547">
        <v>3177.6570000000002</v>
      </c>
      <c r="J49" s="268">
        <v>2807.7869999999998</v>
      </c>
      <c r="K49" s="547">
        <v>0</v>
      </c>
      <c r="L49" s="268">
        <v>0</v>
      </c>
      <c r="M49" s="547">
        <v>103.73699999999999</v>
      </c>
      <c r="N49" s="268">
        <v>125.14700000000001</v>
      </c>
      <c r="O49" s="547">
        <v>31.672999999999998</v>
      </c>
      <c r="P49" s="268">
        <v>34.384999999999998</v>
      </c>
      <c r="Q49" s="547">
        <v>9529.75</v>
      </c>
      <c r="R49" s="268">
        <v>8557.3330000000005</v>
      </c>
      <c r="S49" s="144"/>
      <c r="T49" s="144"/>
      <c r="U49" s="144"/>
      <c r="V49" s="144"/>
      <c r="W49" s="144"/>
      <c r="X49" s="144"/>
      <c r="Y49" s="144"/>
      <c r="Z49" s="144"/>
      <c r="AA49" s="144"/>
      <c r="AB49" s="144"/>
      <c r="AC49" s="144"/>
      <c r="AD49" s="144"/>
      <c r="AE49" s="144"/>
      <c r="AF49" s="144"/>
      <c r="AG49" s="144"/>
      <c r="AH49" s="144"/>
      <c r="AI49" s="144"/>
      <c r="AJ49"/>
      <c r="AK49"/>
      <c r="AL49"/>
      <c r="AM49"/>
      <c r="AN49"/>
      <c r="AO49"/>
      <c r="AP49"/>
      <c r="AQ49"/>
      <c r="AR49"/>
      <c r="AS49"/>
      <c r="AT49"/>
      <c r="AU49"/>
      <c r="AV49"/>
      <c r="AW49"/>
      <c r="AX49"/>
      <c r="AY49"/>
      <c r="AZ49"/>
      <c r="BA49"/>
      <c r="BB49"/>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c r="EA49" s="144"/>
      <c r="EB49" s="144"/>
      <c r="EC49" s="144"/>
      <c r="ED49" s="144"/>
      <c r="EE49" s="144"/>
      <c r="EF49" s="144"/>
      <c r="EG49" s="144"/>
      <c r="EH49" s="144"/>
      <c r="EI49" s="144"/>
      <c r="EJ49" s="144"/>
      <c r="EK49" s="144"/>
      <c r="EL49" s="144"/>
      <c r="EM49" s="144"/>
      <c r="EN49" s="144"/>
      <c r="EO49" s="144"/>
      <c r="EP49" s="144"/>
      <c r="EQ49" s="144"/>
      <c r="ER49" s="144"/>
      <c r="ES49" s="144"/>
      <c r="ET49" s="144"/>
      <c r="EU49" s="144"/>
      <c r="EV49" s="144"/>
      <c r="EW49" s="144"/>
      <c r="EX49" s="144"/>
      <c r="EY49" s="144"/>
      <c r="EZ49" s="144"/>
      <c r="FA49" s="144"/>
      <c r="FB49" s="144"/>
      <c r="FC49" s="144"/>
      <c r="FD49" s="144"/>
      <c r="FE49" s="144"/>
      <c r="FF49" s="144"/>
      <c r="FG49" s="144"/>
      <c r="FH49" s="144"/>
      <c r="FI49" s="144"/>
      <c r="FJ49" s="144"/>
      <c r="FK49" s="144"/>
      <c r="FL49" s="144"/>
      <c r="FM49" s="144"/>
      <c r="FN49" s="144"/>
      <c r="FO49" s="144"/>
      <c r="FP49" s="144"/>
      <c r="FQ49" s="144"/>
      <c r="FR49" s="144"/>
      <c r="FS49" s="144"/>
      <c r="FT49" s="144"/>
      <c r="FU49" s="144"/>
    </row>
    <row r="50" spans="1:177">
      <c r="A50" s="160"/>
      <c r="B50" s="161" t="s">
        <v>344</v>
      </c>
      <c r="C50" s="548">
        <v>0</v>
      </c>
      <c r="D50" s="267">
        <v>0</v>
      </c>
      <c r="E50" s="548">
        <v>214.37899999999999</v>
      </c>
      <c r="F50" s="267">
        <v>52.572000000000003</v>
      </c>
      <c r="G50" s="548">
        <v>2776.5149999999999</v>
      </c>
      <c r="H50" s="267">
        <v>2326.694</v>
      </c>
      <c r="I50" s="548">
        <v>2412.739</v>
      </c>
      <c r="J50" s="267">
        <v>2196.2950000000001</v>
      </c>
      <c r="K50" s="548">
        <v>0</v>
      </c>
      <c r="L50" s="267">
        <v>0</v>
      </c>
      <c r="M50" s="548">
        <v>0</v>
      </c>
      <c r="N50" s="267">
        <v>0</v>
      </c>
      <c r="O50" s="548">
        <v>0</v>
      </c>
      <c r="P50" s="267">
        <v>0</v>
      </c>
      <c r="Q50" s="548">
        <v>5403.6329999999998</v>
      </c>
      <c r="R50" s="267">
        <v>4575.5609999999997</v>
      </c>
      <c r="FT50" s="85"/>
      <c r="FU50" s="85"/>
    </row>
    <row r="51" spans="1:177">
      <c r="A51" s="160"/>
      <c r="B51" s="161" t="s">
        <v>345</v>
      </c>
      <c r="C51" s="548">
        <v>0</v>
      </c>
      <c r="D51" s="267">
        <v>0</v>
      </c>
      <c r="E51" s="548">
        <v>14.659000000000001</v>
      </c>
      <c r="F51" s="267">
        <v>19.265000000000001</v>
      </c>
      <c r="G51" s="548">
        <v>179.935</v>
      </c>
      <c r="H51" s="267">
        <v>195.22800000000001</v>
      </c>
      <c r="I51" s="548">
        <v>71.593999999999994</v>
      </c>
      <c r="J51" s="267">
        <v>61.36</v>
      </c>
      <c r="K51" s="548">
        <v>0</v>
      </c>
      <c r="L51" s="267">
        <v>0</v>
      </c>
      <c r="M51" s="548">
        <v>13.260999999999999</v>
      </c>
      <c r="N51" s="267">
        <v>13.836</v>
      </c>
      <c r="O51" s="548">
        <v>3.6999999999999998E-2</v>
      </c>
      <c r="P51" s="267">
        <v>8.4000000000000005E-2</v>
      </c>
      <c r="Q51" s="548">
        <v>279.48599999999999</v>
      </c>
      <c r="R51" s="267">
        <v>289.77300000000002</v>
      </c>
      <c r="FT51" s="85"/>
      <c r="FU51" s="85"/>
    </row>
    <row r="52" spans="1:177">
      <c r="A52" s="160"/>
      <c r="B52" s="161" t="s">
        <v>346</v>
      </c>
      <c r="C52" s="548">
        <v>0</v>
      </c>
      <c r="D52" s="267">
        <v>0</v>
      </c>
      <c r="E52" s="548">
        <v>273.57799999999997</v>
      </c>
      <c r="F52" s="267">
        <v>268.43</v>
      </c>
      <c r="G52" s="548">
        <v>1216.105</v>
      </c>
      <c r="H52" s="267">
        <v>1148.9580000000001</v>
      </c>
      <c r="I52" s="548">
        <v>90.164000000000001</v>
      </c>
      <c r="J52" s="267">
        <v>66.644000000000005</v>
      </c>
      <c r="K52" s="548">
        <v>0</v>
      </c>
      <c r="L52" s="267">
        <v>0</v>
      </c>
      <c r="M52" s="548">
        <v>22.919</v>
      </c>
      <c r="N52" s="267">
        <v>40.058</v>
      </c>
      <c r="O52" s="548">
        <v>0</v>
      </c>
      <c r="P52" s="267">
        <v>0</v>
      </c>
      <c r="Q52" s="548">
        <v>1602.7660000000001</v>
      </c>
      <c r="R52" s="267">
        <v>1524.09</v>
      </c>
      <c r="AA52" s="144"/>
      <c r="AB52" s="144"/>
      <c r="AC52" s="144"/>
      <c r="FT52" s="85"/>
      <c r="FU52" s="85"/>
    </row>
    <row r="53" spans="1:177">
      <c r="A53" s="160"/>
      <c r="B53" s="161" t="s">
        <v>347</v>
      </c>
      <c r="C53" s="548">
        <v>0</v>
      </c>
      <c r="D53" s="267">
        <v>0</v>
      </c>
      <c r="E53" s="548">
        <v>0</v>
      </c>
      <c r="F53" s="267">
        <v>0</v>
      </c>
      <c r="G53" s="548">
        <v>0</v>
      </c>
      <c r="H53" s="267">
        <v>0</v>
      </c>
      <c r="I53" s="548">
        <v>0</v>
      </c>
      <c r="J53" s="267">
        <v>0</v>
      </c>
      <c r="K53" s="548">
        <v>0</v>
      </c>
      <c r="L53" s="267">
        <v>0</v>
      </c>
      <c r="M53" s="548">
        <v>19.545000000000002</v>
      </c>
      <c r="N53" s="267">
        <v>23.745000000000001</v>
      </c>
      <c r="O53" s="548">
        <v>0</v>
      </c>
      <c r="P53" s="267">
        <v>0</v>
      </c>
      <c r="Q53" s="548">
        <v>19.545000000000002</v>
      </c>
      <c r="R53" s="267">
        <v>23.745000000000001</v>
      </c>
      <c r="FT53" s="85"/>
      <c r="FU53" s="85"/>
    </row>
    <row r="54" spans="1:177">
      <c r="A54" s="160"/>
      <c r="B54" s="161" t="s">
        <v>348</v>
      </c>
      <c r="C54" s="548">
        <v>0</v>
      </c>
      <c r="D54" s="267">
        <v>0</v>
      </c>
      <c r="E54" s="548">
        <v>7.2160000000000002</v>
      </c>
      <c r="F54" s="267">
        <v>7.33</v>
      </c>
      <c r="G54" s="548">
        <v>581.96600000000001</v>
      </c>
      <c r="H54" s="267">
        <v>521.24300000000005</v>
      </c>
      <c r="I54" s="548">
        <v>277.22000000000003</v>
      </c>
      <c r="J54" s="267">
        <v>231.29599999999999</v>
      </c>
      <c r="K54" s="548">
        <v>0</v>
      </c>
      <c r="L54" s="267">
        <v>0</v>
      </c>
      <c r="M54" s="548">
        <v>4.0439999999999996</v>
      </c>
      <c r="N54" s="267">
        <v>3.15</v>
      </c>
      <c r="O54" s="548">
        <v>2.278</v>
      </c>
      <c r="P54" s="267">
        <v>2.1949999999999998</v>
      </c>
      <c r="Q54" s="548">
        <v>872.72400000000005</v>
      </c>
      <c r="R54" s="267">
        <v>765.21400000000006</v>
      </c>
      <c r="FT54" s="85"/>
      <c r="FU54" s="85"/>
    </row>
    <row r="55" spans="1:177">
      <c r="A55" s="160"/>
      <c r="B55" s="161" t="s">
        <v>349</v>
      </c>
      <c r="C55" s="553">
        <v>0</v>
      </c>
      <c r="D55" s="267">
        <v>0</v>
      </c>
      <c r="E55" s="553">
        <v>391.38</v>
      </c>
      <c r="F55" s="267">
        <v>380.66199999999998</v>
      </c>
      <c r="G55" s="553">
        <v>178.524</v>
      </c>
      <c r="H55" s="267">
        <v>136.93100000000001</v>
      </c>
      <c r="I55" s="553">
        <v>222.52199999999999</v>
      </c>
      <c r="J55" s="267">
        <v>162.71899999999999</v>
      </c>
      <c r="K55" s="553">
        <v>0</v>
      </c>
      <c r="L55" s="267">
        <v>0</v>
      </c>
      <c r="M55" s="553">
        <v>43.704000000000001</v>
      </c>
      <c r="N55" s="267">
        <v>44.045999999999999</v>
      </c>
      <c r="O55" s="553">
        <v>28.49</v>
      </c>
      <c r="P55" s="267">
        <v>30.925000000000001</v>
      </c>
      <c r="Q55" s="553">
        <v>864.62</v>
      </c>
      <c r="R55" s="267">
        <v>755.28300000000002</v>
      </c>
      <c r="AA55" s="144"/>
      <c r="AB55" s="144"/>
      <c r="AC55" s="144"/>
      <c r="FT55" s="85"/>
      <c r="FU55" s="85"/>
    </row>
    <row r="56" spans="1:177">
      <c r="A56" s="160"/>
      <c r="B56" s="161" t="s">
        <v>350</v>
      </c>
      <c r="C56" s="548">
        <v>0</v>
      </c>
      <c r="D56" s="267">
        <v>0</v>
      </c>
      <c r="E56" s="548">
        <v>14.318</v>
      </c>
      <c r="F56" s="267">
        <v>13.06</v>
      </c>
      <c r="G56" s="548">
        <v>269.41300000000001</v>
      </c>
      <c r="H56" s="267">
        <v>291.899</v>
      </c>
      <c r="I56" s="548">
        <v>103.41800000000001</v>
      </c>
      <c r="J56" s="267">
        <v>89.472999999999999</v>
      </c>
      <c r="K56" s="548">
        <v>0</v>
      </c>
      <c r="L56" s="267">
        <v>0</v>
      </c>
      <c r="M56" s="548">
        <v>0.26400000000000001</v>
      </c>
      <c r="N56" s="267">
        <v>0.312</v>
      </c>
      <c r="O56" s="548">
        <v>0.86799999999999999</v>
      </c>
      <c r="P56" s="267">
        <v>1.181</v>
      </c>
      <c r="Q56" s="548">
        <v>388.28100000000001</v>
      </c>
      <c r="R56" s="267">
        <v>395.92500000000001</v>
      </c>
      <c r="FT56" s="85"/>
      <c r="FU56" s="85"/>
    </row>
    <row r="57" spans="1:177">
      <c r="A57" s="160"/>
      <c r="B57" s="161" t="s">
        <v>351</v>
      </c>
      <c r="C57" s="548">
        <v>0</v>
      </c>
      <c r="D57" s="267">
        <v>0</v>
      </c>
      <c r="E57" s="548">
        <v>5.6689999999999996</v>
      </c>
      <c r="F57" s="267">
        <v>9.6809999999999992</v>
      </c>
      <c r="G57" s="548">
        <v>93.025999999999996</v>
      </c>
      <c r="H57" s="267">
        <v>218.06100000000001</v>
      </c>
      <c r="I57" s="548">
        <v>0</v>
      </c>
      <c r="J57" s="267">
        <v>0</v>
      </c>
      <c r="K57" s="548">
        <v>0</v>
      </c>
      <c r="L57" s="267">
        <v>0</v>
      </c>
      <c r="M57" s="548">
        <v>0</v>
      </c>
      <c r="N57" s="267">
        <v>0</v>
      </c>
      <c r="O57" s="548">
        <v>0</v>
      </c>
      <c r="P57" s="267">
        <v>0</v>
      </c>
      <c r="Q57" s="548">
        <v>98.694999999999993</v>
      </c>
      <c r="R57" s="267">
        <v>227.74199999999999</v>
      </c>
      <c r="FT57" s="85"/>
      <c r="FU57" s="85"/>
    </row>
    <row r="58" spans="1:177">
      <c r="A58" s="169"/>
      <c r="B58" s="169"/>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c r="FT58" s="85"/>
      <c r="FU58" s="85"/>
    </row>
    <row r="59" spans="1:177" s="168" customFormat="1">
      <c r="A59" s="158" t="s">
        <v>352</v>
      </c>
      <c r="B59" s="159"/>
      <c r="C59" s="547">
        <v>0</v>
      </c>
      <c r="D59" s="268">
        <v>0</v>
      </c>
      <c r="E59" s="547">
        <v>2342.817</v>
      </c>
      <c r="F59" s="268">
        <v>1972.751</v>
      </c>
      <c r="G59" s="547">
        <v>13351.683999999999</v>
      </c>
      <c r="H59" s="268">
        <v>12169.375</v>
      </c>
      <c r="I59" s="547">
        <v>3633.9160000000002</v>
      </c>
      <c r="J59" s="268">
        <v>3112.3150000000001</v>
      </c>
      <c r="K59" s="547">
        <v>0</v>
      </c>
      <c r="L59" s="268">
        <v>0</v>
      </c>
      <c r="M59" s="547">
        <v>1364.1210000000001</v>
      </c>
      <c r="N59" s="268">
        <v>1382.8810000000001</v>
      </c>
      <c r="O59" s="547">
        <v>-222.523</v>
      </c>
      <c r="P59" s="268">
        <v>-60.607999999999997</v>
      </c>
      <c r="Q59" s="547">
        <v>20470.014999999999</v>
      </c>
      <c r="R59" s="268">
        <v>18576.714</v>
      </c>
      <c r="S59" s="144"/>
      <c r="T59" s="144"/>
      <c r="U59" s="144"/>
      <c r="V59" s="144"/>
      <c r="W59" s="144"/>
      <c r="X59" s="144"/>
      <c r="Y59" s="144"/>
      <c r="Z59" s="144"/>
      <c r="AA59" s="144"/>
      <c r="AB59" s="144"/>
      <c r="AC59" s="144"/>
      <c r="AD59" s="144"/>
      <c r="AE59" s="144"/>
      <c r="AF59" s="144"/>
      <c r="AG59" s="144"/>
      <c r="AH59" s="144"/>
      <c r="AI59" s="144"/>
      <c r="AJ59"/>
      <c r="AK59"/>
      <c r="AL59"/>
      <c r="AM59"/>
      <c r="AN59"/>
      <c r="AO59"/>
      <c r="AP59"/>
      <c r="AQ59"/>
      <c r="AR59"/>
      <c r="AS59"/>
      <c r="AT59"/>
      <c r="AU59"/>
      <c r="AV59"/>
      <c r="AW59"/>
      <c r="AX59"/>
      <c r="AY59"/>
      <c r="AZ59"/>
      <c r="BA59"/>
      <c r="BB59"/>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row>
    <row r="60" spans="1:177" s="168" customFormat="1">
      <c r="A60" s="158" t="s">
        <v>353</v>
      </c>
      <c r="B60" s="159"/>
      <c r="C60" s="547">
        <v>0</v>
      </c>
      <c r="D60" s="268">
        <v>0</v>
      </c>
      <c r="E60" s="547">
        <v>2342.817</v>
      </c>
      <c r="F60" s="268">
        <v>1972.751</v>
      </c>
      <c r="G60" s="547">
        <v>13351.683999999999</v>
      </c>
      <c r="H60" s="268">
        <v>12169.375</v>
      </c>
      <c r="I60" s="547">
        <v>3633.9160000000002</v>
      </c>
      <c r="J60" s="268">
        <v>3112.3150000000001</v>
      </c>
      <c r="K60" s="547">
        <v>0</v>
      </c>
      <c r="L60" s="268">
        <v>0</v>
      </c>
      <c r="M60" s="547">
        <v>1364.1210000000001</v>
      </c>
      <c r="N60" s="268">
        <v>1382.8810000000001</v>
      </c>
      <c r="O60" s="547">
        <v>-222.523</v>
      </c>
      <c r="P60" s="268">
        <v>-60.607999999999997</v>
      </c>
      <c r="Q60" s="547">
        <v>17602.873</v>
      </c>
      <c r="R60" s="268">
        <v>16023.472</v>
      </c>
      <c r="S60" s="144"/>
      <c r="T60" s="144"/>
      <c r="U60" s="144"/>
      <c r="V60" s="144"/>
      <c r="W60" s="144"/>
      <c r="X60" s="144"/>
      <c r="Y60" s="144"/>
      <c r="Z60" s="144"/>
      <c r="AA60" s="144"/>
      <c r="AB60" s="144"/>
      <c r="AC60" s="144"/>
      <c r="AD60" s="144"/>
      <c r="AE60" s="144"/>
      <c r="AF60" s="144"/>
      <c r="AG60" s="144"/>
      <c r="AH60" s="144"/>
      <c r="AI60" s="144"/>
      <c r="AJ60"/>
      <c r="AK60"/>
      <c r="AL60"/>
      <c r="AM60"/>
      <c r="AN60"/>
      <c r="AO60"/>
      <c r="AP60"/>
      <c r="AQ60"/>
      <c r="AR60"/>
      <c r="AS60"/>
      <c r="AT60"/>
      <c r="AU60"/>
      <c r="AV60"/>
      <c r="AW60"/>
      <c r="AX60"/>
      <c r="AY60"/>
      <c r="AZ60"/>
      <c r="BA60"/>
      <c r="BB60"/>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row>
    <row r="61" spans="1:177">
      <c r="A61" s="160"/>
      <c r="B61" s="161" t="s">
        <v>354</v>
      </c>
      <c r="C61" s="548">
        <v>0</v>
      </c>
      <c r="D61" s="267">
        <v>0</v>
      </c>
      <c r="E61" s="548">
        <v>2476.654</v>
      </c>
      <c r="F61" s="267">
        <v>2107.2429999999999</v>
      </c>
      <c r="G61" s="548">
        <v>10120.732</v>
      </c>
      <c r="H61" s="267">
        <v>9567.83</v>
      </c>
      <c r="I61" s="548">
        <v>198.066</v>
      </c>
      <c r="J61" s="267">
        <v>173.44800000000001</v>
      </c>
      <c r="K61" s="548">
        <v>0</v>
      </c>
      <c r="L61" s="267">
        <v>0</v>
      </c>
      <c r="M61" s="548">
        <v>1032.451</v>
      </c>
      <c r="N61" s="267">
        <v>1032.451</v>
      </c>
      <c r="O61" s="548">
        <v>1499.38</v>
      </c>
      <c r="P61" s="267">
        <v>2918.2550000000001</v>
      </c>
      <c r="Q61" s="548">
        <v>15327.282999999999</v>
      </c>
      <c r="R61" s="267">
        <v>15799.227000000001</v>
      </c>
      <c r="FT61" s="85"/>
      <c r="FU61" s="85"/>
    </row>
    <row r="62" spans="1:177">
      <c r="A62" s="160"/>
      <c r="B62" s="161" t="s">
        <v>355</v>
      </c>
      <c r="C62" s="548">
        <v>0</v>
      </c>
      <c r="D62" s="267">
        <v>0</v>
      </c>
      <c r="E62" s="548">
        <v>-1129.1320000000001</v>
      </c>
      <c r="F62" s="267">
        <v>-987.947</v>
      </c>
      <c r="G62" s="548">
        <v>720.65</v>
      </c>
      <c r="H62" s="267">
        <v>773.14300000000003</v>
      </c>
      <c r="I62" s="548">
        <v>809.048</v>
      </c>
      <c r="J62" s="267">
        <v>582.28599999999994</v>
      </c>
      <c r="K62" s="548">
        <v>0</v>
      </c>
      <c r="L62" s="267">
        <v>0</v>
      </c>
      <c r="M62" s="548">
        <v>261.267</v>
      </c>
      <c r="N62" s="267">
        <v>283.16800000000001</v>
      </c>
      <c r="O62" s="548">
        <v>9160.1859999999997</v>
      </c>
      <c r="P62" s="267">
        <v>8241.3320000000003</v>
      </c>
      <c r="Q62" s="548">
        <v>9822.0190000000002</v>
      </c>
      <c r="R62" s="267">
        <v>8891.982</v>
      </c>
      <c r="FT62" s="85"/>
      <c r="FU62" s="85"/>
    </row>
    <row r="63" spans="1:177">
      <c r="A63" s="160"/>
      <c r="B63" s="161" t="s">
        <v>356</v>
      </c>
      <c r="C63" s="548">
        <v>0</v>
      </c>
      <c r="D63" s="267">
        <v>0</v>
      </c>
      <c r="E63" s="548">
        <v>0</v>
      </c>
      <c r="F63" s="267">
        <v>0</v>
      </c>
      <c r="G63" s="548">
        <v>577.673</v>
      </c>
      <c r="H63" s="267">
        <v>545.34799999999996</v>
      </c>
      <c r="I63" s="548">
        <v>34.235999999999997</v>
      </c>
      <c r="J63" s="267">
        <v>29.981000000000002</v>
      </c>
      <c r="K63" s="548">
        <v>0</v>
      </c>
      <c r="L63" s="267">
        <v>0</v>
      </c>
      <c r="M63" s="548">
        <v>0</v>
      </c>
      <c r="N63" s="267">
        <v>0</v>
      </c>
      <c r="O63" s="548">
        <v>-611.90899999999999</v>
      </c>
      <c r="P63" s="267">
        <v>-575.32899999999995</v>
      </c>
      <c r="Q63" s="548">
        <v>0</v>
      </c>
      <c r="R63" s="267">
        <v>0</v>
      </c>
      <c r="FT63" s="85"/>
      <c r="FU63" s="85"/>
    </row>
    <row r="64" spans="1:177">
      <c r="A64" s="160"/>
      <c r="B64" s="161" t="s">
        <v>357</v>
      </c>
      <c r="C64" s="554">
        <v>0</v>
      </c>
      <c r="D64" s="267">
        <v>0</v>
      </c>
      <c r="E64" s="554">
        <v>0</v>
      </c>
      <c r="F64" s="267">
        <v>0</v>
      </c>
      <c r="G64" s="554">
        <v>-21.462</v>
      </c>
      <c r="H64" s="267">
        <v>-20.260999999999999</v>
      </c>
      <c r="I64" s="554">
        <v>0</v>
      </c>
      <c r="J64" s="267">
        <v>0</v>
      </c>
      <c r="K64" s="554">
        <v>0</v>
      </c>
      <c r="L64" s="267">
        <v>0</v>
      </c>
      <c r="M64" s="554">
        <v>0</v>
      </c>
      <c r="N64" s="267">
        <v>0</v>
      </c>
      <c r="O64" s="554">
        <v>-493.488</v>
      </c>
      <c r="P64" s="267">
        <v>-451.68299999999999</v>
      </c>
      <c r="Q64" s="554">
        <v>-514.95000000000005</v>
      </c>
      <c r="R64" s="267">
        <v>-471.94400000000002</v>
      </c>
      <c r="FT64" s="85"/>
      <c r="FU64" s="85"/>
    </row>
    <row r="65" spans="1:189">
      <c r="A65" s="160"/>
      <c r="B65" s="161" t="s">
        <v>358</v>
      </c>
      <c r="C65" s="548">
        <v>0</v>
      </c>
      <c r="D65" s="267">
        <v>0</v>
      </c>
      <c r="E65" s="548">
        <v>0</v>
      </c>
      <c r="F65" s="267">
        <v>0</v>
      </c>
      <c r="G65" s="548">
        <v>0</v>
      </c>
      <c r="H65" s="267">
        <v>0</v>
      </c>
      <c r="I65" s="548">
        <v>0</v>
      </c>
      <c r="J65" s="267">
        <v>0</v>
      </c>
      <c r="K65" s="548">
        <v>0</v>
      </c>
      <c r="L65" s="267">
        <v>0</v>
      </c>
      <c r="M65" s="548">
        <v>0</v>
      </c>
      <c r="N65" s="267">
        <v>0</v>
      </c>
      <c r="O65" s="548">
        <v>0</v>
      </c>
      <c r="P65" s="267">
        <v>0</v>
      </c>
      <c r="Q65" s="548">
        <v>0</v>
      </c>
      <c r="R65" s="267">
        <v>0</v>
      </c>
      <c r="FT65" s="85"/>
      <c r="FU65" s="85"/>
    </row>
    <row r="66" spans="1:189">
      <c r="A66" s="160"/>
      <c r="B66" s="161" t="s">
        <v>359</v>
      </c>
      <c r="C66" s="554">
        <v>0</v>
      </c>
      <c r="D66" s="267">
        <v>0</v>
      </c>
      <c r="E66" s="554">
        <v>995.29499999999996</v>
      </c>
      <c r="F66" s="267">
        <v>853.45500000000004</v>
      </c>
      <c r="G66" s="554">
        <v>1954.0909999999999</v>
      </c>
      <c r="H66" s="267">
        <v>1303.3150000000001</v>
      </c>
      <c r="I66" s="554">
        <v>2592.5659999999998</v>
      </c>
      <c r="J66" s="267">
        <v>2326.6</v>
      </c>
      <c r="K66" s="554">
        <v>0</v>
      </c>
      <c r="L66" s="267">
        <v>0</v>
      </c>
      <c r="M66" s="554">
        <v>70.403000000000006</v>
      </c>
      <c r="N66" s="267">
        <v>67.262</v>
      </c>
      <c r="O66" s="554">
        <v>-9776.6919999999991</v>
      </c>
      <c r="P66" s="267">
        <v>-10193.183000000001</v>
      </c>
      <c r="Q66" s="554">
        <v>-4164.3370000000004</v>
      </c>
      <c r="R66" s="267">
        <v>-5642.5510000000004</v>
      </c>
      <c r="FT66" s="85"/>
      <c r="FU66" s="85"/>
    </row>
    <row r="67" spans="1:189">
      <c r="A67" s="169"/>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FT67" s="85"/>
      <c r="FU67" s="85"/>
    </row>
    <row r="68" spans="1:189" s="168" customFormat="1">
      <c r="A68" s="158" t="s">
        <v>360</v>
      </c>
      <c r="B68" s="159"/>
      <c r="C68" s="555">
        <v>0</v>
      </c>
      <c r="D68" s="268">
        <v>0</v>
      </c>
      <c r="E68" s="555">
        <v>0</v>
      </c>
      <c r="F68" s="268">
        <v>0</v>
      </c>
      <c r="G68" s="555">
        <v>0</v>
      </c>
      <c r="H68" s="268">
        <v>0</v>
      </c>
      <c r="I68" s="555">
        <v>0</v>
      </c>
      <c r="J68" s="268">
        <v>0</v>
      </c>
      <c r="K68" s="555">
        <v>0</v>
      </c>
      <c r="L68" s="268">
        <v>0</v>
      </c>
      <c r="M68" s="555">
        <v>0</v>
      </c>
      <c r="N68" s="268">
        <v>0</v>
      </c>
      <c r="O68" s="555">
        <v>0</v>
      </c>
      <c r="P68" s="268">
        <v>0</v>
      </c>
      <c r="Q68" s="555">
        <v>2867.1419999999998</v>
      </c>
      <c r="R68" s="268">
        <v>2553.2420000000002</v>
      </c>
      <c r="S68" s="144"/>
      <c r="T68" s="144"/>
      <c r="U68" s="144"/>
      <c r="V68" s="144"/>
      <c r="W68" s="144"/>
      <c r="X68" s="144"/>
      <c r="Y68" s="144"/>
      <c r="Z68" s="144"/>
      <c r="AA68" s="144"/>
      <c r="AB68" s="144"/>
      <c r="AC68" s="144"/>
      <c r="AD68" s="144"/>
      <c r="AE68" s="144"/>
      <c r="AF68" s="144"/>
      <c r="AG68" s="144"/>
      <c r="AH68" s="144"/>
      <c r="AI68" s="144"/>
      <c r="AJ68"/>
      <c r="AK68"/>
      <c r="AL68"/>
      <c r="AM68"/>
      <c r="AN68"/>
      <c r="AO68"/>
      <c r="AP68"/>
      <c r="AQ68"/>
      <c r="AR68"/>
      <c r="AS68"/>
      <c r="AT68"/>
      <c r="AU68"/>
      <c r="AV68"/>
      <c r="AW68"/>
      <c r="AX68"/>
      <c r="AY68"/>
      <c r="AZ68"/>
      <c r="BA68"/>
      <c r="BB68"/>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44"/>
      <c r="DL68" s="144"/>
      <c r="DM68" s="144"/>
      <c r="DN68" s="144"/>
      <c r="DO68" s="144"/>
      <c r="DP68" s="144"/>
      <c r="DQ68" s="144"/>
      <c r="DR68" s="144"/>
      <c r="DS68" s="144"/>
      <c r="DT68" s="144"/>
      <c r="DU68" s="144"/>
      <c r="DV68" s="144"/>
      <c r="DW68" s="144"/>
      <c r="DX68" s="144"/>
      <c r="DY68" s="144"/>
      <c r="DZ68" s="144"/>
      <c r="EA68" s="144"/>
      <c r="EB68" s="144"/>
      <c r="EC68" s="144"/>
      <c r="ED68" s="144"/>
      <c r="EE68" s="144"/>
      <c r="EF68" s="144"/>
      <c r="EG68" s="144"/>
      <c r="EH68" s="144"/>
      <c r="EI68" s="144"/>
      <c r="EJ68" s="144"/>
      <c r="EK68" s="144"/>
      <c r="EL68" s="144"/>
      <c r="EM68" s="144"/>
      <c r="EN68" s="144"/>
      <c r="EO68" s="144"/>
      <c r="EP68" s="144"/>
      <c r="EQ68" s="144"/>
      <c r="ER68" s="144"/>
      <c r="ES68" s="144"/>
      <c r="ET68" s="144"/>
      <c r="EU68" s="144"/>
      <c r="EV68" s="144"/>
      <c r="EW68" s="144"/>
      <c r="EX68" s="144"/>
      <c r="EY68" s="144"/>
      <c r="EZ68" s="144"/>
      <c r="FA68" s="144"/>
      <c r="FB68" s="144"/>
      <c r="FC68" s="144"/>
      <c r="FD68" s="144"/>
      <c r="FE68" s="144"/>
      <c r="FF68" s="144"/>
      <c r="FG68" s="144"/>
      <c r="FH68" s="144"/>
      <c r="FI68" s="144"/>
      <c r="FJ68" s="144"/>
      <c r="FK68" s="144"/>
      <c r="FL68" s="144"/>
      <c r="FM68" s="144"/>
      <c r="FN68" s="144"/>
      <c r="FO68" s="144"/>
      <c r="FP68" s="144"/>
      <c r="FQ68" s="144"/>
      <c r="FR68" s="144"/>
      <c r="FS68" s="144"/>
      <c r="FT68" s="144"/>
      <c r="FU68" s="144"/>
    </row>
    <row r="69" spans="1:189">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FT69" s="85"/>
      <c r="FU69" s="85"/>
    </row>
    <row r="70" spans="1:189" s="168" customFormat="1">
      <c r="A70" s="158" t="s">
        <v>361</v>
      </c>
      <c r="B70" s="159"/>
      <c r="C70" s="547">
        <v>0</v>
      </c>
      <c r="D70" s="268">
        <v>0</v>
      </c>
      <c r="E70" s="547">
        <v>4260.57</v>
      </c>
      <c r="F70" s="268">
        <v>3583.616</v>
      </c>
      <c r="G70" s="547">
        <v>23666.005000000001</v>
      </c>
      <c r="H70" s="268">
        <v>21678.014999999999</v>
      </c>
      <c r="I70" s="547">
        <v>8716.9719999999998</v>
      </c>
      <c r="J70" s="268">
        <v>7151.3040000000001</v>
      </c>
      <c r="K70" s="547">
        <v>0</v>
      </c>
      <c r="L70" s="268">
        <v>0</v>
      </c>
      <c r="M70" s="547">
        <v>1579.2860000000001</v>
      </c>
      <c r="N70" s="268">
        <v>1597.9359999999999</v>
      </c>
      <c r="O70" s="547">
        <v>259.36099999999999</v>
      </c>
      <c r="P70" s="268">
        <v>860.21</v>
      </c>
      <c r="Q70" s="547">
        <v>38482.194000000003</v>
      </c>
      <c r="R70" s="268">
        <v>34871.080999999998</v>
      </c>
      <c r="S70" s="144"/>
      <c r="T70" s="144"/>
      <c r="U70" s="144"/>
      <c r="V70" s="144"/>
      <c r="W70" s="144"/>
      <c r="X70" s="144"/>
      <c r="Y70" s="144"/>
      <c r="Z70" s="144"/>
      <c r="AA70" s="144"/>
      <c r="AB70" s="144"/>
      <c r="AC70" s="144"/>
      <c r="AD70" s="144"/>
      <c r="AE70" s="144"/>
      <c r="AF70" s="144"/>
      <c r="AG70" s="144"/>
      <c r="AH70" s="144"/>
      <c r="AI70" s="144"/>
      <c r="AJ70"/>
      <c r="AK70"/>
      <c r="AL70"/>
      <c r="AM70"/>
      <c r="AN70"/>
      <c r="AO70"/>
      <c r="AP70"/>
      <c r="AQ70"/>
      <c r="AR70"/>
      <c r="AS70"/>
      <c r="AT70"/>
      <c r="AU70"/>
      <c r="AV70"/>
      <c r="AW70"/>
      <c r="AX70"/>
      <c r="AY70"/>
      <c r="AZ70"/>
      <c r="BA70"/>
      <c r="BB70"/>
      <c r="BC70" s="144"/>
      <c r="BD70" s="144"/>
      <c r="BE70" s="144"/>
      <c r="BF70" s="144"/>
      <c r="BG70" s="144"/>
      <c r="BH70" s="144"/>
      <c r="BI70" s="144"/>
      <c r="BJ70" s="144"/>
      <c r="BK70" s="144"/>
      <c r="BL70" s="144"/>
      <c r="BM70" s="144"/>
      <c r="BN70" s="144"/>
      <c r="BO70" s="144"/>
      <c r="BP70" s="144"/>
      <c r="BQ70" s="144"/>
      <c r="BR70" s="144"/>
      <c r="BS70" s="144"/>
      <c r="BT70" s="144"/>
      <c r="BU70" s="144"/>
      <c r="BV70" s="144"/>
      <c r="BW70" s="144"/>
      <c r="BX70" s="144"/>
      <c r="BY70" s="144"/>
      <c r="BZ70" s="144"/>
      <c r="CA70" s="144"/>
      <c r="CB70" s="144"/>
      <c r="CC70" s="144"/>
      <c r="CD70" s="144"/>
      <c r="CE70" s="144"/>
      <c r="CF70" s="144"/>
      <c r="CG70" s="144"/>
      <c r="CH70" s="144"/>
      <c r="CI70" s="144"/>
      <c r="CJ70" s="144"/>
      <c r="CK70" s="144"/>
      <c r="CL70" s="144"/>
      <c r="CM70" s="144"/>
      <c r="CN70" s="144"/>
      <c r="CO70" s="144"/>
      <c r="CP70" s="144"/>
      <c r="CQ70" s="144"/>
      <c r="CR70" s="144"/>
      <c r="CS70" s="144"/>
      <c r="CT70" s="144"/>
      <c r="CU70" s="144"/>
      <c r="CV70" s="144"/>
      <c r="CW70" s="144"/>
      <c r="CX70" s="144"/>
      <c r="CY70" s="144"/>
      <c r="CZ70" s="144"/>
      <c r="DA70" s="144"/>
      <c r="DB70" s="144"/>
      <c r="DC70" s="144"/>
      <c r="DD70" s="144"/>
      <c r="DE70" s="144"/>
      <c r="DF70" s="144"/>
      <c r="DG70" s="144"/>
      <c r="DH70" s="144"/>
      <c r="DI70" s="144"/>
      <c r="DJ70" s="144"/>
      <c r="DK70" s="144"/>
      <c r="DL70" s="144"/>
      <c r="DM70" s="144"/>
      <c r="DN70" s="144"/>
      <c r="DO70" s="144"/>
      <c r="DP70" s="144"/>
      <c r="DQ70" s="144"/>
      <c r="DR70" s="144"/>
      <c r="DS70" s="144"/>
      <c r="DT70" s="144"/>
      <c r="DU70" s="144"/>
      <c r="DV70" s="144"/>
      <c r="DW70" s="144"/>
      <c r="DX70" s="144"/>
      <c r="DY70" s="144"/>
      <c r="DZ70" s="144"/>
      <c r="EA70" s="144"/>
      <c r="EB70" s="144"/>
      <c r="EC70" s="144"/>
      <c r="ED70" s="144"/>
      <c r="EE70" s="144"/>
      <c r="EF70" s="144"/>
      <c r="EG70" s="144"/>
      <c r="EH70" s="144"/>
      <c r="EI70" s="144"/>
      <c r="EJ70" s="144"/>
      <c r="EK70" s="144"/>
      <c r="EL70" s="144"/>
      <c r="EM70" s="144"/>
      <c r="EN70" s="144"/>
      <c r="EO70" s="144"/>
      <c r="EP70" s="144"/>
      <c r="EQ70" s="144"/>
      <c r="ER70" s="144"/>
      <c r="ES70" s="144"/>
      <c r="ET70" s="144"/>
      <c r="EU70" s="144"/>
      <c r="EV70" s="144"/>
      <c r="EW70" s="144"/>
      <c r="EX70" s="144"/>
      <c r="EY70" s="144"/>
      <c r="EZ70" s="144"/>
      <c r="FA70" s="144"/>
      <c r="FB70" s="144"/>
      <c r="FC70" s="144"/>
      <c r="FD70" s="144"/>
      <c r="FE70" s="144"/>
      <c r="FF70" s="144"/>
      <c r="FG70" s="144"/>
      <c r="FH70" s="144"/>
      <c r="FI70" s="144"/>
      <c r="FJ70" s="144"/>
      <c r="FK70" s="144"/>
      <c r="FL70" s="144"/>
      <c r="FM70" s="144"/>
      <c r="FN70" s="144"/>
      <c r="FO70" s="144"/>
      <c r="FP70" s="144"/>
      <c r="FQ70" s="144"/>
      <c r="FR70" s="144"/>
      <c r="FS70" s="144"/>
      <c r="FT70" s="144"/>
      <c r="FU70" s="144"/>
    </row>
    <row r="71" spans="1:189">
      <c r="A71" s="169"/>
      <c r="B71" s="169"/>
      <c r="C71" s="157"/>
      <c r="D71" s="170"/>
      <c r="E71" s="170"/>
      <c r="F71" s="170"/>
      <c r="G71" s="170"/>
      <c r="H71" s="157"/>
      <c r="I71" s="157"/>
      <c r="J71" s="157"/>
      <c r="K71" s="157"/>
      <c r="L71" s="157"/>
      <c r="M71" s="157"/>
      <c r="N71" s="157"/>
      <c r="O71" s="157"/>
      <c r="P71" s="157"/>
    </row>
    <row r="72" spans="1:189">
      <c r="A72" s="169"/>
      <c r="B72" s="169"/>
      <c r="C72" s="157"/>
      <c r="D72" s="170"/>
      <c r="E72" s="170"/>
      <c r="F72" s="170"/>
      <c r="G72" s="170"/>
      <c r="H72" s="157"/>
      <c r="I72" s="157"/>
      <c r="J72" s="157"/>
      <c r="K72" s="157"/>
      <c r="L72" s="157"/>
      <c r="M72" s="157">
        <v>0</v>
      </c>
      <c r="N72" s="157"/>
      <c r="O72" s="157"/>
      <c r="P72" s="157"/>
    </row>
    <row r="73" spans="1:189" ht="12.75" customHeight="1">
      <c r="A73" s="875" t="s">
        <v>0</v>
      </c>
      <c r="B73" s="876"/>
      <c r="C73" s="872" t="s">
        <v>307</v>
      </c>
      <c r="D73" s="874"/>
      <c r="E73" s="874"/>
      <c r="F73" s="873"/>
      <c r="G73" s="872" t="s">
        <v>5</v>
      </c>
      <c r="H73" s="874"/>
      <c r="I73" s="874"/>
      <c r="J73" s="873"/>
      <c r="K73" s="872" t="s">
        <v>6</v>
      </c>
      <c r="L73" s="874"/>
      <c r="M73" s="874"/>
      <c r="N73" s="873"/>
      <c r="O73" s="872" t="s">
        <v>7</v>
      </c>
      <c r="P73" s="874"/>
      <c r="Q73" s="874"/>
      <c r="R73" s="873"/>
      <c r="S73" s="872" t="s">
        <v>14</v>
      </c>
      <c r="T73" s="874"/>
      <c r="U73" s="874"/>
      <c r="V73" s="873"/>
      <c r="W73" s="872" t="s">
        <v>44</v>
      </c>
      <c r="X73" s="874"/>
      <c r="Y73" s="874"/>
      <c r="Z73" s="873"/>
      <c r="AA73" s="872" t="s">
        <v>308</v>
      </c>
      <c r="AB73" s="874"/>
      <c r="AC73" s="874"/>
      <c r="AD73" s="873"/>
      <c r="AE73" s="872" t="s">
        <v>47</v>
      </c>
      <c r="AF73" s="874"/>
      <c r="AG73" s="874"/>
      <c r="AH73" s="873"/>
      <c r="AI73" s="650"/>
      <c r="BC73"/>
      <c r="BD73"/>
      <c r="BE73"/>
      <c r="BF73"/>
      <c r="BG73"/>
      <c r="BH73"/>
      <c r="BI73"/>
      <c r="BJ73"/>
      <c r="BK73"/>
      <c r="BL73"/>
      <c r="BM73"/>
      <c r="BN73"/>
      <c r="BO73"/>
      <c r="BP73"/>
      <c r="BQ73"/>
      <c r="BR73"/>
      <c r="BS73"/>
      <c r="BT73"/>
      <c r="BU73"/>
      <c r="BV73"/>
      <c r="BW73"/>
      <c r="BX73"/>
      <c r="BY73"/>
      <c r="BZ73"/>
      <c r="CA73"/>
      <c r="CB73"/>
      <c r="CC73"/>
      <c r="FT73" s="85"/>
      <c r="FU73" s="85"/>
      <c r="FV73" s="85"/>
      <c r="FW73" s="85"/>
      <c r="FX73" s="85"/>
      <c r="FY73" s="85"/>
      <c r="FZ73" s="85"/>
      <c r="GA73" s="85"/>
      <c r="GB73" s="85"/>
      <c r="GC73" s="85"/>
      <c r="GD73" s="85"/>
      <c r="GE73" s="85"/>
      <c r="GF73" s="85"/>
      <c r="GG73" s="85"/>
    </row>
    <row r="74" spans="1:189" ht="12.75" customHeight="1">
      <c r="A74" s="648"/>
      <c r="B74" s="649"/>
      <c r="C74" s="872" t="s">
        <v>11</v>
      </c>
      <c r="D74" s="873"/>
      <c r="E74" s="872" t="s">
        <v>12</v>
      </c>
      <c r="F74" s="873"/>
      <c r="G74" s="872" t="s">
        <v>11</v>
      </c>
      <c r="H74" s="873"/>
      <c r="I74" s="872" t="s">
        <v>12</v>
      </c>
      <c r="J74" s="873"/>
      <c r="K74" s="872" t="s">
        <v>11</v>
      </c>
      <c r="L74" s="873"/>
      <c r="M74" s="872" t="s">
        <v>12</v>
      </c>
      <c r="N74" s="873"/>
      <c r="O74" s="872" t="s">
        <v>11</v>
      </c>
      <c r="P74" s="873"/>
      <c r="Q74" s="872" t="s">
        <v>12</v>
      </c>
      <c r="R74" s="873"/>
      <c r="S74" s="872" t="s">
        <v>11</v>
      </c>
      <c r="T74" s="873"/>
      <c r="U74" s="872" t="s">
        <v>12</v>
      </c>
      <c r="V74" s="873"/>
      <c r="W74" s="872" t="s">
        <v>11</v>
      </c>
      <c r="X74" s="873"/>
      <c r="Y74" s="872" t="s">
        <v>12</v>
      </c>
      <c r="Z74" s="873"/>
      <c r="AA74" s="872" t="s">
        <v>11</v>
      </c>
      <c r="AB74" s="873"/>
      <c r="AC74" s="872" t="s">
        <v>12</v>
      </c>
      <c r="AD74" s="873"/>
      <c r="AE74" s="872" t="s">
        <v>11</v>
      </c>
      <c r="AF74" s="873"/>
      <c r="AG74" s="872" t="s">
        <v>12</v>
      </c>
      <c r="AH74" s="873"/>
      <c r="BC74"/>
      <c r="BD74"/>
      <c r="BE74"/>
      <c r="BF74"/>
      <c r="BG74"/>
      <c r="BH74"/>
      <c r="BI74"/>
      <c r="BJ74"/>
      <c r="BK74"/>
      <c r="BL74"/>
      <c r="BM74"/>
      <c r="BN74"/>
      <c r="BO74"/>
      <c r="BP74"/>
      <c r="BQ74"/>
      <c r="BR74"/>
      <c r="BS74"/>
      <c r="BT74"/>
      <c r="BU74"/>
      <c r="BV74"/>
      <c r="BW74"/>
      <c r="BX74"/>
      <c r="BY74"/>
      <c r="BZ74"/>
      <c r="CA74"/>
      <c r="CB74"/>
      <c r="CC74"/>
      <c r="FT74" s="85"/>
      <c r="FU74" s="85"/>
      <c r="FV74" s="85"/>
      <c r="FW74" s="85"/>
      <c r="FX74" s="85"/>
      <c r="FY74" s="85"/>
      <c r="FZ74" s="85"/>
      <c r="GA74" s="85"/>
      <c r="GB74" s="85"/>
      <c r="GC74" s="85"/>
      <c r="GD74" s="85"/>
      <c r="GE74" s="85"/>
      <c r="GF74" s="85"/>
      <c r="GG74" s="85"/>
    </row>
    <row r="75" spans="1:189">
      <c r="A75" s="881"/>
      <c r="B75" s="882"/>
      <c r="C75" s="754" t="s">
        <v>463</v>
      </c>
      <c r="D75" s="753" t="s">
        <v>466</v>
      </c>
      <c r="E75" s="549" t="s">
        <v>460</v>
      </c>
      <c r="F75" s="263" t="s">
        <v>461</v>
      </c>
      <c r="G75" s="754" t="s">
        <v>463</v>
      </c>
      <c r="H75" s="753" t="s">
        <v>466</v>
      </c>
      <c r="I75" s="549" t="s">
        <v>460</v>
      </c>
      <c r="J75" s="263" t="s">
        <v>461</v>
      </c>
      <c r="K75" s="754" t="s">
        <v>463</v>
      </c>
      <c r="L75" s="753" t="s">
        <v>466</v>
      </c>
      <c r="M75" s="549" t="s">
        <v>460</v>
      </c>
      <c r="N75" s="263" t="s">
        <v>461</v>
      </c>
      <c r="O75" s="754" t="s">
        <v>463</v>
      </c>
      <c r="P75" s="753" t="s">
        <v>466</v>
      </c>
      <c r="Q75" s="549" t="s">
        <v>460</v>
      </c>
      <c r="R75" s="263" t="s">
        <v>461</v>
      </c>
      <c r="S75" s="754" t="s">
        <v>463</v>
      </c>
      <c r="T75" s="753" t="s">
        <v>466</v>
      </c>
      <c r="U75" s="549" t="s">
        <v>460</v>
      </c>
      <c r="V75" s="263" t="s">
        <v>461</v>
      </c>
      <c r="W75" s="754" t="s">
        <v>463</v>
      </c>
      <c r="X75" s="753" t="s">
        <v>466</v>
      </c>
      <c r="Y75" s="549" t="s">
        <v>460</v>
      </c>
      <c r="Z75" s="263" t="s">
        <v>461</v>
      </c>
      <c r="AA75" s="754" t="s">
        <v>463</v>
      </c>
      <c r="AB75" s="753" t="s">
        <v>466</v>
      </c>
      <c r="AC75" s="549" t="s">
        <v>460</v>
      </c>
      <c r="AD75" s="263" t="s">
        <v>461</v>
      </c>
      <c r="AE75" s="754" t="s">
        <v>463</v>
      </c>
      <c r="AF75" s="753" t="s">
        <v>466</v>
      </c>
      <c r="AG75" s="549" t="s">
        <v>460</v>
      </c>
      <c r="AH75" s="263" t="s">
        <v>461</v>
      </c>
      <c r="BC75"/>
      <c r="BD75"/>
      <c r="BE75"/>
      <c r="BF75"/>
      <c r="BG75"/>
      <c r="BH75"/>
      <c r="BI75"/>
      <c r="BJ75"/>
      <c r="BK75"/>
      <c r="BL75"/>
      <c r="BM75"/>
      <c r="BN75"/>
      <c r="BO75"/>
      <c r="BP75"/>
      <c r="BQ75"/>
      <c r="BR75"/>
      <c r="BS75"/>
      <c r="BT75"/>
      <c r="BU75"/>
      <c r="BV75"/>
      <c r="BW75"/>
      <c r="BX75"/>
      <c r="BY75"/>
      <c r="BZ75"/>
      <c r="CA75"/>
      <c r="CB75"/>
      <c r="CC75"/>
      <c r="FT75" s="85"/>
      <c r="FU75" s="85"/>
      <c r="FV75" s="85"/>
      <c r="FW75" s="85"/>
      <c r="FX75" s="85"/>
      <c r="FY75" s="85"/>
      <c r="FZ75" s="85"/>
      <c r="GA75" s="85"/>
      <c r="GB75" s="85"/>
      <c r="GC75" s="85"/>
      <c r="GD75" s="85"/>
      <c r="GE75" s="85"/>
      <c r="GF75" s="85"/>
      <c r="GG75" s="85"/>
    </row>
    <row r="76" spans="1:189">
      <c r="A76" s="883"/>
      <c r="B76" s="884"/>
      <c r="C76" s="550" t="s">
        <v>218</v>
      </c>
      <c r="D76" s="264" t="s">
        <v>218</v>
      </c>
      <c r="E76" s="550" t="s">
        <v>218</v>
      </c>
      <c r="F76" s="264" t="s">
        <v>218</v>
      </c>
      <c r="G76" s="550" t="s">
        <v>218</v>
      </c>
      <c r="H76" s="264" t="s">
        <v>218</v>
      </c>
      <c r="I76" s="550" t="s">
        <v>218</v>
      </c>
      <c r="J76" s="264" t="s">
        <v>218</v>
      </c>
      <c r="K76" s="550" t="s">
        <v>218</v>
      </c>
      <c r="L76" s="264" t="s">
        <v>218</v>
      </c>
      <c r="M76" s="550" t="s">
        <v>218</v>
      </c>
      <c r="N76" s="264" t="s">
        <v>218</v>
      </c>
      <c r="O76" s="550" t="s">
        <v>218</v>
      </c>
      <c r="P76" s="264" t="s">
        <v>218</v>
      </c>
      <c r="Q76" s="550" t="s">
        <v>218</v>
      </c>
      <c r="R76" s="264" t="s">
        <v>218</v>
      </c>
      <c r="S76" s="550" t="s">
        <v>218</v>
      </c>
      <c r="T76" s="264" t="s">
        <v>218</v>
      </c>
      <c r="U76" s="550" t="s">
        <v>218</v>
      </c>
      <c r="V76" s="264" t="s">
        <v>218</v>
      </c>
      <c r="W76" s="550" t="s">
        <v>218</v>
      </c>
      <c r="X76" s="264" t="s">
        <v>218</v>
      </c>
      <c r="Y76" s="550" t="s">
        <v>218</v>
      </c>
      <c r="Z76" s="264" t="s">
        <v>218</v>
      </c>
      <c r="AA76" s="550" t="s">
        <v>218</v>
      </c>
      <c r="AB76" s="264" t="s">
        <v>218</v>
      </c>
      <c r="AC76" s="550" t="s">
        <v>218</v>
      </c>
      <c r="AD76" s="264" t="s">
        <v>218</v>
      </c>
      <c r="AE76" s="550" t="s">
        <v>218</v>
      </c>
      <c r="AF76" s="264" t="s">
        <v>218</v>
      </c>
      <c r="AG76" s="550" t="s">
        <v>218</v>
      </c>
      <c r="AH76" s="264" t="s">
        <v>218</v>
      </c>
      <c r="BC76"/>
      <c r="BD76"/>
      <c r="BE76"/>
      <c r="BF76"/>
      <c r="BG76"/>
      <c r="BH76"/>
      <c r="BI76"/>
      <c r="BJ76"/>
      <c r="BK76"/>
      <c r="BL76"/>
      <c r="BM76"/>
      <c r="BN76"/>
      <c r="BO76"/>
      <c r="BP76"/>
      <c r="BQ76"/>
      <c r="BR76"/>
      <c r="BS76"/>
      <c r="BT76"/>
      <c r="BU76"/>
      <c r="BV76"/>
      <c r="BW76"/>
      <c r="BX76"/>
      <c r="BY76"/>
      <c r="BZ76"/>
      <c r="CA76"/>
      <c r="CB76"/>
      <c r="CC76"/>
      <c r="FT76" s="85"/>
      <c r="FU76" s="85"/>
      <c r="FV76" s="85"/>
      <c r="FW76" s="85"/>
      <c r="FX76" s="85"/>
      <c r="FY76" s="85"/>
      <c r="FZ76" s="85"/>
      <c r="GA76" s="85"/>
      <c r="GB76" s="85"/>
      <c r="GC76" s="85"/>
      <c r="GD76" s="85"/>
      <c r="GE76" s="85"/>
      <c r="GF76" s="85"/>
      <c r="GG76" s="85"/>
    </row>
    <row r="77" spans="1:189" s="168" customFormat="1">
      <c r="A77" s="158" t="s">
        <v>362</v>
      </c>
      <c r="B77" s="159"/>
      <c r="C77" s="562">
        <v>0</v>
      </c>
      <c r="D77" s="556">
        <v>0</v>
      </c>
      <c r="E77" s="562">
        <v>0</v>
      </c>
      <c r="F77" s="556">
        <v>0</v>
      </c>
      <c r="G77" s="562">
        <v>1407.5260000000001</v>
      </c>
      <c r="H77" s="556">
        <v>1170.413</v>
      </c>
      <c r="I77" s="562">
        <v>535.9430000000001</v>
      </c>
      <c r="J77" s="556">
        <v>284.39999999999998</v>
      </c>
      <c r="K77" s="562">
        <v>7409.9350000000004</v>
      </c>
      <c r="L77" s="556">
        <v>6278.5370000000003</v>
      </c>
      <c r="M77" s="562">
        <v>2445.4140000000007</v>
      </c>
      <c r="N77" s="556">
        <v>2335.7810000000004</v>
      </c>
      <c r="O77" s="562">
        <v>3632.5819999999999</v>
      </c>
      <c r="P77" s="556">
        <v>2687.52</v>
      </c>
      <c r="Q77" s="562">
        <v>1514.0969999999998</v>
      </c>
      <c r="R77" s="556">
        <v>929.66200000000003</v>
      </c>
      <c r="S77" s="562">
        <v>0</v>
      </c>
      <c r="T77" s="556">
        <v>0</v>
      </c>
      <c r="U77" s="562">
        <v>0</v>
      </c>
      <c r="V77" s="556">
        <v>0</v>
      </c>
      <c r="W77" s="562">
        <v>244.15299999999999</v>
      </c>
      <c r="X77" s="556">
        <v>253.054</v>
      </c>
      <c r="Y77" s="562">
        <v>85.07</v>
      </c>
      <c r="Z77" s="556">
        <v>88.460000000000008</v>
      </c>
      <c r="AA77" s="562">
        <v>72.123999999999995</v>
      </c>
      <c r="AB77" s="556">
        <v>53.106000000000002</v>
      </c>
      <c r="AC77" s="562">
        <v>33.437999999999995</v>
      </c>
      <c r="AD77" s="556">
        <v>16.097000000000001</v>
      </c>
      <c r="AE77" s="562">
        <v>12766.32</v>
      </c>
      <c r="AF77" s="556">
        <v>10442.629999999999</v>
      </c>
      <c r="AG77" s="562">
        <v>4613.9619999999995</v>
      </c>
      <c r="AH77" s="556">
        <v>3654.3999999999996</v>
      </c>
      <c r="AI77" s="144"/>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s="144"/>
      <c r="CE77" s="144"/>
      <c r="CF77" s="144"/>
      <c r="CG77" s="144"/>
      <c r="CH77" s="144"/>
      <c r="CI77" s="144"/>
      <c r="CJ77" s="144"/>
      <c r="CK77" s="144"/>
      <c r="CL77" s="144"/>
      <c r="CM77" s="144"/>
      <c r="CN77" s="144"/>
      <c r="CO77" s="144"/>
      <c r="CP77" s="144"/>
      <c r="CQ77" s="144"/>
      <c r="CR77" s="144"/>
      <c r="CS77" s="144"/>
      <c r="CT77" s="144"/>
      <c r="CU77" s="144"/>
      <c r="CV77" s="144"/>
      <c r="CW77" s="144"/>
      <c r="CX77" s="144"/>
      <c r="CY77" s="144"/>
      <c r="CZ77" s="144"/>
      <c r="DA77" s="144"/>
      <c r="DB77" s="144"/>
      <c r="DC77" s="144"/>
      <c r="DD77" s="144"/>
      <c r="DE77" s="144"/>
      <c r="DF77" s="144"/>
      <c r="DG77" s="144"/>
      <c r="DH77" s="144"/>
      <c r="DI77" s="144"/>
      <c r="DJ77" s="144"/>
      <c r="DK77" s="144"/>
      <c r="DL77" s="144"/>
      <c r="DM77" s="144"/>
      <c r="DN77" s="144"/>
      <c r="DO77" s="144"/>
      <c r="DP77" s="144"/>
      <c r="DQ77" s="144"/>
      <c r="DR77" s="144"/>
      <c r="DS77" s="144"/>
      <c r="DT77" s="144"/>
      <c r="DU77" s="144"/>
      <c r="DV77" s="144"/>
      <c r="DW77" s="144"/>
      <c r="DX77" s="144"/>
      <c r="DY77" s="144"/>
      <c r="DZ77" s="144"/>
      <c r="EA77" s="144"/>
      <c r="EB77" s="144"/>
      <c r="EC77" s="144"/>
      <c r="ED77" s="144"/>
      <c r="EE77" s="144"/>
      <c r="EF77" s="144"/>
      <c r="EG77" s="144"/>
      <c r="EH77" s="144"/>
      <c r="EI77" s="144"/>
      <c r="EJ77" s="144"/>
      <c r="EK77" s="144"/>
      <c r="EL77" s="144"/>
      <c r="EM77" s="144"/>
      <c r="EN77" s="144"/>
      <c r="EO77" s="144"/>
      <c r="EP77" s="144"/>
      <c r="EQ77" s="144"/>
      <c r="ER77" s="144"/>
      <c r="ES77" s="144"/>
      <c r="ET77" s="144"/>
      <c r="EU77" s="144"/>
      <c r="EV77" s="144"/>
      <c r="EW77" s="144"/>
      <c r="EX77" s="144"/>
      <c r="EY77" s="144"/>
      <c r="EZ77" s="144"/>
      <c r="FA77" s="144"/>
      <c r="FB77" s="144"/>
      <c r="FC77" s="144"/>
      <c r="FD77" s="144"/>
      <c r="FE77" s="144"/>
      <c r="FF77" s="144"/>
      <c r="FG77" s="144"/>
      <c r="FH77" s="144"/>
      <c r="FI77" s="144"/>
      <c r="FJ77" s="144"/>
      <c r="FK77" s="144"/>
      <c r="FL77" s="144"/>
      <c r="FM77" s="144"/>
      <c r="FN77" s="144"/>
      <c r="FO77" s="144"/>
      <c r="FP77" s="144"/>
      <c r="FQ77" s="144"/>
      <c r="FR77" s="144"/>
      <c r="FS77" s="144"/>
      <c r="FT77" s="144"/>
      <c r="FU77" s="144"/>
      <c r="FV77" s="144"/>
      <c r="FW77" s="144"/>
      <c r="FX77" s="144"/>
      <c r="FY77" s="144"/>
      <c r="FZ77" s="144"/>
      <c r="GA77" s="144"/>
      <c r="GB77" s="144"/>
      <c r="GC77" s="144"/>
      <c r="GD77" s="144"/>
      <c r="GE77" s="144"/>
      <c r="GF77" s="144"/>
      <c r="GG77" s="144"/>
    </row>
    <row r="78" spans="1:189">
      <c r="A78" s="164"/>
      <c r="B78" s="165" t="s">
        <v>64</v>
      </c>
      <c r="C78" s="564">
        <v>0</v>
      </c>
      <c r="D78" s="557">
        <v>0</v>
      </c>
      <c r="E78" s="564">
        <v>0</v>
      </c>
      <c r="F78" s="557">
        <v>0</v>
      </c>
      <c r="G78" s="564">
        <v>1392.2370000000001</v>
      </c>
      <c r="H78" s="557">
        <v>1062.5219999999999</v>
      </c>
      <c r="I78" s="564">
        <v>529.60900000000004</v>
      </c>
      <c r="J78" s="557">
        <v>289.90099999999995</v>
      </c>
      <c r="K78" s="564">
        <v>6037.1980000000003</v>
      </c>
      <c r="L78" s="557">
        <v>5281.4840000000004</v>
      </c>
      <c r="M78" s="564">
        <v>1990.3220000000001</v>
      </c>
      <c r="N78" s="557">
        <v>1965.2100000000005</v>
      </c>
      <c r="O78" s="564">
        <v>3598.355</v>
      </c>
      <c r="P78" s="557">
        <v>2648.4830000000002</v>
      </c>
      <c r="Q78" s="564">
        <v>1503.1</v>
      </c>
      <c r="R78" s="557">
        <v>918.79800000000023</v>
      </c>
      <c r="S78" s="564">
        <v>0</v>
      </c>
      <c r="T78" s="557">
        <v>0</v>
      </c>
      <c r="U78" s="564">
        <v>0</v>
      </c>
      <c r="V78" s="557">
        <v>0</v>
      </c>
      <c r="W78" s="564">
        <v>243.86199999999999</v>
      </c>
      <c r="X78" s="557">
        <v>252.96700000000001</v>
      </c>
      <c r="Y78" s="564">
        <v>84.885999999999996</v>
      </c>
      <c r="Z78" s="557">
        <v>88.431000000000012</v>
      </c>
      <c r="AA78" s="564">
        <v>72.061999999999998</v>
      </c>
      <c r="AB78" s="557">
        <v>52.938000000000002</v>
      </c>
      <c r="AC78" s="564">
        <v>33.32</v>
      </c>
      <c r="AD78" s="557">
        <v>16.103000000000002</v>
      </c>
      <c r="AE78" s="564">
        <v>11343.714</v>
      </c>
      <c r="AF78" s="557">
        <v>9298.3940000000002</v>
      </c>
      <c r="AG78" s="564">
        <v>4141.2370000000001</v>
      </c>
      <c r="AH78" s="557">
        <v>3278.4430000000002</v>
      </c>
      <c r="BC78"/>
      <c r="BD78"/>
      <c r="BE78"/>
      <c r="BF78"/>
      <c r="BG78"/>
      <c r="BH78"/>
      <c r="BI78"/>
      <c r="BJ78"/>
      <c r="BK78"/>
      <c r="BL78"/>
      <c r="BM78"/>
      <c r="BN78"/>
      <c r="BO78"/>
      <c r="BP78"/>
      <c r="BQ78"/>
      <c r="BR78"/>
      <c r="BS78"/>
      <c r="BT78"/>
      <c r="BU78"/>
      <c r="BV78"/>
      <c r="BW78"/>
      <c r="BX78"/>
      <c r="BY78"/>
      <c r="BZ78"/>
      <c r="CA78"/>
      <c r="CB78"/>
      <c r="CC78"/>
      <c r="FT78" s="85"/>
      <c r="FU78" s="85"/>
      <c r="FV78" s="85"/>
      <c r="FW78" s="85"/>
      <c r="FX78" s="85"/>
      <c r="FY78" s="85"/>
      <c r="FZ78" s="85"/>
      <c r="GA78" s="85"/>
      <c r="GB78" s="85"/>
      <c r="GC78" s="85"/>
      <c r="GD78" s="85"/>
      <c r="GE78" s="85"/>
      <c r="GF78" s="85"/>
      <c r="GG78" s="85"/>
    </row>
    <row r="79" spans="1:189">
      <c r="A79" s="160"/>
      <c r="B79" s="161" t="s">
        <v>363</v>
      </c>
      <c r="C79" s="553">
        <v>0</v>
      </c>
      <c r="D79" s="557">
        <v>0</v>
      </c>
      <c r="E79" s="553">
        <v>0</v>
      </c>
      <c r="F79" s="557">
        <v>0</v>
      </c>
      <c r="G79" s="553">
        <v>1342.481</v>
      </c>
      <c r="H79" s="557">
        <v>1022.904</v>
      </c>
      <c r="I79" s="553">
        <v>511.52</v>
      </c>
      <c r="J79" s="557">
        <v>278.29200000000003</v>
      </c>
      <c r="K79" s="553">
        <v>5040.2640000000001</v>
      </c>
      <c r="L79" s="557">
        <v>4521.357</v>
      </c>
      <c r="M79" s="553">
        <v>1618.2960000000003</v>
      </c>
      <c r="N79" s="557">
        <v>1693.4850000000001</v>
      </c>
      <c r="O79" s="553">
        <v>2604.5239999999999</v>
      </c>
      <c r="P79" s="557">
        <v>1878.7360000000001</v>
      </c>
      <c r="Q79" s="553">
        <v>1138.039</v>
      </c>
      <c r="R79" s="557">
        <v>651.51900000000001</v>
      </c>
      <c r="S79" s="553">
        <v>0</v>
      </c>
      <c r="T79" s="557">
        <v>0</v>
      </c>
      <c r="U79" s="553">
        <v>0</v>
      </c>
      <c r="V79" s="557">
        <v>0</v>
      </c>
      <c r="W79" s="553">
        <v>243.66800000000001</v>
      </c>
      <c r="X79" s="557">
        <v>252.792</v>
      </c>
      <c r="Y79" s="553">
        <v>84.830000000000013</v>
      </c>
      <c r="Z79" s="557">
        <v>88.522999999999996</v>
      </c>
      <c r="AA79" s="553">
        <v>64.028999999999996</v>
      </c>
      <c r="AB79" s="557">
        <v>43.975999999999999</v>
      </c>
      <c r="AC79" s="553">
        <v>30.850999999999999</v>
      </c>
      <c r="AD79" s="557">
        <v>13.431999999999999</v>
      </c>
      <c r="AE79" s="553">
        <v>9294.9660000000003</v>
      </c>
      <c r="AF79" s="557">
        <v>7719.7650000000003</v>
      </c>
      <c r="AG79" s="553">
        <v>3383.5360000000001</v>
      </c>
      <c r="AH79" s="557">
        <v>2725.2510000000002</v>
      </c>
      <c r="BC79"/>
      <c r="BD79"/>
      <c r="BE79"/>
      <c r="BF79"/>
      <c r="BG79"/>
      <c r="BH79"/>
      <c r="BI79"/>
      <c r="BJ79"/>
      <c r="BK79"/>
      <c r="BL79"/>
      <c r="BM79"/>
      <c r="BN79"/>
      <c r="BO79"/>
      <c r="BP79"/>
      <c r="BQ79"/>
      <c r="BR79"/>
      <c r="BS79"/>
      <c r="BT79"/>
      <c r="BU79"/>
      <c r="BV79"/>
      <c r="BW79"/>
      <c r="BX79"/>
      <c r="BY79"/>
      <c r="BZ79"/>
      <c r="CA79"/>
      <c r="CB79"/>
      <c r="CC79"/>
      <c r="FT79" s="85"/>
      <c r="FU79" s="85"/>
      <c r="FV79" s="85"/>
      <c r="FW79" s="85"/>
      <c r="FX79" s="85"/>
      <c r="FY79" s="85"/>
      <c r="FZ79" s="85"/>
      <c r="GA79" s="85"/>
      <c r="GB79" s="85"/>
      <c r="GC79" s="85"/>
      <c r="GD79" s="85"/>
      <c r="GE79" s="85"/>
      <c r="GF79" s="85"/>
      <c r="GG79" s="85"/>
    </row>
    <row r="80" spans="1:189">
      <c r="A80" s="160"/>
      <c r="B80" s="161" t="s">
        <v>364</v>
      </c>
      <c r="C80" s="553">
        <v>0</v>
      </c>
      <c r="D80" s="557">
        <v>0</v>
      </c>
      <c r="E80" s="553">
        <v>0</v>
      </c>
      <c r="F80" s="557">
        <v>0</v>
      </c>
      <c r="G80" s="553">
        <v>0.53300000000000003</v>
      </c>
      <c r="H80" s="557">
        <v>0.46600000000000003</v>
      </c>
      <c r="I80" s="553">
        <v>0.14800000000000002</v>
      </c>
      <c r="J80" s="557">
        <v>0.13400000000000001</v>
      </c>
      <c r="K80" s="553">
        <v>0.56299999999999994</v>
      </c>
      <c r="L80" s="557">
        <v>9.8000000000000004E-2</v>
      </c>
      <c r="M80" s="553">
        <v>0.19699999999999995</v>
      </c>
      <c r="N80" s="557">
        <v>2.0000000000000018E-3</v>
      </c>
      <c r="O80" s="553">
        <v>13.225</v>
      </c>
      <c r="P80" s="557">
        <v>13.228</v>
      </c>
      <c r="Q80" s="553">
        <v>4.5350000000000001</v>
      </c>
      <c r="R80" s="557">
        <v>4.5920000000000005</v>
      </c>
      <c r="S80" s="553">
        <v>0</v>
      </c>
      <c r="T80" s="557">
        <v>0</v>
      </c>
      <c r="U80" s="553">
        <v>0</v>
      </c>
      <c r="V80" s="557">
        <v>0</v>
      </c>
      <c r="W80" s="553">
        <v>2.9000000000000001E-2</v>
      </c>
      <c r="X80" s="557">
        <v>0.04</v>
      </c>
      <c r="Y80" s="553">
        <v>3.0000000000000027E-3</v>
      </c>
      <c r="Z80" s="557">
        <v>-0.13799999999999998</v>
      </c>
      <c r="AA80" s="553">
        <v>1.73</v>
      </c>
      <c r="AB80" s="557">
        <v>2.399</v>
      </c>
      <c r="AC80" s="553">
        <v>0.43799999999999994</v>
      </c>
      <c r="AD80" s="557">
        <v>0.43999999999999995</v>
      </c>
      <c r="AE80" s="553">
        <v>16.079999999999998</v>
      </c>
      <c r="AF80" s="557">
        <v>16.231000000000002</v>
      </c>
      <c r="AG80" s="553">
        <v>5.320999999999998</v>
      </c>
      <c r="AH80" s="557">
        <v>5.0300000000000011</v>
      </c>
      <c r="BC80"/>
      <c r="BD80"/>
      <c r="BE80"/>
      <c r="BF80"/>
      <c r="BG80"/>
      <c r="BH80"/>
      <c r="BI80"/>
      <c r="BJ80"/>
      <c r="BK80"/>
      <c r="BL80"/>
      <c r="BM80"/>
      <c r="BN80"/>
      <c r="BO80"/>
      <c r="BP80"/>
      <c r="BQ80"/>
      <c r="BR80"/>
      <c r="BS80"/>
      <c r="BT80"/>
      <c r="BU80"/>
      <c r="BV80"/>
      <c r="BW80"/>
      <c r="BX80"/>
      <c r="BY80"/>
      <c r="BZ80"/>
      <c r="CA80"/>
      <c r="CB80"/>
      <c r="CC80"/>
      <c r="FT80" s="85"/>
      <c r="FU80" s="85"/>
      <c r="FV80" s="85"/>
      <c r="FW80" s="85"/>
      <c r="FX80" s="85"/>
      <c r="FY80" s="85"/>
      <c r="FZ80" s="85"/>
      <c r="GA80" s="85"/>
      <c r="GB80" s="85"/>
      <c r="GC80" s="85"/>
      <c r="GD80" s="85"/>
      <c r="GE80" s="85"/>
      <c r="GF80" s="85"/>
      <c r="GG80" s="85"/>
    </row>
    <row r="81" spans="1:189">
      <c r="A81" s="160"/>
      <c r="B81" s="161" t="s">
        <v>365</v>
      </c>
      <c r="C81" s="564">
        <v>0</v>
      </c>
      <c r="D81" s="557">
        <v>0</v>
      </c>
      <c r="E81" s="564">
        <v>0</v>
      </c>
      <c r="F81" s="557">
        <v>0</v>
      </c>
      <c r="G81" s="564">
        <v>49.222999999999999</v>
      </c>
      <c r="H81" s="557">
        <v>39.152000000000001</v>
      </c>
      <c r="I81" s="564">
        <v>17.940999999999999</v>
      </c>
      <c r="J81" s="557">
        <v>11.475000000000001</v>
      </c>
      <c r="K81" s="564">
        <v>996.37099999999998</v>
      </c>
      <c r="L81" s="557">
        <v>760.029</v>
      </c>
      <c r="M81" s="564">
        <v>371.82899999999995</v>
      </c>
      <c r="N81" s="557">
        <v>271.72300000000001</v>
      </c>
      <c r="O81" s="564">
        <v>980.60599999999999</v>
      </c>
      <c r="P81" s="557">
        <v>756.51900000000001</v>
      </c>
      <c r="Q81" s="564">
        <v>360.52599999999995</v>
      </c>
      <c r="R81" s="557">
        <v>262.68700000000001</v>
      </c>
      <c r="S81" s="564">
        <v>0</v>
      </c>
      <c r="T81" s="557">
        <v>0</v>
      </c>
      <c r="U81" s="564">
        <v>0</v>
      </c>
      <c r="V81" s="557">
        <v>0</v>
      </c>
      <c r="W81" s="564">
        <v>0.16500000000000001</v>
      </c>
      <c r="X81" s="557">
        <v>0.13500000000000001</v>
      </c>
      <c r="Y81" s="564">
        <v>5.3000000000000005E-2</v>
      </c>
      <c r="Z81" s="557">
        <v>4.6000000000000013E-2</v>
      </c>
      <c r="AA81" s="564">
        <v>6.3029999999999999</v>
      </c>
      <c r="AB81" s="557">
        <v>6.5629999999999997</v>
      </c>
      <c r="AC81" s="564">
        <v>2.0309999999999997</v>
      </c>
      <c r="AD81" s="557">
        <v>2.2309999999999999</v>
      </c>
      <c r="AE81" s="564">
        <v>2032.6679999999999</v>
      </c>
      <c r="AF81" s="557">
        <v>1562.3979999999999</v>
      </c>
      <c r="AG81" s="564">
        <v>752.37999999999988</v>
      </c>
      <c r="AH81" s="557">
        <v>548.16199999999992</v>
      </c>
      <c r="BC81"/>
      <c r="BD81"/>
      <c r="BE81"/>
      <c r="BF81"/>
      <c r="BG81"/>
      <c r="BH81"/>
      <c r="BI81"/>
      <c r="BJ81"/>
      <c r="BK81"/>
      <c r="BL81"/>
      <c r="BM81"/>
      <c r="BN81"/>
      <c r="BO81"/>
      <c r="BP81"/>
      <c r="BQ81"/>
      <c r="BR81"/>
      <c r="BS81"/>
      <c r="BT81"/>
      <c r="BU81"/>
      <c r="BV81"/>
      <c r="BW81"/>
      <c r="BX81"/>
      <c r="BY81"/>
      <c r="BZ81"/>
      <c r="CA81"/>
      <c r="CB81"/>
      <c r="CC81"/>
      <c r="FT81" s="85"/>
      <c r="FU81" s="85"/>
      <c r="FV81" s="85"/>
      <c r="FW81" s="85"/>
      <c r="FX81" s="85"/>
      <c r="FY81" s="85"/>
      <c r="FZ81" s="85"/>
      <c r="GA81" s="85"/>
      <c r="GB81" s="85"/>
      <c r="GC81" s="85"/>
      <c r="GD81" s="85"/>
      <c r="GE81" s="85"/>
      <c r="GF81" s="85"/>
      <c r="GG81" s="85"/>
    </row>
    <row r="82" spans="1:189">
      <c r="A82" s="160"/>
      <c r="B82" s="161" t="s">
        <v>65</v>
      </c>
      <c r="C82" s="553">
        <v>0</v>
      </c>
      <c r="D82" s="557">
        <v>0</v>
      </c>
      <c r="E82" s="553">
        <v>0</v>
      </c>
      <c r="F82" s="557">
        <v>0</v>
      </c>
      <c r="G82" s="553">
        <v>15.289</v>
      </c>
      <c r="H82" s="557">
        <v>107.89100000000001</v>
      </c>
      <c r="I82" s="553">
        <v>6.3339999999999996</v>
      </c>
      <c r="J82" s="557">
        <v>-5.5009999999999906</v>
      </c>
      <c r="K82" s="553">
        <v>1372.7370000000001</v>
      </c>
      <c r="L82" s="557">
        <v>997.053</v>
      </c>
      <c r="M82" s="553">
        <v>455.0920000000001</v>
      </c>
      <c r="N82" s="557">
        <v>370.57100000000003</v>
      </c>
      <c r="O82" s="553">
        <v>34.226999999999997</v>
      </c>
      <c r="P82" s="557">
        <v>39.036999999999999</v>
      </c>
      <c r="Q82" s="553">
        <v>10.996999999999996</v>
      </c>
      <c r="R82" s="557">
        <v>10.864000000000001</v>
      </c>
      <c r="S82" s="553">
        <v>0</v>
      </c>
      <c r="T82" s="557">
        <v>0</v>
      </c>
      <c r="U82" s="553">
        <v>0</v>
      </c>
      <c r="V82" s="557">
        <v>0</v>
      </c>
      <c r="W82" s="553">
        <v>0.29099999999999998</v>
      </c>
      <c r="X82" s="557">
        <v>8.6999999999999994E-2</v>
      </c>
      <c r="Y82" s="553">
        <v>0.184</v>
      </c>
      <c r="Z82" s="557">
        <v>2.8999999999999991E-2</v>
      </c>
      <c r="AA82" s="553">
        <v>6.2E-2</v>
      </c>
      <c r="AB82" s="557">
        <v>0.16800000000000001</v>
      </c>
      <c r="AC82" s="553">
        <v>0.11799999999999999</v>
      </c>
      <c r="AD82" s="557">
        <v>-5.9999999999999776E-3</v>
      </c>
      <c r="AE82" s="553">
        <v>1422.606</v>
      </c>
      <c r="AF82" s="557">
        <v>1144.2360000000001</v>
      </c>
      <c r="AG82" s="553">
        <v>472.72500000000002</v>
      </c>
      <c r="AH82" s="557">
        <v>375.95700000000011</v>
      </c>
      <c r="BC82"/>
      <c r="BD82"/>
      <c r="BE82"/>
      <c r="BF82"/>
      <c r="BG82"/>
      <c r="BH82"/>
      <c r="BI82"/>
      <c r="BJ82"/>
      <c r="BK82"/>
      <c r="BL82"/>
      <c r="BM82"/>
      <c r="BN82"/>
      <c r="BO82"/>
      <c r="BP82"/>
      <c r="BQ82"/>
      <c r="BR82"/>
      <c r="BS82"/>
      <c r="BT82"/>
      <c r="BU82"/>
      <c r="BV82"/>
      <c r="BW82"/>
      <c r="BX82"/>
      <c r="BY82"/>
      <c r="BZ82"/>
      <c r="CA82"/>
      <c r="CB82"/>
      <c r="CC82"/>
      <c r="FT82" s="85"/>
      <c r="FU82" s="85"/>
      <c r="FV82" s="85"/>
      <c r="FW82" s="85"/>
      <c r="FX82" s="85"/>
      <c r="FY82" s="85"/>
      <c r="FZ82" s="85"/>
      <c r="GA82" s="85"/>
      <c r="GB82" s="85"/>
      <c r="GC82" s="85"/>
      <c r="GD82" s="85"/>
      <c r="GE82" s="85"/>
      <c r="GF82" s="85"/>
      <c r="GG82" s="85"/>
    </row>
    <row r="83" spans="1:189">
      <c r="A83" s="169"/>
      <c r="B83" s="169"/>
      <c r="C83" s="169"/>
      <c r="D83" s="169"/>
      <c r="E83" s="664"/>
      <c r="F83" s="664"/>
      <c r="G83" s="169"/>
      <c r="H83" s="169"/>
      <c r="I83" s="664"/>
      <c r="J83" s="664"/>
      <c r="K83" s="169"/>
      <c r="L83" s="664"/>
      <c r="M83" s="664"/>
      <c r="N83" s="664"/>
      <c r="O83" s="169"/>
      <c r="P83" s="169"/>
      <c r="Q83" s="664"/>
      <c r="R83" s="664"/>
      <c r="S83" s="169"/>
      <c r="T83" s="169"/>
      <c r="U83" s="664"/>
      <c r="V83" s="664"/>
      <c r="W83" s="169"/>
      <c r="X83" s="169"/>
      <c r="Y83" s="664"/>
      <c r="Z83" s="664"/>
      <c r="AA83" s="169"/>
      <c r="AB83" s="169"/>
      <c r="AC83" s="664"/>
      <c r="AD83" s="664"/>
      <c r="AE83" s="169"/>
      <c r="AF83" s="169"/>
      <c r="AG83" s="664"/>
      <c r="AH83" s="664"/>
      <c r="AI83" s="169"/>
      <c r="BC83"/>
      <c r="BD83"/>
      <c r="BE83"/>
      <c r="BF83"/>
      <c r="BG83"/>
      <c r="BH83"/>
      <c r="BI83"/>
      <c r="BJ83"/>
      <c r="BK83"/>
      <c r="BL83"/>
      <c r="BM83"/>
      <c r="BN83"/>
      <c r="BO83"/>
      <c r="BP83"/>
      <c r="BQ83"/>
      <c r="BR83"/>
      <c r="BS83"/>
      <c r="BT83"/>
      <c r="BU83"/>
      <c r="BV83"/>
      <c r="BW83"/>
      <c r="BX83"/>
      <c r="BY83"/>
      <c r="BZ83"/>
      <c r="CA83"/>
      <c r="CB83"/>
      <c r="CC83"/>
      <c r="FT83" s="85"/>
      <c r="FU83" s="85"/>
      <c r="FV83" s="85"/>
      <c r="FW83" s="85"/>
      <c r="FX83" s="85"/>
      <c r="FY83" s="85"/>
      <c r="FZ83" s="85"/>
      <c r="GA83" s="85"/>
      <c r="GB83" s="85"/>
      <c r="GC83" s="85"/>
      <c r="GD83" s="85"/>
      <c r="GE83" s="85"/>
      <c r="GF83" s="85"/>
      <c r="GG83" s="85"/>
    </row>
    <row r="84" spans="1:189" s="168" customFormat="1">
      <c r="A84" s="158" t="s">
        <v>366</v>
      </c>
      <c r="B84" s="159"/>
      <c r="C84" s="562">
        <v>0</v>
      </c>
      <c r="D84" s="556">
        <v>0</v>
      </c>
      <c r="E84" s="562">
        <v>0</v>
      </c>
      <c r="F84" s="556">
        <v>0</v>
      </c>
      <c r="G84" s="562">
        <v>-963.48099999999999</v>
      </c>
      <c r="H84" s="556">
        <v>-734.64400000000001</v>
      </c>
      <c r="I84" s="562">
        <v>-388.71100000000001</v>
      </c>
      <c r="J84" s="556">
        <v>-222.39800000000002</v>
      </c>
      <c r="K84" s="562">
        <v>-4836.2550000000001</v>
      </c>
      <c r="L84" s="556">
        <v>-4037.817</v>
      </c>
      <c r="M84" s="562">
        <v>-1630.4740000000002</v>
      </c>
      <c r="N84" s="556">
        <v>-1555.1819999999998</v>
      </c>
      <c r="O84" s="562">
        <v>-1582.2280000000001</v>
      </c>
      <c r="P84" s="556">
        <v>-1233.0060000000001</v>
      </c>
      <c r="Q84" s="562">
        <v>-645.11300000000006</v>
      </c>
      <c r="R84" s="556">
        <v>-416.16500000000008</v>
      </c>
      <c r="S84" s="562">
        <v>0</v>
      </c>
      <c r="T84" s="556">
        <v>0</v>
      </c>
      <c r="U84" s="562">
        <v>0</v>
      </c>
      <c r="V84" s="556">
        <v>0</v>
      </c>
      <c r="W84" s="562">
        <v>-75.534000000000006</v>
      </c>
      <c r="X84" s="556">
        <v>-72.653999999999996</v>
      </c>
      <c r="Y84" s="562">
        <v>-38.989000000000004</v>
      </c>
      <c r="Z84" s="556">
        <v>-23.646999999999998</v>
      </c>
      <c r="AA84" s="562">
        <v>-36.529000000000003</v>
      </c>
      <c r="AB84" s="556">
        <v>-22.538</v>
      </c>
      <c r="AC84" s="562">
        <v>-20.557000000000002</v>
      </c>
      <c r="AD84" s="556">
        <v>-6.5060000000000002</v>
      </c>
      <c r="AE84" s="562">
        <v>-7494.027</v>
      </c>
      <c r="AF84" s="556">
        <v>-6100.6589999999997</v>
      </c>
      <c r="AG84" s="562">
        <v>-2723.8440000000001</v>
      </c>
      <c r="AH84" s="556">
        <v>-2223.8979999999997</v>
      </c>
      <c r="AI84" s="14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c r="EQ84" s="144"/>
      <c r="ER84" s="144"/>
      <c r="ES84" s="144"/>
      <c r="ET84" s="144"/>
      <c r="EU84" s="144"/>
      <c r="EV84" s="144"/>
      <c r="EW84" s="144"/>
      <c r="EX84" s="144"/>
      <c r="EY84" s="144"/>
      <c r="EZ84" s="144"/>
      <c r="FA84" s="144"/>
      <c r="FB84" s="144"/>
      <c r="FC84" s="144"/>
      <c r="FD84" s="144"/>
      <c r="FE84" s="144"/>
      <c r="FF84" s="144"/>
      <c r="FG84" s="144"/>
      <c r="FH84" s="144"/>
      <c r="FI84" s="144"/>
      <c r="FJ84" s="144"/>
      <c r="FK84" s="144"/>
      <c r="FL84" s="144"/>
      <c r="FM84" s="144"/>
      <c r="FN84" s="144"/>
      <c r="FO84" s="144"/>
      <c r="FP84" s="144"/>
      <c r="FQ84" s="144"/>
      <c r="FR84" s="144"/>
      <c r="FS84" s="144"/>
      <c r="FT84" s="144"/>
      <c r="FU84" s="144"/>
      <c r="FV84" s="144"/>
      <c r="FW84" s="144"/>
      <c r="FX84" s="144"/>
      <c r="FY84" s="144"/>
      <c r="FZ84" s="144"/>
      <c r="GA84" s="144"/>
      <c r="GB84" s="144"/>
      <c r="GC84" s="144"/>
      <c r="GD84" s="144"/>
      <c r="GE84" s="144"/>
      <c r="GF84" s="144"/>
      <c r="GG84" s="144"/>
    </row>
    <row r="85" spans="1:189">
      <c r="A85" s="164"/>
      <c r="B85" s="165" t="s">
        <v>367</v>
      </c>
      <c r="C85" s="553">
        <v>0</v>
      </c>
      <c r="D85" s="557">
        <v>0</v>
      </c>
      <c r="E85" s="553">
        <v>0</v>
      </c>
      <c r="F85" s="557">
        <v>0</v>
      </c>
      <c r="G85" s="553">
        <v>-847.53499999999997</v>
      </c>
      <c r="H85" s="557">
        <v>-629.31899999999996</v>
      </c>
      <c r="I85" s="553">
        <v>-351.15599999999995</v>
      </c>
      <c r="J85" s="557">
        <v>-187.07499999999993</v>
      </c>
      <c r="K85" s="553">
        <v>-3021.8510000000001</v>
      </c>
      <c r="L85" s="557">
        <v>-2583.54</v>
      </c>
      <c r="M85" s="553">
        <v>-980.66200000000003</v>
      </c>
      <c r="N85" s="557">
        <v>-1004.9169999999999</v>
      </c>
      <c r="O85" s="553">
        <v>-1110.5640000000001</v>
      </c>
      <c r="P85" s="557">
        <v>-814.73199999999997</v>
      </c>
      <c r="Q85" s="553">
        <v>-454.31500000000005</v>
      </c>
      <c r="R85" s="557">
        <v>-272.83399999999995</v>
      </c>
      <c r="S85" s="553">
        <v>0</v>
      </c>
      <c r="T85" s="557">
        <v>0</v>
      </c>
      <c r="U85" s="553">
        <v>0</v>
      </c>
      <c r="V85" s="557">
        <v>0</v>
      </c>
      <c r="W85" s="553">
        <v>-57.045000000000002</v>
      </c>
      <c r="X85" s="557">
        <v>-53.811</v>
      </c>
      <c r="Y85" s="553">
        <v>-32.338999999999999</v>
      </c>
      <c r="Z85" s="557">
        <v>-16.914999999999999</v>
      </c>
      <c r="AA85" s="553">
        <v>-4.617</v>
      </c>
      <c r="AB85" s="557">
        <v>-4.0789999999999997</v>
      </c>
      <c r="AC85" s="553">
        <v>-1.6709999999999998</v>
      </c>
      <c r="AD85" s="557">
        <v>-1.2239999999999998</v>
      </c>
      <c r="AE85" s="553">
        <v>-5041.6120000000001</v>
      </c>
      <c r="AF85" s="557">
        <v>-4085.4810000000002</v>
      </c>
      <c r="AG85" s="553">
        <v>-1820.143</v>
      </c>
      <c r="AH85" s="557">
        <v>-1482.9650000000001</v>
      </c>
      <c r="BC85"/>
      <c r="BD85"/>
      <c r="BE85"/>
      <c r="BF85"/>
      <c r="BG85"/>
      <c r="BH85"/>
      <c r="BI85"/>
      <c r="BJ85"/>
      <c r="BK85"/>
      <c r="BL85"/>
      <c r="BM85"/>
      <c r="BN85"/>
      <c r="BO85"/>
      <c r="BP85"/>
      <c r="BQ85"/>
      <c r="BR85"/>
      <c r="BS85"/>
      <c r="BT85"/>
      <c r="BU85"/>
      <c r="BV85"/>
      <c r="BW85"/>
      <c r="BX85"/>
      <c r="BY85"/>
      <c r="BZ85"/>
      <c r="CA85"/>
      <c r="CB85"/>
      <c r="CC85"/>
      <c r="FT85" s="85"/>
      <c r="FU85" s="85"/>
      <c r="FV85" s="85"/>
      <c r="FW85" s="85"/>
      <c r="FX85" s="85"/>
      <c r="FY85" s="85"/>
      <c r="FZ85" s="85"/>
      <c r="GA85" s="85"/>
      <c r="GB85" s="85"/>
      <c r="GC85" s="85"/>
      <c r="GD85" s="85"/>
      <c r="GE85" s="85"/>
      <c r="GF85" s="85"/>
      <c r="GG85" s="85"/>
    </row>
    <row r="86" spans="1:189">
      <c r="A86" s="160"/>
      <c r="B86" s="161" t="s">
        <v>368</v>
      </c>
      <c r="C86" s="553">
        <v>0</v>
      </c>
      <c r="D86" s="557">
        <v>0</v>
      </c>
      <c r="E86" s="553">
        <v>0</v>
      </c>
      <c r="F86" s="557">
        <v>0</v>
      </c>
      <c r="G86" s="553">
        <v>0</v>
      </c>
      <c r="H86" s="557">
        <v>0</v>
      </c>
      <c r="I86" s="553">
        <v>0</v>
      </c>
      <c r="J86" s="557">
        <v>0</v>
      </c>
      <c r="K86" s="553">
        <v>-3.0000000000000001E-3</v>
      </c>
      <c r="L86" s="557">
        <v>-3.0000000000000001E-3</v>
      </c>
      <c r="M86" s="553">
        <v>-1E-3</v>
      </c>
      <c r="N86" s="557">
        <v>-1E-3</v>
      </c>
      <c r="O86" s="553">
        <v>-35.140999999999998</v>
      </c>
      <c r="P86" s="557">
        <v>-15.967000000000001</v>
      </c>
      <c r="Q86" s="553">
        <v>-20.032999999999998</v>
      </c>
      <c r="R86" s="557">
        <v>-4.0910000000000011</v>
      </c>
      <c r="S86" s="553">
        <v>0</v>
      </c>
      <c r="T86" s="557">
        <v>0</v>
      </c>
      <c r="U86" s="553">
        <v>0</v>
      </c>
      <c r="V86" s="557">
        <v>0</v>
      </c>
      <c r="W86" s="553">
        <v>0</v>
      </c>
      <c r="X86" s="557">
        <v>0</v>
      </c>
      <c r="Y86" s="553">
        <v>0</v>
      </c>
      <c r="Z86" s="557">
        <v>0</v>
      </c>
      <c r="AA86" s="553">
        <v>-25.606999999999999</v>
      </c>
      <c r="AB86" s="557">
        <v>-12.257</v>
      </c>
      <c r="AC86" s="553">
        <v>-16.787999999999997</v>
      </c>
      <c r="AD86" s="557">
        <v>-3.2319999999999993</v>
      </c>
      <c r="AE86" s="553">
        <v>-60.750999999999998</v>
      </c>
      <c r="AF86" s="557">
        <v>-28.227</v>
      </c>
      <c r="AG86" s="553">
        <v>-36.822000000000003</v>
      </c>
      <c r="AH86" s="557">
        <v>-7.3240000000000016</v>
      </c>
      <c r="BC86"/>
      <c r="BD86"/>
      <c r="BE86"/>
      <c r="BF86"/>
      <c r="BG86"/>
      <c r="BH86"/>
      <c r="BI86"/>
      <c r="BJ86"/>
      <c r="BK86"/>
      <c r="BL86"/>
      <c r="BM86"/>
      <c r="BN86"/>
      <c r="BO86"/>
      <c r="BP86"/>
      <c r="BQ86"/>
      <c r="BR86"/>
      <c r="BS86"/>
      <c r="BT86"/>
      <c r="BU86"/>
      <c r="BV86"/>
      <c r="BW86"/>
      <c r="BX86"/>
      <c r="BY86"/>
      <c r="BZ86"/>
      <c r="CA86"/>
      <c r="CB86"/>
      <c r="CC86"/>
      <c r="FT86" s="85"/>
      <c r="FU86" s="85"/>
      <c r="FV86" s="85"/>
      <c r="FW86" s="85"/>
      <c r="FX86" s="85"/>
      <c r="FY86" s="85"/>
      <c r="FZ86" s="85"/>
      <c r="GA86" s="85"/>
      <c r="GB86" s="85"/>
      <c r="GC86" s="85"/>
      <c r="GD86" s="85"/>
      <c r="GE86" s="85"/>
      <c r="GF86" s="85"/>
      <c r="GG86" s="85"/>
    </row>
    <row r="87" spans="1:189">
      <c r="A87" s="160"/>
      <c r="B87" s="161" t="s">
        <v>69</v>
      </c>
      <c r="C87" s="553">
        <v>0</v>
      </c>
      <c r="D87" s="557">
        <v>0</v>
      </c>
      <c r="E87" s="553">
        <v>0</v>
      </c>
      <c r="F87" s="557">
        <v>0</v>
      </c>
      <c r="G87" s="553">
        <v>-57.59</v>
      </c>
      <c r="H87" s="557">
        <v>-38.917000000000002</v>
      </c>
      <c r="I87" s="553">
        <v>-15.312000000000005</v>
      </c>
      <c r="J87" s="557">
        <v>-11.950000000000003</v>
      </c>
      <c r="K87" s="553">
        <v>-705.13599999999997</v>
      </c>
      <c r="L87" s="557">
        <v>-585.303</v>
      </c>
      <c r="M87" s="553">
        <v>-245.16499999999996</v>
      </c>
      <c r="N87" s="557">
        <v>-198.36099999999999</v>
      </c>
      <c r="O87" s="553">
        <v>-281.00299999999999</v>
      </c>
      <c r="P87" s="557">
        <v>-265.55</v>
      </c>
      <c r="Q87" s="553">
        <v>-102.00999999999999</v>
      </c>
      <c r="R87" s="557">
        <v>-91.549000000000007</v>
      </c>
      <c r="S87" s="553">
        <v>0</v>
      </c>
      <c r="T87" s="557">
        <v>0</v>
      </c>
      <c r="U87" s="553">
        <v>0</v>
      </c>
      <c r="V87" s="557">
        <v>0</v>
      </c>
      <c r="W87" s="553">
        <v>-16.460999999999999</v>
      </c>
      <c r="X87" s="557">
        <v>-17.387</v>
      </c>
      <c r="Y87" s="553">
        <v>-5.6839999999999993</v>
      </c>
      <c r="Z87" s="557">
        <v>-6.3000000000000007</v>
      </c>
      <c r="AA87" s="553">
        <v>-4.2060000000000004</v>
      </c>
      <c r="AB87" s="557">
        <v>-4.3369999999999997</v>
      </c>
      <c r="AC87" s="553">
        <v>-1.3420000000000005</v>
      </c>
      <c r="AD87" s="557">
        <v>-1.4539999999999997</v>
      </c>
      <c r="AE87" s="553">
        <v>-1064.396</v>
      </c>
      <c r="AF87" s="557">
        <v>-911.49400000000003</v>
      </c>
      <c r="AG87" s="553">
        <v>-369.51299999999992</v>
      </c>
      <c r="AH87" s="557">
        <v>-309.61400000000003</v>
      </c>
      <c r="BC87"/>
      <c r="BD87"/>
      <c r="BE87"/>
      <c r="BF87"/>
      <c r="BG87"/>
      <c r="BH87"/>
      <c r="BI87"/>
      <c r="BJ87"/>
      <c r="BK87"/>
      <c r="BL87"/>
      <c r="BM87"/>
      <c r="BN87"/>
      <c r="BO87"/>
      <c r="BP87"/>
      <c r="BQ87"/>
      <c r="BR87"/>
      <c r="BS87"/>
      <c r="BT87"/>
      <c r="BU87"/>
      <c r="BV87"/>
      <c r="BW87"/>
      <c r="BX87"/>
      <c r="BY87"/>
      <c r="BZ87"/>
      <c r="CA87"/>
      <c r="CB87"/>
      <c r="CC87"/>
      <c r="FT87" s="85"/>
      <c r="FU87" s="85"/>
      <c r="FV87" s="85"/>
      <c r="FW87" s="85"/>
      <c r="FX87" s="85"/>
      <c r="FY87" s="85"/>
      <c r="FZ87" s="85"/>
      <c r="GA87" s="85"/>
      <c r="GB87" s="85"/>
      <c r="GC87" s="85"/>
      <c r="GD87" s="85"/>
      <c r="GE87" s="85"/>
      <c r="GF87" s="85"/>
      <c r="GG87" s="85"/>
    </row>
    <row r="88" spans="1:189">
      <c r="A88" s="160"/>
      <c r="B88" s="161" t="s">
        <v>369</v>
      </c>
      <c r="C88" s="553">
        <v>0</v>
      </c>
      <c r="D88" s="557">
        <v>0</v>
      </c>
      <c r="E88" s="553">
        <v>0</v>
      </c>
      <c r="F88" s="557">
        <v>0</v>
      </c>
      <c r="G88" s="553">
        <v>-58.356000000000002</v>
      </c>
      <c r="H88" s="557">
        <v>-66.408000000000001</v>
      </c>
      <c r="I88" s="553">
        <v>-22.243000000000002</v>
      </c>
      <c r="J88" s="557">
        <v>-23.373000000000005</v>
      </c>
      <c r="K88" s="553">
        <v>-1109.2650000000001</v>
      </c>
      <c r="L88" s="557">
        <v>-868.971</v>
      </c>
      <c r="M88" s="553">
        <v>-404.64600000000007</v>
      </c>
      <c r="N88" s="557">
        <v>-351.90300000000002</v>
      </c>
      <c r="O88" s="553">
        <v>-155.52000000000001</v>
      </c>
      <c r="P88" s="557">
        <v>-136.75700000000001</v>
      </c>
      <c r="Q88" s="553">
        <v>-68.75500000000001</v>
      </c>
      <c r="R88" s="557">
        <v>-47.691000000000003</v>
      </c>
      <c r="S88" s="553">
        <v>0</v>
      </c>
      <c r="T88" s="557">
        <v>0</v>
      </c>
      <c r="U88" s="553">
        <v>0</v>
      </c>
      <c r="V88" s="557">
        <v>0</v>
      </c>
      <c r="W88" s="553">
        <v>-2.028</v>
      </c>
      <c r="X88" s="557">
        <v>-1.456</v>
      </c>
      <c r="Y88" s="553">
        <v>-0.96599999999999997</v>
      </c>
      <c r="Z88" s="557">
        <v>-0.43199999999999994</v>
      </c>
      <c r="AA88" s="553">
        <v>-2.0990000000000002</v>
      </c>
      <c r="AB88" s="557">
        <v>-1.865</v>
      </c>
      <c r="AC88" s="553">
        <v>-0.75600000000000023</v>
      </c>
      <c r="AD88" s="557">
        <v>-0.59600000000000009</v>
      </c>
      <c r="AE88" s="553">
        <v>-1327.268</v>
      </c>
      <c r="AF88" s="557">
        <v>-1075.4570000000001</v>
      </c>
      <c r="AG88" s="553">
        <v>-497.36599999999999</v>
      </c>
      <c r="AH88" s="557">
        <v>-423.99500000000012</v>
      </c>
      <c r="BC88"/>
      <c r="BD88"/>
      <c r="BE88"/>
      <c r="BF88"/>
      <c r="BG88"/>
      <c r="BH88"/>
      <c r="BI88"/>
      <c r="BJ88"/>
      <c r="BK88"/>
      <c r="BL88"/>
      <c r="BM88"/>
      <c r="BN88"/>
      <c r="BO88"/>
      <c r="BP88"/>
      <c r="BQ88"/>
      <c r="BR88"/>
      <c r="BS88"/>
      <c r="BT88"/>
      <c r="BU88"/>
      <c r="BV88"/>
      <c r="BW88"/>
      <c r="BX88"/>
      <c r="BY88"/>
      <c r="BZ88"/>
      <c r="CA88"/>
      <c r="CB88"/>
      <c r="CC88"/>
      <c r="FT88" s="85"/>
      <c r="FU88" s="85"/>
      <c r="FV88" s="85"/>
      <c r="FW88" s="85"/>
      <c r="FX88" s="85"/>
      <c r="FY88" s="85"/>
      <c r="FZ88" s="85"/>
      <c r="GA88" s="85"/>
      <c r="GB88" s="85"/>
      <c r="GC88" s="85"/>
      <c r="GD88" s="85"/>
      <c r="GE88" s="85"/>
      <c r="GF88" s="85"/>
      <c r="GG88" s="85"/>
    </row>
    <row r="89" spans="1:189">
      <c r="A89" s="169"/>
      <c r="B89" s="169"/>
      <c r="C89" s="169"/>
      <c r="D89" s="169"/>
      <c r="E89" s="664"/>
      <c r="F89" s="664"/>
      <c r="G89" s="169"/>
      <c r="H89" s="169"/>
      <c r="I89" s="664"/>
      <c r="J89" s="664"/>
      <c r="K89" s="169"/>
      <c r="L89" s="664"/>
      <c r="M89" s="664"/>
      <c r="N89" s="664"/>
      <c r="O89" s="169"/>
      <c r="P89" s="169"/>
      <c r="Q89" s="664"/>
      <c r="R89" s="664"/>
      <c r="S89" s="169"/>
      <c r="T89" s="169"/>
      <c r="U89" s="664"/>
      <c r="V89" s="664"/>
      <c r="W89" s="169"/>
      <c r="X89" s="169"/>
      <c r="Y89" s="664"/>
      <c r="Z89" s="664"/>
      <c r="AA89" s="169"/>
      <c r="AB89" s="169"/>
      <c r="AC89" s="664"/>
      <c r="AD89" s="664"/>
      <c r="AE89" s="169"/>
      <c r="AF89" s="169"/>
      <c r="AG89" s="664"/>
      <c r="AH89" s="664"/>
      <c r="AI89" s="169"/>
      <c r="BC89"/>
      <c r="BD89"/>
      <c r="BE89"/>
      <c r="BF89"/>
      <c r="BG89"/>
      <c r="BH89"/>
      <c r="BI89"/>
      <c r="BJ89"/>
      <c r="BK89"/>
      <c r="BL89"/>
      <c r="BM89"/>
      <c r="BN89"/>
      <c r="BO89"/>
      <c r="BP89"/>
      <c r="BQ89"/>
      <c r="BR89"/>
      <c r="BS89"/>
      <c r="BT89"/>
      <c r="BU89"/>
      <c r="BV89"/>
      <c r="BW89"/>
      <c r="BX89"/>
      <c r="BY89"/>
      <c r="BZ89"/>
      <c r="CA89"/>
      <c r="CB89"/>
      <c r="CC89"/>
      <c r="FT89" s="85"/>
      <c r="FU89" s="85"/>
      <c r="FV89" s="85"/>
      <c r="FW89" s="85"/>
      <c r="FX89" s="85"/>
      <c r="FY89" s="85"/>
      <c r="FZ89" s="85"/>
      <c r="GA89" s="85"/>
      <c r="GB89" s="85"/>
      <c r="GC89" s="85"/>
      <c r="GD89" s="85"/>
      <c r="GE89" s="85"/>
      <c r="GF89" s="85"/>
      <c r="GG89" s="85"/>
    </row>
    <row r="90" spans="1:189" s="168" customFormat="1">
      <c r="A90" s="158" t="s">
        <v>370</v>
      </c>
      <c r="B90" s="159"/>
      <c r="C90" s="562">
        <v>0</v>
      </c>
      <c r="D90" s="556">
        <v>0</v>
      </c>
      <c r="E90" s="562">
        <v>0</v>
      </c>
      <c r="F90" s="556">
        <v>0</v>
      </c>
      <c r="G90" s="562">
        <v>444.04500000000002</v>
      </c>
      <c r="H90" s="556">
        <v>435.76900000000001</v>
      </c>
      <c r="I90" s="562">
        <v>147.23200000000003</v>
      </c>
      <c r="J90" s="556">
        <v>62.00200000000001</v>
      </c>
      <c r="K90" s="562">
        <v>2573.6799999999998</v>
      </c>
      <c r="L90" s="556">
        <v>2240.7199999999998</v>
      </c>
      <c r="M90" s="562">
        <v>814.93999999999983</v>
      </c>
      <c r="N90" s="556">
        <v>780.59899999999971</v>
      </c>
      <c r="O90" s="562">
        <v>2050.3539999999998</v>
      </c>
      <c r="P90" s="556">
        <v>1454.5139999999999</v>
      </c>
      <c r="Q90" s="562">
        <v>868.98399999999992</v>
      </c>
      <c r="R90" s="556">
        <v>513.49699999999984</v>
      </c>
      <c r="S90" s="562">
        <v>0</v>
      </c>
      <c r="T90" s="556">
        <v>0</v>
      </c>
      <c r="U90" s="562">
        <v>0</v>
      </c>
      <c r="V90" s="556">
        <v>0</v>
      </c>
      <c r="W90" s="562">
        <v>168.619</v>
      </c>
      <c r="X90" s="556">
        <v>180.4</v>
      </c>
      <c r="Y90" s="562">
        <v>46.081000000000003</v>
      </c>
      <c r="Z90" s="556">
        <v>64.813000000000002</v>
      </c>
      <c r="AA90" s="562">
        <v>35.594999999999999</v>
      </c>
      <c r="AB90" s="556">
        <v>30.568000000000001</v>
      </c>
      <c r="AC90" s="562">
        <v>12.881</v>
      </c>
      <c r="AD90" s="556">
        <v>9.5910000000000011</v>
      </c>
      <c r="AE90" s="562">
        <v>5272.2929999999997</v>
      </c>
      <c r="AF90" s="556">
        <v>4341.9709999999995</v>
      </c>
      <c r="AG90" s="562">
        <v>1890.1179999999995</v>
      </c>
      <c r="AH90" s="556">
        <v>1430.5019999999995</v>
      </c>
      <c r="AI90" s="144"/>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s="144"/>
      <c r="CE90" s="144"/>
      <c r="CF90" s="144"/>
      <c r="CG90" s="144"/>
      <c r="CH90" s="144"/>
      <c r="CI90" s="144"/>
      <c r="CJ90" s="144"/>
      <c r="CK90" s="144"/>
      <c r="CL90" s="144"/>
      <c r="CM90" s="144"/>
      <c r="CN90" s="144"/>
      <c r="CO90" s="144"/>
      <c r="CP90" s="144"/>
      <c r="CQ90" s="144"/>
      <c r="CR90" s="144"/>
      <c r="CS90" s="144"/>
      <c r="CT90" s="144"/>
      <c r="CU90" s="144"/>
      <c r="CV90" s="144"/>
      <c r="CW90" s="144"/>
      <c r="CX90" s="144"/>
      <c r="CY90" s="144"/>
      <c r="CZ90" s="144"/>
      <c r="DA90" s="144"/>
      <c r="DB90" s="144"/>
      <c r="DC90" s="144"/>
      <c r="DD90" s="144"/>
      <c r="DE90" s="144"/>
      <c r="DF90" s="144"/>
      <c r="DG90" s="144"/>
      <c r="DH90" s="144"/>
      <c r="DI90" s="144"/>
      <c r="DJ90" s="144"/>
      <c r="DK90" s="144"/>
      <c r="DL90" s="144"/>
      <c r="DM90" s="144"/>
      <c r="DN90" s="144"/>
      <c r="DO90" s="144"/>
      <c r="DP90" s="144"/>
      <c r="DQ90" s="144"/>
      <c r="DR90" s="144"/>
      <c r="DS90" s="144"/>
      <c r="DT90" s="144"/>
      <c r="DU90" s="144"/>
      <c r="DV90" s="144"/>
      <c r="DW90" s="144"/>
      <c r="DX90" s="144"/>
      <c r="DY90" s="144"/>
      <c r="DZ90" s="144"/>
      <c r="EA90" s="144"/>
      <c r="EB90" s="144"/>
      <c r="EC90" s="144"/>
      <c r="ED90" s="144"/>
      <c r="EE90" s="144"/>
      <c r="EF90" s="144"/>
      <c r="EG90" s="144"/>
      <c r="EH90" s="144"/>
      <c r="EI90" s="144"/>
      <c r="EJ90" s="144"/>
      <c r="EK90" s="144"/>
      <c r="EL90" s="144"/>
      <c r="EM90" s="144"/>
      <c r="EN90" s="144"/>
      <c r="EO90" s="144"/>
      <c r="EP90" s="144"/>
      <c r="EQ90" s="144"/>
      <c r="ER90" s="144"/>
      <c r="ES90" s="144"/>
      <c r="ET90" s="144"/>
      <c r="EU90" s="144"/>
      <c r="EV90" s="144"/>
      <c r="EW90" s="144"/>
      <c r="EX90" s="144"/>
      <c r="EY90" s="144"/>
      <c r="EZ90" s="144"/>
      <c r="FA90" s="144"/>
      <c r="FB90" s="144"/>
      <c r="FC90" s="144"/>
      <c r="FD90" s="144"/>
      <c r="FE90" s="144"/>
      <c r="FF90" s="144"/>
      <c r="FG90" s="144"/>
      <c r="FH90" s="144"/>
      <c r="FI90" s="144"/>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row>
    <row r="91" spans="1:189">
      <c r="A91" s="169"/>
      <c r="B91" s="169"/>
      <c r="C91" s="169"/>
      <c r="D91" s="169"/>
      <c r="E91" s="664"/>
      <c r="F91" s="664"/>
      <c r="G91" s="169"/>
      <c r="H91" s="169"/>
      <c r="I91" s="664"/>
      <c r="J91" s="664"/>
      <c r="K91" s="169"/>
      <c r="L91" s="664"/>
      <c r="M91" s="664"/>
      <c r="N91" s="664"/>
      <c r="O91" s="169"/>
      <c r="P91" s="169"/>
      <c r="Q91" s="664"/>
      <c r="R91" s="664"/>
      <c r="S91" s="169"/>
      <c r="T91" s="169"/>
      <c r="U91" s="664"/>
      <c r="V91" s="664"/>
      <c r="W91" s="169"/>
      <c r="X91" s="169"/>
      <c r="Y91" s="664"/>
      <c r="Z91" s="664"/>
      <c r="AA91" s="169"/>
      <c r="AB91" s="169"/>
      <c r="AC91" s="664"/>
      <c r="AD91" s="664"/>
      <c r="AE91" s="169"/>
      <c r="AF91" s="169"/>
      <c r="AG91" s="664"/>
      <c r="AH91" s="664"/>
      <c r="AI91" s="169"/>
      <c r="BC91"/>
      <c r="BD91"/>
      <c r="BE91"/>
      <c r="BF91"/>
      <c r="BG91"/>
      <c r="BH91"/>
      <c r="BI91"/>
      <c r="BJ91"/>
      <c r="BK91"/>
      <c r="BL91"/>
      <c r="BM91"/>
      <c r="BN91"/>
      <c r="BO91"/>
      <c r="BP91"/>
      <c r="BQ91"/>
      <c r="BR91"/>
      <c r="BS91"/>
      <c r="BT91"/>
      <c r="BU91"/>
      <c r="BV91"/>
      <c r="BW91"/>
      <c r="BX91"/>
      <c r="BY91"/>
      <c r="BZ91"/>
      <c r="CA91"/>
      <c r="CB91"/>
      <c r="CC91"/>
      <c r="FT91" s="85"/>
      <c r="FU91" s="85"/>
      <c r="FV91" s="85"/>
      <c r="FW91" s="85"/>
      <c r="FX91" s="85"/>
      <c r="FY91" s="85"/>
      <c r="FZ91" s="85"/>
      <c r="GA91" s="85"/>
      <c r="GB91" s="85"/>
      <c r="GC91" s="85"/>
      <c r="GD91" s="85"/>
      <c r="GE91" s="85"/>
      <c r="GF91" s="85"/>
      <c r="GG91" s="85"/>
    </row>
    <row r="92" spans="1:189">
      <c r="A92" s="164"/>
      <c r="B92" s="165" t="s">
        <v>371</v>
      </c>
      <c r="C92" s="553">
        <v>0</v>
      </c>
      <c r="D92" s="557">
        <v>0</v>
      </c>
      <c r="E92" s="553">
        <v>0</v>
      </c>
      <c r="F92" s="557">
        <v>0</v>
      </c>
      <c r="G92" s="553">
        <v>24.241</v>
      </c>
      <c r="H92" s="557">
        <v>16.038</v>
      </c>
      <c r="I92" s="553">
        <v>9.1370000000000005</v>
      </c>
      <c r="J92" s="557">
        <v>4.2509999999999994</v>
      </c>
      <c r="K92" s="553">
        <v>100.523</v>
      </c>
      <c r="L92" s="557">
        <v>65.626999999999995</v>
      </c>
      <c r="M92" s="553">
        <v>36.848999999999997</v>
      </c>
      <c r="N92" s="557">
        <v>24.541999999999994</v>
      </c>
      <c r="O92" s="553">
        <v>44.286000000000001</v>
      </c>
      <c r="P92" s="557">
        <v>33.590000000000003</v>
      </c>
      <c r="Q92" s="553">
        <v>16.758000000000003</v>
      </c>
      <c r="R92" s="557">
        <v>12.755000000000003</v>
      </c>
      <c r="S92" s="553">
        <v>0</v>
      </c>
      <c r="T92" s="557">
        <v>0</v>
      </c>
      <c r="U92" s="553">
        <v>0</v>
      </c>
      <c r="V92" s="557">
        <v>0</v>
      </c>
      <c r="W92" s="553">
        <v>1.7000000000000001E-2</v>
      </c>
      <c r="X92" s="557">
        <v>1.9E-2</v>
      </c>
      <c r="Y92" s="553">
        <v>0</v>
      </c>
      <c r="Z92" s="557">
        <v>8.0000000000000002E-3</v>
      </c>
      <c r="AA92" s="553">
        <v>9.7000000000000003E-2</v>
      </c>
      <c r="AB92" s="557">
        <v>0</v>
      </c>
      <c r="AC92" s="553">
        <v>3.2000000000000001E-2</v>
      </c>
      <c r="AD92" s="557">
        <v>0</v>
      </c>
      <c r="AE92" s="553">
        <v>169.16399999999999</v>
      </c>
      <c r="AF92" s="557">
        <v>115.274</v>
      </c>
      <c r="AG92" s="553">
        <v>62.775999999999982</v>
      </c>
      <c r="AH92" s="557">
        <v>41.555999999999997</v>
      </c>
      <c r="BC92"/>
      <c r="BD92"/>
      <c r="BE92"/>
      <c r="BF92"/>
      <c r="BG92"/>
      <c r="BH92"/>
      <c r="BI92"/>
      <c r="BJ92"/>
      <c r="BK92"/>
      <c r="BL92"/>
      <c r="BM92"/>
      <c r="BN92"/>
      <c r="BO92"/>
      <c r="BP92"/>
      <c r="BQ92"/>
      <c r="BR92"/>
      <c r="BS92"/>
      <c r="BT92"/>
      <c r="BU92"/>
      <c r="BV92"/>
      <c r="BW92"/>
      <c r="BX92"/>
      <c r="BY92"/>
      <c r="BZ92"/>
      <c r="CA92"/>
      <c r="CB92"/>
      <c r="CC92"/>
      <c r="FT92" s="85"/>
      <c r="FU92" s="85"/>
      <c r="FV92" s="85"/>
      <c r="FW92" s="85"/>
      <c r="FX92" s="85"/>
      <c r="FY92" s="85"/>
      <c r="FZ92" s="85"/>
      <c r="GA92" s="85"/>
      <c r="GB92" s="85"/>
      <c r="GC92" s="85"/>
      <c r="GD92" s="85"/>
      <c r="GE92" s="85"/>
      <c r="GF92" s="85"/>
      <c r="GG92" s="85"/>
    </row>
    <row r="93" spans="1:189">
      <c r="A93" s="160"/>
      <c r="B93" s="161" t="s">
        <v>372</v>
      </c>
      <c r="C93" s="553">
        <v>0</v>
      </c>
      <c r="D93" s="557">
        <v>0</v>
      </c>
      <c r="E93" s="553">
        <v>0</v>
      </c>
      <c r="F93" s="557">
        <v>0</v>
      </c>
      <c r="G93" s="553">
        <v>-155.59200000000001</v>
      </c>
      <c r="H93" s="557">
        <v>-138.26300000000001</v>
      </c>
      <c r="I93" s="553">
        <v>-53.265000000000015</v>
      </c>
      <c r="J93" s="557">
        <v>-35.144000000000005</v>
      </c>
      <c r="K93" s="553">
        <v>-333.64800000000002</v>
      </c>
      <c r="L93" s="557">
        <v>-278.31599999999997</v>
      </c>
      <c r="M93" s="553">
        <v>-110.80300000000003</v>
      </c>
      <c r="N93" s="557">
        <v>-96.454999999999984</v>
      </c>
      <c r="O93" s="553">
        <v>-127.32299999999999</v>
      </c>
      <c r="P93" s="557">
        <v>-99.566000000000003</v>
      </c>
      <c r="Q93" s="553">
        <v>-46.692999999999998</v>
      </c>
      <c r="R93" s="557">
        <v>-34.028999999999996</v>
      </c>
      <c r="S93" s="553">
        <v>0</v>
      </c>
      <c r="T93" s="557">
        <v>0</v>
      </c>
      <c r="U93" s="553">
        <v>0</v>
      </c>
      <c r="V93" s="557">
        <v>0</v>
      </c>
      <c r="W93" s="553">
        <v>-8.9090000000000007</v>
      </c>
      <c r="X93" s="557">
        <v>-9.8539999999999992</v>
      </c>
      <c r="Y93" s="553">
        <v>-2.7090000000000005</v>
      </c>
      <c r="Z93" s="557">
        <v>-3.6149999999999993</v>
      </c>
      <c r="AA93" s="553">
        <v>-4.7350000000000003</v>
      </c>
      <c r="AB93" s="557">
        <v>-4.6680000000000001</v>
      </c>
      <c r="AC93" s="553">
        <v>-1.5710000000000002</v>
      </c>
      <c r="AD93" s="557">
        <v>-1.5290000000000004</v>
      </c>
      <c r="AE93" s="553">
        <v>-630.20699999999999</v>
      </c>
      <c r="AF93" s="557">
        <v>-530.66700000000003</v>
      </c>
      <c r="AG93" s="553">
        <v>-215.041</v>
      </c>
      <c r="AH93" s="557">
        <v>-170.77200000000005</v>
      </c>
      <c r="BC93"/>
      <c r="BD93"/>
      <c r="BE93"/>
      <c r="BF93"/>
      <c r="BG93"/>
      <c r="BH93"/>
      <c r="BI93"/>
      <c r="BJ93"/>
      <c r="BK93"/>
      <c r="BL93"/>
      <c r="BM93"/>
      <c r="BN93"/>
      <c r="BO93"/>
      <c r="BP93"/>
      <c r="BQ93"/>
      <c r="BR93"/>
      <c r="BS93"/>
      <c r="BT93"/>
      <c r="BU93"/>
      <c r="BV93"/>
      <c r="BW93"/>
      <c r="BX93"/>
      <c r="BY93"/>
      <c r="BZ93"/>
      <c r="CA93"/>
      <c r="CB93"/>
      <c r="CC93"/>
      <c r="FT93" s="85"/>
      <c r="FU93" s="85"/>
      <c r="FV93" s="85"/>
      <c r="FW93" s="85"/>
      <c r="FX93" s="85"/>
      <c r="FY93" s="85"/>
      <c r="FZ93" s="85"/>
      <c r="GA93" s="85"/>
      <c r="GB93" s="85"/>
      <c r="GC93" s="85"/>
      <c r="GD93" s="85"/>
      <c r="GE93" s="85"/>
      <c r="GF93" s="85"/>
      <c r="GG93" s="85"/>
    </row>
    <row r="94" spans="1:189">
      <c r="A94" s="160"/>
      <c r="B94" s="161" t="s">
        <v>373</v>
      </c>
      <c r="C94" s="553">
        <v>0</v>
      </c>
      <c r="D94" s="557">
        <v>0</v>
      </c>
      <c r="E94" s="553">
        <v>0</v>
      </c>
      <c r="F94" s="557">
        <v>0</v>
      </c>
      <c r="G94" s="553">
        <v>-153.511</v>
      </c>
      <c r="H94" s="557">
        <v>-142.69200000000001</v>
      </c>
      <c r="I94" s="553">
        <v>-54.917999999999992</v>
      </c>
      <c r="J94" s="557">
        <v>-28.831000000000003</v>
      </c>
      <c r="K94" s="553">
        <v>-602.16999999999996</v>
      </c>
      <c r="L94" s="557">
        <v>-473.399</v>
      </c>
      <c r="M94" s="553">
        <v>-190.02099999999996</v>
      </c>
      <c r="N94" s="557">
        <v>-165.97800000000001</v>
      </c>
      <c r="O94" s="553">
        <v>-182.108</v>
      </c>
      <c r="P94" s="557">
        <v>-162.22800000000001</v>
      </c>
      <c r="Q94" s="553">
        <v>-66.222000000000008</v>
      </c>
      <c r="R94" s="557">
        <v>-53.708000000000013</v>
      </c>
      <c r="S94" s="553">
        <v>0</v>
      </c>
      <c r="T94" s="557">
        <v>0</v>
      </c>
      <c r="U94" s="553">
        <v>0</v>
      </c>
      <c r="V94" s="557">
        <v>0</v>
      </c>
      <c r="W94" s="553">
        <v>-16.704999999999998</v>
      </c>
      <c r="X94" s="557">
        <v>-16.13</v>
      </c>
      <c r="Y94" s="553">
        <v>-5.3819999999999979</v>
      </c>
      <c r="Z94" s="557">
        <v>-6.7379999999999995</v>
      </c>
      <c r="AA94" s="553">
        <v>-11.398</v>
      </c>
      <c r="AB94" s="557">
        <v>-26.277000000000001</v>
      </c>
      <c r="AC94" s="553">
        <v>-3.8809999999999993</v>
      </c>
      <c r="AD94" s="557">
        <v>-16.791</v>
      </c>
      <c r="AE94" s="553">
        <v>-965.89200000000005</v>
      </c>
      <c r="AF94" s="557">
        <v>-820.726</v>
      </c>
      <c r="AG94" s="553">
        <v>-320.42400000000009</v>
      </c>
      <c r="AH94" s="557">
        <v>-272.04600000000005</v>
      </c>
      <c r="BC94"/>
      <c r="BD94"/>
      <c r="BE94"/>
      <c r="BF94"/>
      <c r="BG94"/>
      <c r="BH94"/>
      <c r="BI94"/>
      <c r="BJ94"/>
      <c r="BK94"/>
      <c r="BL94"/>
      <c r="BM94"/>
      <c r="BN94"/>
      <c r="BO94"/>
      <c r="BP94"/>
      <c r="BQ94"/>
      <c r="BR94"/>
      <c r="BS94"/>
      <c r="BT94"/>
      <c r="BU94"/>
      <c r="BV94"/>
      <c r="BW94"/>
      <c r="BX94"/>
      <c r="BY94"/>
      <c r="BZ94"/>
      <c r="CA94"/>
      <c r="CB94"/>
      <c r="CC94"/>
      <c r="FT94" s="85"/>
      <c r="FU94" s="85"/>
      <c r="FV94" s="85"/>
      <c r="FW94" s="85"/>
      <c r="FX94" s="85"/>
      <c r="FY94" s="85"/>
      <c r="FZ94" s="85"/>
      <c r="GA94" s="85"/>
      <c r="GB94" s="85"/>
      <c r="GC94" s="85"/>
      <c r="GD94" s="85"/>
      <c r="GE94" s="85"/>
      <c r="GF94" s="85"/>
      <c r="GG94" s="85"/>
    </row>
    <row r="95" spans="1:189">
      <c r="A95" s="169"/>
      <c r="B95" s="169"/>
      <c r="C95" s="169"/>
      <c r="D95" s="169"/>
      <c r="E95" s="664"/>
      <c r="F95" s="664"/>
      <c r="G95" s="169"/>
      <c r="H95" s="169"/>
      <c r="I95" s="664"/>
      <c r="J95" s="664"/>
      <c r="K95" s="169"/>
      <c r="L95" s="664"/>
      <c r="M95" s="664"/>
      <c r="N95" s="664"/>
      <c r="O95" s="169"/>
      <c r="P95" s="169"/>
      <c r="Q95" s="664"/>
      <c r="R95" s="664"/>
      <c r="S95" s="169"/>
      <c r="T95" s="169"/>
      <c r="U95" s="664"/>
      <c r="V95" s="664"/>
      <c r="W95" s="169"/>
      <c r="X95" s="169"/>
      <c r="Y95" s="664"/>
      <c r="Z95" s="664"/>
      <c r="AA95" s="169"/>
      <c r="AB95" s="169"/>
      <c r="AC95" s="664"/>
      <c r="AD95" s="664"/>
      <c r="AE95" s="169"/>
      <c r="AF95" s="169"/>
      <c r="AG95" s="664"/>
      <c r="AH95" s="664"/>
      <c r="AI95" s="169"/>
      <c r="BC95"/>
      <c r="BD95"/>
      <c r="BE95"/>
      <c r="BF95"/>
      <c r="BG95"/>
      <c r="BH95"/>
      <c r="BI95"/>
      <c r="BJ95"/>
      <c r="BK95"/>
      <c r="BL95"/>
      <c r="BM95"/>
      <c r="BN95"/>
      <c r="BO95"/>
      <c r="BP95"/>
      <c r="BQ95"/>
      <c r="BR95"/>
      <c r="BS95"/>
      <c r="BT95"/>
      <c r="BU95"/>
      <c r="BV95"/>
      <c r="BW95"/>
      <c r="BX95"/>
      <c r="BY95"/>
      <c r="BZ95"/>
      <c r="CA95"/>
      <c r="CB95"/>
      <c r="CC95"/>
      <c r="FT95" s="85"/>
      <c r="FU95" s="85"/>
      <c r="FV95" s="85"/>
      <c r="FW95" s="85"/>
      <c r="FX95" s="85"/>
      <c r="FY95" s="85"/>
      <c r="FZ95" s="85"/>
      <c r="GA95" s="85"/>
      <c r="GB95" s="85"/>
      <c r="GC95" s="85"/>
      <c r="GD95" s="85"/>
      <c r="GE95" s="85"/>
      <c r="GF95" s="85"/>
      <c r="GG95" s="85"/>
    </row>
    <row r="96" spans="1:189" s="168" customFormat="1">
      <c r="A96" s="158" t="s">
        <v>374</v>
      </c>
      <c r="B96" s="159"/>
      <c r="C96" s="562">
        <v>0</v>
      </c>
      <c r="D96" s="559">
        <v>0</v>
      </c>
      <c r="E96" s="562">
        <v>0</v>
      </c>
      <c r="F96" s="559">
        <v>0</v>
      </c>
      <c r="G96" s="562">
        <v>159.18299999999999</v>
      </c>
      <c r="H96" s="559">
        <v>170.852</v>
      </c>
      <c r="I96" s="562">
        <v>48.185999999999993</v>
      </c>
      <c r="J96" s="559">
        <v>2.2779999999999916</v>
      </c>
      <c r="K96" s="562">
        <v>1738.385</v>
      </c>
      <c r="L96" s="559">
        <v>1554.6320000000001</v>
      </c>
      <c r="M96" s="562">
        <v>550.96499999999992</v>
      </c>
      <c r="N96" s="559">
        <v>542.70800000000008</v>
      </c>
      <c r="O96" s="562">
        <v>1785.2090000000001</v>
      </c>
      <c r="P96" s="559">
        <v>1226.31</v>
      </c>
      <c r="Q96" s="562">
        <v>772.82700000000011</v>
      </c>
      <c r="R96" s="559">
        <v>438.51499999999999</v>
      </c>
      <c r="S96" s="562">
        <v>0</v>
      </c>
      <c r="T96" s="559">
        <v>0</v>
      </c>
      <c r="U96" s="562">
        <v>0</v>
      </c>
      <c r="V96" s="559">
        <v>0</v>
      </c>
      <c r="W96" s="562">
        <v>143.02199999999999</v>
      </c>
      <c r="X96" s="559">
        <v>154.435</v>
      </c>
      <c r="Y96" s="562">
        <v>37.989999999999995</v>
      </c>
      <c r="Z96" s="559">
        <v>54.468000000000004</v>
      </c>
      <c r="AA96" s="562">
        <v>19.559000000000001</v>
      </c>
      <c r="AB96" s="559">
        <v>-0.377</v>
      </c>
      <c r="AC96" s="562">
        <v>7.4610000000000003</v>
      </c>
      <c r="AD96" s="559">
        <v>-8.729000000000001</v>
      </c>
      <c r="AE96" s="562">
        <v>3845.3580000000002</v>
      </c>
      <c r="AF96" s="559">
        <v>3105.8519999999999</v>
      </c>
      <c r="AG96" s="562">
        <v>1417.4290000000001</v>
      </c>
      <c r="AH96" s="559">
        <v>1029.2399999999998</v>
      </c>
      <c r="AI96" s="144"/>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s="144"/>
      <c r="CE96" s="144"/>
      <c r="CF96" s="144"/>
      <c r="CG96" s="144"/>
      <c r="CH96" s="144"/>
      <c r="CI96" s="144"/>
      <c r="CJ96" s="144"/>
      <c r="CK96" s="144"/>
      <c r="CL96" s="144"/>
      <c r="CM96" s="144"/>
      <c r="CN96" s="144"/>
      <c r="CO96" s="144"/>
      <c r="CP96" s="144"/>
      <c r="CQ96" s="144"/>
      <c r="CR96" s="144"/>
      <c r="CS96" s="144"/>
      <c r="CT96" s="144"/>
      <c r="CU96" s="144"/>
      <c r="CV96" s="144"/>
      <c r="CW96" s="144"/>
      <c r="CX96" s="144"/>
      <c r="CY96" s="144"/>
      <c r="CZ96" s="144"/>
      <c r="DA96" s="144"/>
      <c r="DB96" s="144"/>
      <c r="DC96" s="144"/>
      <c r="DD96" s="144"/>
      <c r="DE96" s="144"/>
      <c r="DF96" s="144"/>
      <c r="DG96" s="144"/>
      <c r="DH96" s="144"/>
      <c r="DI96" s="144"/>
      <c r="DJ96" s="144"/>
      <c r="DK96" s="144"/>
      <c r="DL96" s="144"/>
      <c r="DM96" s="144"/>
      <c r="DN96" s="144"/>
      <c r="DO96" s="144"/>
      <c r="DP96" s="144"/>
      <c r="DQ96" s="144"/>
      <c r="DR96" s="144"/>
      <c r="DS96" s="144"/>
      <c r="DT96" s="144"/>
      <c r="DU96" s="144"/>
      <c r="DV96" s="144"/>
      <c r="DW96" s="144"/>
      <c r="DX96" s="144"/>
      <c r="DY96" s="144"/>
      <c r="DZ96" s="144"/>
      <c r="EA96" s="144"/>
      <c r="EB96" s="144"/>
      <c r="EC96" s="144"/>
      <c r="ED96" s="144"/>
      <c r="EE96" s="144"/>
      <c r="EF96" s="144"/>
      <c r="EG96" s="144"/>
      <c r="EH96" s="144"/>
      <c r="EI96" s="144"/>
      <c r="EJ96" s="144"/>
      <c r="EK96" s="144"/>
      <c r="EL96" s="144"/>
      <c r="EM96" s="144"/>
      <c r="EN96" s="144"/>
      <c r="EO96" s="144"/>
      <c r="EP96" s="144"/>
      <c r="EQ96" s="144"/>
      <c r="ER96" s="144"/>
      <c r="ES96" s="144"/>
      <c r="ET96" s="144"/>
      <c r="EU96" s="144"/>
      <c r="EV96" s="144"/>
      <c r="EW96" s="144"/>
      <c r="EX96" s="144"/>
      <c r="EY96" s="144"/>
      <c r="EZ96" s="144"/>
      <c r="FA96" s="144"/>
      <c r="FB96" s="144"/>
      <c r="FC96" s="144"/>
      <c r="FD96" s="144"/>
      <c r="FE96" s="144"/>
      <c r="FF96" s="144"/>
      <c r="FG96" s="144"/>
      <c r="FH96" s="144"/>
      <c r="FI96" s="144"/>
      <c r="FJ96" s="144"/>
      <c r="FK96" s="144"/>
      <c r="FL96" s="144"/>
      <c r="FM96" s="144"/>
      <c r="FN96" s="144"/>
      <c r="FO96" s="144"/>
      <c r="FP96" s="144"/>
      <c r="FQ96" s="144"/>
      <c r="FR96" s="144"/>
      <c r="FS96" s="144"/>
      <c r="FT96" s="144"/>
      <c r="FU96" s="144"/>
      <c r="FV96" s="144"/>
      <c r="FW96" s="144"/>
      <c r="FX96" s="144"/>
      <c r="FY96" s="144"/>
      <c r="FZ96" s="144"/>
      <c r="GA96" s="144"/>
      <c r="GB96" s="144"/>
      <c r="GC96" s="144"/>
      <c r="GD96" s="144"/>
      <c r="GE96" s="144"/>
      <c r="GF96" s="144"/>
      <c r="GG96" s="144"/>
    </row>
    <row r="97" spans="1:189">
      <c r="A97" s="169"/>
      <c r="B97" s="169"/>
      <c r="C97" s="169"/>
      <c r="D97" s="169"/>
      <c r="E97" s="664"/>
      <c r="F97" s="664"/>
      <c r="G97" s="169"/>
      <c r="H97" s="169"/>
      <c r="I97" s="664"/>
      <c r="J97" s="664"/>
      <c r="K97" s="169"/>
      <c r="L97" s="664"/>
      <c r="M97" s="664"/>
      <c r="N97" s="664"/>
      <c r="O97" s="169"/>
      <c r="P97" s="169"/>
      <c r="Q97" s="664"/>
      <c r="R97" s="664"/>
      <c r="S97" s="169"/>
      <c r="T97" s="169"/>
      <c r="U97" s="664"/>
      <c r="V97" s="664"/>
      <c r="W97" s="169"/>
      <c r="X97" s="169"/>
      <c r="Y97" s="664"/>
      <c r="Z97" s="664"/>
      <c r="AA97" s="169"/>
      <c r="AB97" s="169"/>
      <c r="AC97" s="664"/>
      <c r="AD97" s="664"/>
      <c r="AE97" s="169"/>
      <c r="AF97" s="169"/>
      <c r="AG97" s="664"/>
      <c r="AH97" s="664"/>
      <c r="AI97" s="169"/>
      <c r="BC97"/>
      <c r="BD97"/>
      <c r="BE97"/>
      <c r="BF97"/>
      <c r="BG97"/>
      <c r="BH97"/>
      <c r="BI97"/>
      <c r="BJ97"/>
      <c r="BK97"/>
      <c r="BL97"/>
      <c r="BM97"/>
      <c r="BN97"/>
      <c r="BO97"/>
      <c r="BP97"/>
      <c r="BQ97"/>
      <c r="BR97"/>
      <c r="BS97"/>
      <c r="BT97"/>
      <c r="BU97"/>
      <c r="BV97"/>
      <c r="BW97"/>
      <c r="BX97"/>
      <c r="BY97"/>
      <c r="BZ97"/>
      <c r="CA97"/>
      <c r="CB97"/>
      <c r="CC97"/>
      <c r="FT97" s="85"/>
      <c r="FU97" s="85"/>
      <c r="FV97" s="85"/>
      <c r="FW97" s="85"/>
      <c r="FX97" s="85"/>
      <c r="FY97" s="85"/>
      <c r="FZ97" s="85"/>
      <c r="GA97" s="85"/>
      <c r="GB97" s="85"/>
      <c r="GC97" s="85"/>
      <c r="GD97" s="85"/>
      <c r="GE97" s="85"/>
      <c r="GF97" s="85"/>
      <c r="GG97" s="85"/>
    </row>
    <row r="98" spans="1:189">
      <c r="A98" s="164"/>
      <c r="B98" s="165" t="s">
        <v>375</v>
      </c>
      <c r="C98" s="553">
        <v>0</v>
      </c>
      <c r="D98" s="557">
        <v>0</v>
      </c>
      <c r="E98" s="553">
        <v>0</v>
      </c>
      <c r="F98" s="557">
        <v>0</v>
      </c>
      <c r="G98" s="553">
        <v>-149.80099999999999</v>
      </c>
      <c r="H98" s="557">
        <v>-119.075</v>
      </c>
      <c r="I98" s="553">
        <v>-52.335999999999984</v>
      </c>
      <c r="J98" s="557">
        <v>-33.081000000000003</v>
      </c>
      <c r="K98" s="553">
        <v>-567.19600000000003</v>
      </c>
      <c r="L98" s="557">
        <v>-583.13800000000003</v>
      </c>
      <c r="M98" s="553">
        <v>-181.89300000000003</v>
      </c>
      <c r="N98" s="557">
        <v>-208.77800000000002</v>
      </c>
      <c r="O98" s="553">
        <v>-217.10499999999999</v>
      </c>
      <c r="P98" s="557">
        <v>-169.017</v>
      </c>
      <c r="Q98" s="553">
        <v>-80.103999999999985</v>
      </c>
      <c r="R98" s="557">
        <v>-59.253999999999991</v>
      </c>
      <c r="S98" s="553">
        <v>0</v>
      </c>
      <c r="T98" s="557">
        <v>0</v>
      </c>
      <c r="U98" s="553">
        <v>0</v>
      </c>
      <c r="V98" s="557">
        <v>0</v>
      </c>
      <c r="W98" s="553">
        <v>-42.024999999999999</v>
      </c>
      <c r="X98" s="557">
        <v>-37.973999999999997</v>
      </c>
      <c r="Y98" s="553">
        <v>-14.035999999999998</v>
      </c>
      <c r="Z98" s="557">
        <v>-12.630999999999997</v>
      </c>
      <c r="AA98" s="553">
        <v>-7.4859999999999998</v>
      </c>
      <c r="AB98" s="557">
        <v>-7.0410000000000004</v>
      </c>
      <c r="AC98" s="553">
        <v>-2.4950000000000001</v>
      </c>
      <c r="AD98" s="557">
        <v>-2.4020000000000001</v>
      </c>
      <c r="AE98" s="553">
        <v>-983.61300000000006</v>
      </c>
      <c r="AF98" s="557">
        <v>-916.245</v>
      </c>
      <c r="AG98" s="553">
        <v>-330.86400000000003</v>
      </c>
      <c r="AH98" s="557">
        <v>-316.14599999999996</v>
      </c>
      <c r="BC98"/>
      <c r="BD98"/>
      <c r="BE98"/>
      <c r="BF98"/>
      <c r="BG98"/>
      <c r="BH98"/>
      <c r="BI98"/>
      <c r="BJ98"/>
      <c r="BK98"/>
      <c r="BL98"/>
      <c r="BM98"/>
      <c r="BN98"/>
      <c r="BO98"/>
      <c r="BP98"/>
      <c r="BQ98"/>
      <c r="BR98"/>
      <c r="BS98"/>
      <c r="BT98"/>
      <c r="BU98"/>
      <c r="BV98"/>
      <c r="BW98"/>
      <c r="BX98"/>
      <c r="BY98"/>
      <c r="BZ98"/>
      <c r="CA98"/>
      <c r="CB98"/>
      <c r="CC98"/>
      <c r="FT98" s="85"/>
      <c r="FU98" s="85"/>
      <c r="FV98" s="85"/>
      <c r="FW98" s="85"/>
      <c r="FX98" s="85"/>
      <c r="FY98" s="85"/>
      <c r="FZ98" s="85"/>
      <c r="GA98" s="85"/>
      <c r="GB98" s="85"/>
      <c r="GC98" s="85"/>
      <c r="GD98" s="85"/>
      <c r="GE98" s="85"/>
      <c r="GF98" s="85"/>
      <c r="GG98" s="85"/>
    </row>
    <row r="99" spans="1:189">
      <c r="A99" s="164"/>
      <c r="B99" s="165" t="s">
        <v>376</v>
      </c>
      <c r="C99" s="553">
        <v>0</v>
      </c>
      <c r="D99" s="557">
        <v>0</v>
      </c>
      <c r="E99" s="553">
        <v>0</v>
      </c>
      <c r="F99" s="557">
        <v>0</v>
      </c>
      <c r="G99" s="553">
        <v>0</v>
      </c>
      <c r="H99" s="557">
        <v>-1.9E-2</v>
      </c>
      <c r="I99" s="553">
        <v>0</v>
      </c>
      <c r="J99" s="557">
        <v>-1.2999999999999999E-2</v>
      </c>
      <c r="K99" s="553">
        <v>-6.9580000000000002</v>
      </c>
      <c r="L99" s="557">
        <v>0</v>
      </c>
      <c r="M99" s="553">
        <v>-6.6269999999999998</v>
      </c>
      <c r="N99" s="557">
        <v>0</v>
      </c>
      <c r="O99" s="553">
        <v>-0.57899999999999996</v>
      </c>
      <c r="P99" s="557">
        <v>6.3109999999999999</v>
      </c>
      <c r="Q99" s="553">
        <v>-2.399999999999991E-2</v>
      </c>
      <c r="R99" s="557">
        <v>0.18200000000000038</v>
      </c>
      <c r="S99" s="553">
        <v>0</v>
      </c>
      <c r="T99" s="557">
        <v>0</v>
      </c>
      <c r="U99" s="553">
        <v>0</v>
      </c>
      <c r="V99" s="557">
        <v>0</v>
      </c>
      <c r="W99" s="553">
        <v>0</v>
      </c>
      <c r="X99" s="557">
        <v>-0.27200000000000002</v>
      </c>
      <c r="Y99" s="553">
        <v>0</v>
      </c>
      <c r="Z99" s="557">
        <v>-0.27200000000000002</v>
      </c>
      <c r="AA99" s="553">
        <v>0</v>
      </c>
      <c r="AB99" s="557">
        <v>0</v>
      </c>
      <c r="AC99" s="553">
        <v>0</v>
      </c>
      <c r="AD99" s="557">
        <v>0</v>
      </c>
      <c r="AE99" s="553">
        <v>-7.5369999999999999</v>
      </c>
      <c r="AF99" s="557">
        <v>6.02</v>
      </c>
      <c r="AG99" s="553">
        <v>-6.6509999999999998</v>
      </c>
      <c r="AH99" s="557">
        <v>-0.10300000000000065</v>
      </c>
      <c r="BC99"/>
      <c r="BD99"/>
      <c r="BE99"/>
      <c r="BF99"/>
      <c r="BG99"/>
      <c r="BH99"/>
      <c r="BI99"/>
      <c r="BJ99"/>
      <c r="BK99"/>
      <c r="BL99"/>
      <c r="BM99"/>
      <c r="BN99"/>
      <c r="BO99"/>
      <c r="BP99"/>
      <c r="BQ99"/>
      <c r="BR99"/>
      <c r="BS99"/>
      <c r="BT99"/>
      <c r="BU99"/>
      <c r="BV99"/>
      <c r="BW99"/>
      <c r="BX99"/>
      <c r="BY99"/>
      <c r="BZ99"/>
      <c r="CA99"/>
      <c r="CB99"/>
      <c r="CC99"/>
      <c r="FT99" s="85"/>
      <c r="FU99" s="85"/>
      <c r="FV99" s="85"/>
      <c r="FW99" s="85"/>
      <c r="FX99" s="85"/>
      <c r="FY99" s="85"/>
      <c r="FZ99" s="85"/>
      <c r="GA99" s="85"/>
      <c r="GB99" s="85"/>
      <c r="GC99" s="85"/>
      <c r="GD99" s="85"/>
      <c r="GE99" s="85"/>
      <c r="GF99" s="85"/>
      <c r="GG99" s="85"/>
    </row>
    <row r="100" spans="1:189" ht="25.5">
      <c r="A100" s="164"/>
      <c r="B100" s="165" t="s">
        <v>377</v>
      </c>
      <c r="C100" s="553">
        <v>0</v>
      </c>
      <c r="D100" s="557">
        <v>0</v>
      </c>
      <c r="E100" s="553">
        <v>0</v>
      </c>
      <c r="F100" s="557">
        <v>0</v>
      </c>
      <c r="G100" s="553">
        <v>-53.832999999999998</v>
      </c>
      <c r="H100" s="557">
        <v>-41.936</v>
      </c>
      <c r="I100" s="553">
        <v>-20.559999999999995</v>
      </c>
      <c r="J100" s="557">
        <v>-13.556999999999999</v>
      </c>
      <c r="K100" s="553">
        <v>-48.201999999999998</v>
      </c>
      <c r="L100" s="557">
        <v>-187.01900000000001</v>
      </c>
      <c r="M100" s="553">
        <v>51.021000000000001</v>
      </c>
      <c r="N100" s="557">
        <v>-187.01900000000001</v>
      </c>
      <c r="O100" s="553">
        <v>-40.353999999999999</v>
      </c>
      <c r="P100" s="557">
        <v>-15.992000000000001</v>
      </c>
      <c r="Q100" s="553">
        <v>-23.305</v>
      </c>
      <c r="R100" s="557">
        <v>-5.2800000000000011</v>
      </c>
      <c r="S100" s="553">
        <v>0</v>
      </c>
      <c r="T100" s="557">
        <v>0</v>
      </c>
      <c r="U100" s="553">
        <v>0</v>
      </c>
      <c r="V100" s="557">
        <v>0</v>
      </c>
      <c r="W100" s="553">
        <v>-0.99199999999999999</v>
      </c>
      <c r="X100" s="557">
        <v>1.9E-2</v>
      </c>
      <c r="Y100" s="553">
        <v>-0.18099999999999994</v>
      </c>
      <c r="Z100" s="557">
        <v>-7.2999999999999995E-2</v>
      </c>
      <c r="AA100" s="553">
        <v>0</v>
      </c>
      <c r="AB100" s="557">
        <v>-1.0999999999999999E-2</v>
      </c>
      <c r="AC100" s="553">
        <v>0</v>
      </c>
      <c r="AD100" s="557">
        <v>0</v>
      </c>
      <c r="AE100" s="553">
        <v>-143.381</v>
      </c>
      <c r="AF100" s="557">
        <v>-244.93899999999999</v>
      </c>
      <c r="AG100" s="553">
        <v>6.9749999999999943</v>
      </c>
      <c r="AH100" s="557">
        <v>-73.466999999999985</v>
      </c>
      <c r="BC100"/>
      <c r="BD100"/>
      <c r="BE100"/>
      <c r="BF100"/>
      <c r="BG100"/>
      <c r="BH100"/>
      <c r="BI100"/>
      <c r="BJ100"/>
      <c r="BK100"/>
      <c r="BL100"/>
      <c r="BM100"/>
      <c r="BN100"/>
      <c r="BO100"/>
      <c r="BP100"/>
      <c r="BQ100"/>
      <c r="BR100"/>
      <c r="BS100"/>
      <c r="BT100"/>
      <c r="BU100"/>
      <c r="BV100"/>
      <c r="BW100"/>
      <c r="BX100"/>
      <c r="BY100"/>
      <c r="BZ100"/>
      <c r="CA100"/>
      <c r="CB100"/>
      <c r="CC100"/>
      <c r="FT100" s="85"/>
      <c r="FU100" s="85"/>
      <c r="FV100" s="85"/>
      <c r="FW100" s="85"/>
      <c r="FX100" s="85"/>
      <c r="FY100" s="85"/>
      <c r="FZ100" s="85"/>
      <c r="GA100" s="85"/>
      <c r="GB100" s="85"/>
      <c r="GC100" s="85"/>
      <c r="GD100" s="85"/>
      <c r="GE100" s="85"/>
      <c r="GF100" s="85"/>
      <c r="GG100" s="85"/>
    </row>
    <row r="101" spans="1:189">
      <c r="A101" s="169"/>
      <c r="B101" s="169"/>
      <c r="C101" s="169"/>
      <c r="D101" s="169"/>
      <c r="E101" s="664"/>
      <c r="F101" s="664"/>
      <c r="G101" s="169"/>
      <c r="H101" s="169"/>
      <c r="I101" s="664"/>
      <c r="J101" s="664"/>
      <c r="K101" s="169"/>
      <c r="L101" s="664"/>
      <c r="M101" s="664"/>
      <c r="N101" s="664"/>
      <c r="O101" s="169"/>
      <c r="P101" s="169"/>
      <c r="Q101" s="664"/>
      <c r="R101" s="664"/>
      <c r="S101" s="169"/>
      <c r="T101" s="169"/>
      <c r="U101" s="664"/>
      <c r="V101" s="664"/>
      <c r="W101" s="169"/>
      <c r="X101" s="169"/>
      <c r="Y101" s="664"/>
      <c r="Z101" s="664"/>
      <c r="AA101" s="169"/>
      <c r="AB101" s="169"/>
      <c r="AC101" s="664"/>
      <c r="AD101" s="664"/>
      <c r="AE101" s="169"/>
      <c r="AF101" s="169"/>
      <c r="AG101" s="664"/>
      <c r="AH101" s="664"/>
      <c r="AI101" s="169"/>
      <c r="BC101"/>
      <c r="BD101"/>
      <c r="BE101"/>
      <c r="BF101"/>
      <c r="BG101"/>
      <c r="BH101"/>
      <c r="BI101"/>
      <c r="BJ101"/>
      <c r="BK101"/>
      <c r="BL101"/>
      <c r="BM101"/>
      <c r="BN101"/>
      <c r="BO101"/>
      <c r="BP101"/>
      <c r="BQ101"/>
      <c r="BR101"/>
      <c r="BS101"/>
      <c r="BT101"/>
      <c r="BU101"/>
      <c r="BV101"/>
      <c r="BW101"/>
      <c r="BX101"/>
      <c r="BY101"/>
      <c r="BZ101"/>
      <c r="CA101"/>
      <c r="CB101"/>
      <c r="CC101"/>
      <c r="FT101" s="85"/>
      <c r="FU101" s="85"/>
      <c r="FV101" s="85"/>
      <c r="FW101" s="85"/>
      <c r="FX101" s="85"/>
      <c r="FY101" s="85"/>
      <c r="FZ101" s="85"/>
      <c r="GA101" s="85"/>
      <c r="GB101" s="85"/>
      <c r="GC101" s="85"/>
      <c r="GD101" s="85"/>
      <c r="GE101" s="85"/>
      <c r="GF101" s="85"/>
      <c r="GG101" s="85"/>
    </row>
    <row r="102" spans="1:189" s="168" customFormat="1">
      <c r="A102" s="158" t="s">
        <v>378</v>
      </c>
      <c r="B102" s="159"/>
      <c r="C102" s="562">
        <v>0</v>
      </c>
      <c r="D102" s="556">
        <v>0</v>
      </c>
      <c r="E102" s="562">
        <v>0</v>
      </c>
      <c r="F102" s="556">
        <v>0</v>
      </c>
      <c r="G102" s="562">
        <v>-44.451000000000001</v>
      </c>
      <c r="H102" s="556">
        <v>9.8219999999999992</v>
      </c>
      <c r="I102" s="562">
        <v>-24.71</v>
      </c>
      <c r="J102" s="556">
        <v>-44.373000000000005</v>
      </c>
      <c r="K102" s="562">
        <v>1116.029</v>
      </c>
      <c r="L102" s="556">
        <v>784.47500000000002</v>
      </c>
      <c r="M102" s="562">
        <v>413.46600000000001</v>
      </c>
      <c r="N102" s="556">
        <v>784.47500000000002</v>
      </c>
      <c r="O102" s="562">
        <v>1527.171</v>
      </c>
      <c r="P102" s="556">
        <v>1047.6120000000001</v>
      </c>
      <c r="Q102" s="562">
        <v>669.39400000000001</v>
      </c>
      <c r="R102" s="556">
        <v>374.16300000000012</v>
      </c>
      <c r="S102" s="562">
        <v>0</v>
      </c>
      <c r="T102" s="556">
        <v>0</v>
      </c>
      <c r="U102" s="562">
        <v>0</v>
      </c>
      <c r="V102" s="556">
        <v>0</v>
      </c>
      <c r="W102" s="562">
        <v>100.005</v>
      </c>
      <c r="X102" s="556">
        <v>116.208</v>
      </c>
      <c r="Y102" s="562">
        <v>23.772999999999996</v>
      </c>
      <c r="Z102" s="556">
        <v>41.492000000000004</v>
      </c>
      <c r="AA102" s="562">
        <v>12.073</v>
      </c>
      <c r="AB102" s="556">
        <v>-7.4290000000000003</v>
      </c>
      <c r="AC102" s="562">
        <v>4.9660000000000002</v>
      </c>
      <c r="AD102" s="556">
        <v>-11.131</v>
      </c>
      <c r="AE102" s="562">
        <v>2710.8270000000002</v>
      </c>
      <c r="AF102" s="556">
        <v>1950.6880000000001</v>
      </c>
      <c r="AG102" s="562">
        <v>1086.8890000000001</v>
      </c>
      <c r="AH102" s="556">
        <v>639.52400000000011</v>
      </c>
      <c r="AI102" s="651"/>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s="144"/>
      <c r="CE102" s="144"/>
      <c r="CF102" s="144"/>
      <c r="CG102" s="144"/>
      <c r="CH102" s="144"/>
      <c r="CI102" s="144"/>
      <c r="CJ102" s="144"/>
      <c r="CK102" s="144"/>
      <c r="CL102" s="144"/>
      <c r="CM102" s="144"/>
      <c r="CN102" s="144"/>
      <c r="CO102" s="144"/>
      <c r="CP102" s="144"/>
      <c r="CQ102" s="144"/>
      <c r="CR102" s="144"/>
      <c r="CS102" s="144"/>
      <c r="CT102" s="144"/>
      <c r="CU102" s="144"/>
      <c r="CV102" s="144"/>
      <c r="CW102" s="144"/>
      <c r="CX102" s="144"/>
      <c r="CY102" s="144"/>
      <c r="CZ102" s="144"/>
      <c r="DA102" s="144"/>
      <c r="DB102" s="144"/>
      <c r="DC102" s="144"/>
      <c r="DD102" s="144"/>
      <c r="DE102" s="144"/>
      <c r="DF102" s="144"/>
      <c r="DG102" s="144"/>
      <c r="DH102" s="144"/>
      <c r="DI102" s="144"/>
      <c r="DJ102" s="144"/>
      <c r="DK102" s="144"/>
      <c r="DL102" s="144"/>
      <c r="DM102" s="144"/>
      <c r="DN102" s="144"/>
      <c r="DO102" s="144"/>
      <c r="DP102" s="144"/>
      <c r="DQ102" s="144"/>
      <c r="DR102" s="144"/>
      <c r="DS102" s="144"/>
      <c r="DT102" s="144"/>
      <c r="DU102" s="144"/>
      <c r="DV102" s="144"/>
      <c r="DW102" s="144"/>
      <c r="DX102" s="144"/>
      <c r="DY102" s="144"/>
      <c r="DZ102" s="144"/>
      <c r="EA102" s="144"/>
      <c r="EB102" s="144"/>
      <c r="EC102" s="144"/>
      <c r="ED102" s="144"/>
      <c r="EE102" s="144"/>
      <c r="EF102" s="144"/>
      <c r="EG102" s="144"/>
      <c r="EH102" s="144"/>
      <c r="EI102" s="144"/>
      <c r="EJ102" s="144"/>
      <c r="EK102" s="144"/>
      <c r="EL102" s="144"/>
      <c r="EM102" s="144"/>
      <c r="EN102" s="144"/>
      <c r="EO102" s="144"/>
      <c r="EP102" s="144"/>
      <c r="EQ102" s="144"/>
      <c r="ER102" s="144"/>
      <c r="ES102" s="144"/>
      <c r="ET102" s="144"/>
      <c r="EU102" s="144"/>
      <c r="EV102" s="144"/>
      <c r="EW102" s="144"/>
      <c r="EX102" s="144"/>
      <c r="EY102" s="144"/>
      <c r="EZ102" s="144"/>
      <c r="FA102" s="144"/>
      <c r="FB102" s="144"/>
      <c r="FC102" s="144"/>
      <c r="FD102" s="144"/>
      <c r="FE102" s="144"/>
      <c r="FF102" s="144"/>
      <c r="FG102" s="144"/>
      <c r="FH102" s="144"/>
      <c r="FI102" s="144"/>
      <c r="FJ102" s="144"/>
      <c r="FK102" s="144"/>
      <c r="FL102" s="144"/>
      <c r="FM102" s="144"/>
      <c r="FN102" s="144"/>
      <c r="FO102" s="144"/>
      <c r="FP102" s="144"/>
      <c r="FQ102" s="144"/>
      <c r="FR102" s="144"/>
      <c r="FS102" s="144"/>
      <c r="FT102" s="144"/>
      <c r="FU102" s="144"/>
      <c r="FV102" s="144"/>
      <c r="FW102" s="144"/>
      <c r="FX102" s="144"/>
      <c r="FY102" s="144"/>
      <c r="FZ102" s="144"/>
      <c r="GA102" s="144"/>
      <c r="GB102" s="144"/>
      <c r="GC102" s="144"/>
      <c r="GD102" s="144"/>
      <c r="GE102" s="144"/>
      <c r="GF102" s="144"/>
      <c r="GG102" s="144"/>
    </row>
    <row r="103" spans="1:189">
      <c r="A103" s="169"/>
      <c r="B103" s="169"/>
      <c r="C103" s="169"/>
      <c r="D103" s="169"/>
      <c r="E103" s="664"/>
      <c r="F103" s="664"/>
      <c r="G103" s="169"/>
      <c r="H103" s="169"/>
      <c r="I103" s="664"/>
      <c r="J103" s="664"/>
      <c r="K103" s="169"/>
      <c r="L103" s="664"/>
      <c r="M103" s="664"/>
      <c r="N103" s="664"/>
      <c r="O103" s="169"/>
      <c r="P103" s="169"/>
      <c r="Q103" s="664"/>
      <c r="R103" s="664"/>
      <c r="S103" s="169"/>
      <c r="T103" s="169"/>
      <c r="U103" s="664"/>
      <c r="V103" s="664"/>
      <c r="W103" s="169"/>
      <c r="X103" s="169"/>
      <c r="Y103" s="664"/>
      <c r="Z103" s="664"/>
      <c r="AA103" s="169"/>
      <c r="AB103" s="169"/>
      <c r="AC103" s="664"/>
      <c r="AD103" s="664"/>
      <c r="AE103" s="169"/>
      <c r="AF103" s="169"/>
      <c r="AG103" s="664"/>
      <c r="AH103" s="664"/>
      <c r="AI103" s="169"/>
      <c r="BC103"/>
      <c r="BD103"/>
      <c r="BE103"/>
      <c r="BF103"/>
      <c r="BG103"/>
      <c r="BH103"/>
      <c r="BI103"/>
      <c r="BJ103"/>
      <c r="BK103"/>
      <c r="BL103"/>
      <c r="BM103"/>
      <c r="BN103"/>
      <c r="BO103"/>
      <c r="BP103"/>
      <c r="BQ103"/>
      <c r="BR103"/>
      <c r="BS103"/>
      <c r="BT103"/>
      <c r="BU103"/>
      <c r="BV103"/>
      <c r="BW103"/>
      <c r="BX103"/>
      <c r="BY103"/>
      <c r="BZ103"/>
      <c r="CA103"/>
      <c r="CB103"/>
      <c r="CC103"/>
      <c r="FT103" s="85"/>
      <c r="FU103" s="85"/>
      <c r="FV103" s="85"/>
      <c r="FW103" s="85"/>
      <c r="FX103" s="85"/>
      <c r="FY103" s="85"/>
      <c r="FZ103" s="85"/>
      <c r="GA103" s="85"/>
      <c r="GB103" s="85"/>
      <c r="GC103" s="85"/>
      <c r="GD103" s="85"/>
      <c r="GE103" s="85"/>
      <c r="GF103" s="85"/>
      <c r="GG103" s="85"/>
    </row>
    <row r="104" spans="1:189" s="168" customFormat="1">
      <c r="A104" s="158" t="s">
        <v>379</v>
      </c>
      <c r="B104" s="159"/>
      <c r="C104" s="562">
        <v>0</v>
      </c>
      <c r="D104" s="556">
        <v>0</v>
      </c>
      <c r="E104" s="562">
        <v>0</v>
      </c>
      <c r="F104" s="556">
        <v>0</v>
      </c>
      <c r="G104" s="562">
        <v>49.384999999999998</v>
      </c>
      <c r="H104" s="556">
        <v>9.5990000000000002</v>
      </c>
      <c r="I104" s="562">
        <v>4.2579999999999956</v>
      </c>
      <c r="J104" s="556">
        <v>-13.041</v>
      </c>
      <c r="K104" s="562">
        <v>-464.113</v>
      </c>
      <c r="L104" s="556">
        <v>-352.81599999999997</v>
      </c>
      <c r="M104" s="562">
        <v>-141.03100000000001</v>
      </c>
      <c r="N104" s="556">
        <v>-352.81599999999997</v>
      </c>
      <c r="O104" s="562">
        <v>-254.55199999999999</v>
      </c>
      <c r="P104" s="556">
        <v>-228.36199999999999</v>
      </c>
      <c r="Q104" s="562">
        <v>-98.727000000000004</v>
      </c>
      <c r="R104" s="556">
        <v>-70.936000000000007</v>
      </c>
      <c r="S104" s="562">
        <v>0</v>
      </c>
      <c r="T104" s="556">
        <v>0</v>
      </c>
      <c r="U104" s="562">
        <v>0</v>
      </c>
      <c r="V104" s="556">
        <v>0</v>
      </c>
      <c r="W104" s="562">
        <v>1.365</v>
      </c>
      <c r="X104" s="556">
        <v>-6.1139999999999999</v>
      </c>
      <c r="Y104" s="562">
        <v>-0.37600000000000011</v>
      </c>
      <c r="Z104" s="556">
        <v>-1.2889999999999997</v>
      </c>
      <c r="AA104" s="562">
        <v>-31.698</v>
      </c>
      <c r="AB104" s="556">
        <v>4.0609999999999999</v>
      </c>
      <c r="AC104" s="562">
        <v>-10.806000000000001</v>
      </c>
      <c r="AD104" s="556">
        <v>0.32899999999999974</v>
      </c>
      <c r="AE104" s="562">
        <v>-699.61300000000006</v>
      </c>
      <c r="AF104" s="556">
        <v>-573.63199999999995</v>
      </c>
      <c r="AG104" s="562">
        <v>-246.68200000000007</v>
      </c>
      <c r="AH104" s="556">
        <v>-206.64699999999993</v>
      </c>
      <c r="AI104" s="651"/>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s="144"/>
      <c r="CE104" s="144"/>
      <c r="CF104" s="144"/>
      <c r="CG104" s="144"/>
      <c r="CH104" s="144"/>
      <c r="CI104" s="144"/>
      <c r="CJ104" s="144"/>
      <c r="CK104" s="144"/>
      <c r="CL104" s="144"/>
      <c r="CM104" s="144"/>
      <c r="CN104" s="144"/>
      <c r="CO104" s="144"/>
      <c r="CP104" s="144"/>
      <c r="CQ104" s="144"/>
      <c r="CR104" s="144"/>
      <c r="CS104" s="144"/>
      <c r="CT104" s="144"/>
      <c r="CU104" s="144"/>
      <c r="CV104" s="144"/>
      <c r="CW104" s="144"/>
      <c r="CX104" s="144"/>
      <c r="CY104" s="144"/>
      <c r="CZ104" s="144"/>
      <c r="DA104" s="144"/>
      <c r="DB104" s="144"/>
      <c r="DC104" s="144"/>
      <c r="DD104" s="144"/>
      <c r="DE104" s="144"/>
      <c r="DF104" s="144"/>
      <c r="DG104" s="144"/>
      <c r="DH104" s="144"/>
      <c r="DI104" s="144"/>
      <c r="DJ104" s="144"/>
      <c r="DK104" s="144"/>
      <c r="DL104" s="144"/>
      <c r="DM104" s="144"/>
      <c r="DN104" s="144"/>
      <c r="DO104" s="144"/>
      <c r="DP104" s="144"/>
      <c r="DQ104" s="144"/>
      <c r="DR104" s="144"/>
      <c r="DS104" s="144"/>
      <c r="DT104" s="144"/>
      <c r="DU104" s="144"/>
      <c r="DV104" s="144"/>
      <c r="DW104" s="144"/>
      <c r="DX104" s="144"/>
      <c r="DY104" s="144"/>
      <c r="DZ104" s="144"/>
      <c r="EA104" s="144"/>
      <c r="EB104" s="144"/>
      <c r="EC104" s="144"/>
      <c r="ED104" s="144"/>
      <c r="EE104" s="144"/>
      <c r="EF104" s="144"/>
      <c r="EG104" s="144"/>
      <c r="EH104" s="144"/>
      <c r="EI104" s="144"/>
      <c r="EJ104" s="144"/>
      <c r="EK104" s="144"/>
      <c r="EL104" s="144"/>
      <c r="EM104" s="144"/>
      <c r="EN104" s="144"/>
      <c r="EO104" s="144"/>
      <c r="EP104" s="144"/>
      <c r="EQ104" s="144"/>
      <c r="ER104" s="144"/>
      <c r="ES104" s="144"/>
      <c r="ET104" s="144"/>
      <c r="EU104" s="144"/>
      <c r="EV104" s="144"/>
      <c r="EW104" s="144"/>
      <c r="EX104" s="144"/>
      <c r="EY104" s="144"/>
      <c r="EZ104" s="144"/>
      <c r="FA104" s="144"/>
      <c r="FB104" s="144"/>
      <c r="FC104" s="144"/>
      <c r="FD104" s="144"/>
      <c r="FE104" s="144"/>
      <c r="FF104" s="144"/>
      <c r="FG104" s="144"/>
      <c r="FH104" s="144"/>
      <c r="FI104" s="144"/>
      <c r="FJ104" s="144"/>
      <c r="FK104" s="144"/>
      <c r="FL104" s="144"/>
      <c r="FM104" s="144"/>
      <c r="FN104" s="144"/>
      <c r="FO104" s="144"/>
      <c r="FP104" s="144"/>
      <c r="FQ104" s="144"/>
      <c r="FR104" s="144"/>
      <c r="FS104" s="144"/>
      <c r="FT104" s="144"/>
      <c r="FU104" s="144"/>
      <c r="FV104" s="144"/>
      <c r="FW104" s="144"/>
      <c r="FX104" s="144"/>
      <c r="FY104" s="144"/>
      <c r="FZ104" s="144"/>
      <c r="GA104" s="144"/>
      <c r="GB104" s="144"/>
      <c r="GC104" s="144"/>
      <c r="GD104" s="144"/>
      <c r="GE104" s="144"/>
      <c r="GF104" s="144"/>
      <c r="GG104" s="144"/>
    </row>
    <row r="105" spans="1:189" s="168" customFormat="1">
      <c r="A105" s="158"/>
      <c r="B105" s="166" t="s">
        <v>380</v>
      </c>
      <c r="C105" s="562">
        <v>0</v>
      </c>
      <c r="D105" s="556">
        <v>0</v>
      </c>
      <c r="E105" s="562">
        <v>0</v>
      </c>
      <c r="F105" s="556">
        <v>0</v>
      </c>
      <c r="G105" s="562">
        <v>17.106000000000002</v>
      </c>
      <c r="H105" s="556">
        <v>15.217000000000001</v>
      </c>
      <c r="I105" s="562">
        <v>5.4860000000000024</v>
      </c>
      <c r="J105" s="556">
        <v>7.6490000000000009</v>
      </c>
      <c r="K105" s="562">
        <v>290.44099999999997</v>
      </c>
      <c r="L105" s="556">
        <v>194.83199999999999</v>
      </c>
      <c r="M105" s="562">
        <v>90.636999999999972</v>
      </c>
      <c r="N105" s="556">
        <v>194.83199999999999</v>
      </c>
      <c r="O105" s="562">
        <v>29.841999999999999</v>
      </c>
      <c r="P105" s="556">
        <v>19.98</v>
      </c>
      <c r="Q105" s="562">
        <v>11.337999999999997</v>
      </c>
      <c r="R105" s="556">
        <v>6.277000000000001</v>
      </c>
      <c r="S105" s="562">
        <v>0</v>
      </c>
      <c r="T105" s="556">
        <v>0</v>
      </c>
      <c r="U105" s="562">
        <v>0</v>
      </c>
      <c r="V105" s="556">
        <v>0</v>
      </c>
      <c r="W105" s="562">
        <v>4.3310000000000004</v>
      </c>
      <c r="X105" s="556">
        <v>3.3570000000000002</v>
      </c>
      <c r="Y105" s="562">
        <v>1.5180000000000002</v>
      </c>
      <c r="Z105" s="556">
        <v>1.032</v>
      </c>
      <c r="AA105" s="562">
        <v>20.279</v>
      </c>
      <c r="AB105" s="556">
        <v>46.313000000000002</v>
      </c>
      <c r="AC105" s="562">
        <v>5.343</v>
      </c>
      <c r="AD105" s="556">
        <v>10.830000000000005</v>
      </c>
      <c r="AE105" s="562">
        <v>361.99900000000002</v>
      </c>
      <c r="AF105" s="556">
        <v>279.69900000000001</v>
      </c>
      <c r="AG105" s="562">
        <v>114.32200000000003</v>
      </c>
      <c r="AH105" s="556">
        <v>89.249000000000024</v>
      </c>
      <c r="AI105" s="169"/>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s="144"/>
      <c r="CE105" s="144"/>
      <c r="CF105" s="144"/>
      <c r="CG105" s="144"/>
      <c r="CH105" s="144"/>
      <c r="CI105" s="144"/>
      <c r="CJ105" s="144"/>
      <c r="CK105" s="144"/>
      <c r="CL105" s="144"/>
      <c r="CM105" s="144"/>
      <c r="CN105" s="144"/>
      <c r="CO105" s="144"/>
      <c r="CP105" s="144"/>
      <c r="CQ105" s="144"/>
      <c r="CR105" s="144"/>
      <c r="CS105" s="144"/>
      <c r="CT105" s="144"/>
      <c r="CU105" s="144"/>
      <c r="CV105" s="144"/>
      <c r="CW105" s="144"/>
      <c r="CX105" s="144"/>
      <c r="CY105" s="144"/>
      <c r="CZ105" s="144"/>
      <c r="DA105" s="144"/>
      <c r="DB105" s="144"/>
      <c r="DC105" s="144"/>
      <c r="DD105" s="144"/>
      <c r="DE105" s="144"/>
      <c r="DF105" s="144"/>
      <c r="DG105" s="144"/>
      <c r="DH105" s="144"/>
      <c r="DI105" s="144"/>
      <c r="DJ105" s="144"/>
      <c r="DK105" s="144"/>
      <c r="DL105" s="144"/>
      <c r="DM105" s="144"/>
      <c r="DN105" s="144"/>
      <c r="DO105" s="144"/>
      <c r="DP105" s="144"/>
      <c r="DQ105" s="144"/>
      <c r="DR105" s="144"/>
      <c r="DS105" s="144"/>
      <c r="DT105" s="144"/>
      <c r="DU105" s="144"/>
      <c r="DV105" s="144"/>
      <c r="DW105" s="144"/>
      <c r="DX105" s="144"/>
      <c r="DY105" s="144"/>
      <c r="DZ105" s="144"/>
      <c r="EA105" s="144"/>
      <c r="EB105" s="144"/>
      <c r="EC105" s="144"/>
      <c r="ED105" s="144"/>
      <c r="EE105" s="144"/>
      <c r="EF105" s="144"/>
      <c r="EG105" s="144"/>
      <c r="EH105" s="144"/>
      <c r="EI105" s="144"/>
      <c r="EJ105" s="144"/>
      <c r="EK105" s="144"/>
      <c r="EL105" s="144"/>
      <c r="EM105" s="144"/>
      <c r="EN105" s="144"/>
      <c r="EO105" s="144"/>
      <c r="EP105" s="144"/>
      <c r="EQ105" s="144"/>
      <c r="ER105" s="144"/>
      <c r="ES105" s="144"/>
      <c r="ET105" s="144"/>
      <c r="EU105" s="144"/>
      <c r="EV105" s="144"/>
      <c r="EW105" s="144"/>
      <c r="EX105" s="144"/>
      <c r="EY105" s="144"/>
      <c r="EZ105" s="144"/>
      <c r="FA105" s="144"/>
      <c r="FB105" s="144"/>
      <c r="FC105" s="144"/>
      <c r="FD105" s="144"/>
      <c r="FE105" s="144"/>
      <c r="FF105" s="144"/>
      <c r="FG105" s="144"/>
      <c r="FH105" s="144"/>
      <c r="FI105" s="144"/>
      <c r="FJ105" s="144"/>
      <c r="FK105" s="144"/>
      <c r="FL105" s="144"/>
      <c r="FM105" s="144"/>
      <c r="FN105" s="144"/>
      <c r="FO105" s="144"/>
      <c r="FP105" s="144"/>
      <c r="FQ105" s="144"/>
      <c r="FR105" s="144"/>
      <c r="FS105" s="144"/>
      <c r="FT105" s="144"/>
      <c r="FU105" s="144"/>
      <c r="FV105" s="144"/>
      <c r="FW105" s="144"/>
      <c r="FX105" s="144"/>
      <c r="FY105" s="144"/>
      <c r="FZ105" s="144"/>
      <c r="GA105" s="144"/>
      <c r="GB105" s="144"/>
      <c r="GC105" s="144"/>
      <c r="GD105" s="144"/>
      <c r="GE105" s="144"/>
      <c r="GF105" s="144"/>
      <c r="GG105" s="144"/>
    </row>
    <row r="106" spans="1:189">
      <c r="A106" s="164"/>
      <c r="B106" s="171" t="s">
        <v>311</v>
      </c>
      <c r="C106" s="564">
        <v>0</v>
      </c>
      <c r="D106" s="557">
        <v>0</v>
      </c>
      <c r="E106" s="564">
        <v>0</v>
      </c>
      <c r="F106" s="557">
        <v>0</v>
      </c>
      <c r="G106" s="564">
        <v>4.5439999999999996</v>
      </c>
      <c r="H106" s="557">
        <v>6.391</v>
      </c>
      <c r="I106" s="564">
        <v>1.3549999999999995</v>
      </c>
      <c r="J106" s="557">
        <v>3.6619999999999999</v>
      </c>
      <c r="K106" s="564">
        <v>50.777000000000001</v>
      </c>
      <c r="L106" s="557">
        <v>26.548999999999999</v>
      </c>
      <c r="M106" s="564">
        <v>15.182000000000002</v>
      </c>
      <c r="N106" s="557">
        <v>26.548999999999999</v>
      </c>
      <c r="O106" s="564">
        <v>19.620999999999999</v>
      </c>
      <c r="P106" s="557">
        <v>10.654999999999999</v>
      </c>
      <c r="Q106" s="564">
        <v>8.456999999999999</v>
      </c>
      <c r="R106" s="557">
        <v>3.3259999999999996</v>
      </c>
      <c r="S106" s="564">
        <v>0</v>
      </c>
      <c r="T106" s="557">
        <v>0</v>
      </c>
      <c r="U106" s="564">
        <v>0</v>
      </c>
      <c r="V106" s="557">
        <v>0</v>
      </c>
      <c r="W106" s="564">
        <v>2.0510000000000002</v>
      </c>
      <c r="X106" s="557">
        <v>0.27200000000000002</v>
      </c>
      <c r="Y106" s="564">
        <v>0.71900000000000008</v>
      </c>
      <c r="Z106" s="557">
        <v>0.10600000000000001</v>
      </c>
      <c r="AA106" s="564">
        <v>20.271000000000001</v>
      </c>
      <c r="AB106" s="557">
        <v>46.325000000000003</v>
      </c>
      <c r="AC106" s="564">
        <v>5.343</v>
      </c>
      <c r="AD106" s="557">
        <v>10.834000000000003</v>
      </c>
      <c r="AE106" s="564">
        <v>97.263999999999996</v>
      </c>
      <c r="AF106" s="557">
        <v>90.191999999999993</v>
      </c>
      <c r="AG106" s="564">
        <v>31.055999999999997</v>
      </c>
      <c r="AH106" s="557">
        <v>21.61</v>
      </c>
      <c r="AI106" s="169"/>
      <c r="BC106"/>
      <c r="BD106"/>
      <c r="BE106"/>
      <c r="BF106"/>
      <c r="BG106"/>
      <c r="BH106"/>
      <c r="BI106"/>
      <c r="BJ106"/>
      <c r="BK106"/>
      <c r="BL106"/>
      <c r="BM106"/>
      <c r="BN106"/>
      <c r="BO106"/>
      <c r="BP106"/>
      <c r="BQ106"/>
      <c r="BR106"/>
      <c r="BS106"/>
      <c r="BT106"/>
      <c r="BU106"/>
      <c r="BV106"/>
      <c r="BW106"/>
      <c r="BX106"/>
      <c r="BY106"/>
      <c r="BZ106"/>
      <c r="CA106"/>
      <c r="CB106"/>
      <c r="CC106"/>
      <c r="FT106" s="85"/>
      <c r="FU106" s="85"/>
      <c r="FV106" s="85"/>
      <c r="FW106" s="85"/>
      <c r="FX106" s="85"/>
      <c r="FY106" s="85"/>
      <c r="FZ106" s="85"/>
      <c r="GA106" s="85"/>
      <c r="GB106" s="85"/>
      <c r="GC106" s="85"/>
      <c r="GD106" s="85"/>
      <c r="GE106" s="85"/>
      <c r="GF106" s="85"/>
      <c r="GG106" s="85"/>
    </row>
    <row r="107" spans="1:189">
      <c r="A107" s="164"/>
      <c r="B107" s="171" t="s">
        <v>381</v>
      </c>
      <c r="C107" s="553">
        <v>0</v>
      </c>
      <c r="D107" s="557">
        <v>0</v>
      </c>
      <c r="E107" s="553">
        <v>0</v>
      </c>
      <c r="F107" s="557">
        <v>0</v>
      </c>
      <c r="G107" s="553">
        <v>12.561999999999999</v>
      </c>
      <c r="H107" s="557">
        <v>8.8260000000000005</v>
      </c>
      <c r="I107" s="553">
        <v>4.1310000000000002</v>
      </c>
      <c r="J107" s="557">
        <v>3.9870000000000001</v>
      </c>
      <c r="K107" s="553">
        <v>239.66399999999999</v>
      </c>
      <c r="L107" s="557">
        <v>168.28299999999999</v>
      </c>
      <c r="M107" s="553">
        <v>75.454999999999984</v>
      </c>
      <c r="N107" s="557">
        <v>168.28299999999999</v>
      </c>
      <c r="O107" s="553">
        <v>10.221</v>
      </c>
      <c r="P107" s="557">
        <v>9.3249999999999993</v>
      </c>
      <c r="Q107" s="553">
        <v>2.8810000000000002</v>
      </c>
      <c r="R107" s="557">
        <v>2.9509999999999996</v>
      </c>
      <c r="S107" s="553">
        <v>0</v>
      </c>
      <c r="T107" s="557">
        <v>0</v>
      </c>
      <c r="U107" s="553">
        <v>0</v>
      </c>
      <c r="V107" s="557">
        <v>0</v>
      </c>
      <c r="W107" s="553">
        <v>2.2799999999999998</v>
      </c>
      <c r="X107" s="557">
        <v>3.085</v>
      </c>
      <c r="Y107" s="553">
        <v>0.79899999999999971</v>
      </c>
      <c r="Z107" s="557">
        <v>0.92600000000000016</v>
      </c>
      <c r="AA107" s="553">
        <v>8.0000000000000002E-3</v>
      </c>
      <c r="AB107" s="557">
        <v>-1.2E-2</v>
      </c>
      <c r="AC107" s="553">
        <v>0</v>
      </c>
      <c r="AD107" s="557">
        <v>-4.0000000000000001E-3</v>
      </c>
      <c r="AE107" s="553">
        <v>264.73500000000001</v>
      </c>
      <c r="AF107" s="557">
        <v>189.50700000000001</v>
      </c>
      <c r="AG107" s="553">
        <v>83.26600000000002</v>
      </c>
      <c r="AH107" s="557">
        <v>67.63900000000001</v>
      </c>
      <c r="AI107" s="169"/>
      <c r="BC107"/>
      <c r="BD107"/>
      <c r="BE107"/>
      <c r="BF107"/>
      <c r="BG107"/>
      <c r="BH107"/>
      <c r="BI107"/>
      <c r="BJ107"/>
      <c r="BK107"/>
      <c r="BL107"/>
      <c r="BM107"/>
      <c r="BN107"/>
      <c r="BO107"/>
      <c r="BP107"/>
      <c r="BQ107"/>
      <c r="BR107"/>
      <c r="BS107"/>
      <c r="BT107"/>
      <c r="BU107"/>
      <c r="BV107"/>
      <c r="BW107"/>
      <c r="BX107"/>
      <c r="BY107"/>
      <c r="BZ107"/>
      <c r="CA107"/>
      <c r="CB107"/>
      <c r="CC107"/>
      <c r="FT107" s="85"/>
      <c r="FU107" s="85"/>
      <c r="FV107" s="85"/>
      <c r="FW107" s="85"/>
      <c r="FX107" s="85"/>
      <c r="FY107" s="85"/>
      <c r="FZ107" s="85"/>
      <c r="GA107" s="85"/>
      <c r="GB107" s="85"/>
      <c r="GC107" s="85"/>
      <c r="GD107" s="85"/>
      <c r="GE107" s="85"/>
      <c r="GF107" s="85"/>
      <c r="GG107" s="85"/>
    </row>
    <row r="108" spans="1:189" s="168" customFormat="1">
      <c r="A108" s="158"/>
      <c r="B108" s="166" t="s">
        <v>382</v>
      </c>
      <c r="C108" s="562">
        <v>0</v>
      </c>
      <c r="D108" s="556">
        <v>0</v>
      </c>
      <c r="E108" s="562">
        <v>0</v>
      </c>
      <c r="F108" s="556">
        <v>0</v>
      </c>
      <c r="G108" s="562">
        <v>-160.173</v>
      </c>
      <c r="H108" s="556">
        <v>-136.762</v>
      </c>
      <c r="I108" s="562">
        <v>-54.951999999999998</v>
      </c>
      <c r="J108" s="556">
        <v>-54.161000000000001</v>
      </c>
      <c r="K108" s="562">
        <v>-737.16899999999998</v>
      </c>
      <c r="L108" s="556">
        <v>-534.82899999999995</v>
      </c>
      <c r="M108" s="562">
        <v>-218.29899999999998</v>
      </c>
      <c r="N108" s="556">
        <v>-534.82899999999995</v>
      </c>
      <c r="O108" s="562">
        <v>-281.73899999999998</v>
      </c>
      <c r="P108" s="556">
        <v>-253.87100000000001</v>
      </c>
      <c r="Q108" s="562">
        <v>-108.31599999999997</v>
      </c>
      <c r="R108" s="556">
        <v>-77.424000000000007</v>
      </c>
      <c r="S108" s="562">
        <v>0</v>
      </c>
      <c r="T108" s="556">
        <v>0</v>
      </c>
      <c r="U108" s="562">
        <v>0</v>
      </c>
      <c r="V108" s="556">
        <v>0</v>
      </c>
      <c r="W108" s="562">
        <v>-6.1379999999999999</v>
      </c>
      <c r="X108" s="556">
        <v>-8.8559999999999999</v>
      </c>
      <c r="Y108" s="562">
        <v>-1.9390000000000001</v>
      </c>
      <c r="Z108" s="556">
        <v>-2.6799999999999997</v>
      </c>
      <c r="AA108" s="562">
        <v>-26.001999999999999</v>
      </c>
      <c r="AB108" s="556">
        <v>-28.207999999999998</v>
      </c>
      <c r="AC108" s="562">
        <v>-8.6139999999999972</v>
      </c>
      <c r="AD108" s="556">
        <v>-9.4719999999999978</v>
      </c>
      <c r="AE108" s="562">
        <v>-1211.221</v>
      </c>
      <c r="AF108" s="556">
        <v>-962.52599999999995</v>
      </c>
      <c r="AG108" s="562">
        <v>-392.12</v>
      </c>
      <c r="AH108" s="556">
        <v>-330.77799999999991</v>
      </c>
      <c r="AI108" s="651"/>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s="144"/>
      <c r="CE108" s="144"/>
      <c r="CF108" s="144"/>
      <c r="CG108" s="144"/>
      <c r="CH108" s="144"/>
      <c r="CI108" s="144"/>
      <c r="CJ108" s="144"/>
      <c r="CK108" s="144"/>
      <c r="CL108" s="144"/>
      <c r="CM108" s="144"/>
      <c r="CN108" s="144"/>
      <c r="CO108" s="144"/>
      <c r="CP108" s="144"/>
      <c r="CQ108" s="144"/>
      <c r="CR108" s="144"/>
      <c r="CS108" s="144"/>
      <c r="CT108" s="144"/>
      <c r="CU108" s="144"/>
      <c r="CV108" s="144"/>
      <c r="CW108" s="144"/>
      <c r="CX108" s="144"/>
      <c r="CY108" s="144"/>
      <c r="CZ108" s="144"/>
      <c r="DA108" s="144"/>
      <c r="DB108" s="144"/>
      <c r="DC108" s="144"/>
      <c r="DD108" s="144"/>
      <c r="DE108" s="144"/>
      <c r="DF108" s="144"/>
      <c r="DG108" s="144"/>
      <c r="DH108" s="144"/>
      <c r="DI108" s="144"/>
      <c r="DJ108" s="144"/>
      <c r="DK108" s="144"/>
      <c r="DL108" s="144"/>
      <c r="DM108" s="144"/>
      <c r="DN108" s="144"/>
      <c r="DO108" s="144"/>
      <c r="DP108" s="144"/>
      <c r="DQ108" s="144"/>
      <c r="DR108" s="144"/>
      <c r="DS108" s="144"/>
      <c r="DT108" s="144"/>
      <c r="DU108" s="144"/>
      <c r="DV108" s="144"/>
      <c r="DW108" s="144"/>
      <c r="DX108" s="144"/>
      <c r="DY108" s="144"/>
      <c r="DZ108" s="144"/>
      <c r="EA108" s="144"/>
      <c r="EB108" s="144"/>
      <c r="EC108" s="144"/>
      <c r="ED108" s="144"/>
      <c r="EE108" s="144"/>
      <c r="EF108" s="144"/>
      <c r="EG108" s="144"/>
      <c r="EH108" s="144"/>
      <c r="EI108" s="144"/>
      <c r="EJ108" s="144"/>
      <c r="EK108" s="144"/>
      <c r="EL108" s="144"/>
      <c r="EM108" s="144"/>
      <c r="EN108" s="144"/>
      <c r="EO108" s="144"/>
      <c r="EP108" s="144"/>
      <c r="EQ108" s="144"/>
      <c r="ER108" s="144"/>
      <c r="ES108" s="144"/>
      <c r="ET108" s="144"/>
      <c r="EU108" s="144"/>
      <c r="EV108" s="144"/>
      <c r="EW108" s="144"/>
      <c r="EX108" s="144"/>
      <c r="EY108" s="144"/>
      <c r="EZ108" s="144"/>
      <c r="FA108" s="144"/>
      <c r="FB108" s="144"/>
      <c r="FC108" s="144"/>
      <c r="FD108" s="144"/>
      <c r="FE108" s="144"/>
      <c r="FF108" s="144"/>
      <c r="FG108" s="144"/>
      <c r="FH108" s="144"/>
      <c r="FI108" s="144"/>
      <c r="FJ108" s="144"/>
      <c r="FK108" s="144"/>
      <c r="FL108" s="144"/>
      <c r="FM108" s="144"/>
      <c r="FN108" s="144"/>
      <c r="FO108" s="144"/>
      <c r="FP108" s="144"/>
      <c r="FQ108" s="144"/>
      <c r="FR108" s="144"/>
      <c r="FS108" s="144"/>
      <c r="FT108" s="144"/>
      <c r="FU108" s="144"/>
      <c r="FV108" s="144"/>
      <c r="FW108" s="144"/>
      <c r="FX108" s="144"/>
      <c r="FY108" s="144"/>
      <c r="FZ108" s="144"/>
      <c r="GA108" s="144"/>
      <c r="GB108" s="144"/>
      <c r="GC108" s="144"/>
      <c r="GD108" s="144"/>
      <c r="GE108" s="144"/>
      <c r="GF108" s="144"/>
      <c r="GG108" s="144"/>
    </row>
    <row r="109" spans="1:189">
      <c r="A109" s="164"/>
      <c r="B109" s="171" t="s">
        <v>383</v>
      </c>
      <c r="C109" s="553">
        <v>0</v>
      </c>
      <c r="D109" s="557">
        <v>0</v>
      </c>
      <c r="E109" s="553">
        <v>0</v>
      </c>
      <c r="F109" s="557">
        <v>0</v>
      </c>
      <c r="G109" s="553">
        <v>-41.787999999999997</v>
      </c>
      <c r="H109" s="557">
        <v>-17.492000000000001</v>
      </c>
      <c r="I109" s="553">
        <v>-15.722999999999995</v>
      </c>
      <c r="J109" s="557">
        <v>-14.231000000000002</v>
      </c>
      <c r="K109" s="553">
        <v>-179.374</v>
      </c>
      <c r="L109" s="557">
        <v>-66.944999999999993</v>
      </c>
      <c r="M109" s="553">
        <v>-63.259</v>
      </c>
      <c r="N109" s="557">
        <v>-66.944999999999993</v>
      </c>
      <c r="O109" s="553">
        <v>-217.81399999999999</v>
      </c>
      <c r="P109" s="557">
        <v>-150.31399999999999</v>
      </c>
      <c r="Q109" s="553">
        <v>-82.132000000000005</v>
      </c>
      <c r="R109" s="557">
        <v>-50.889999999999986</v>
      </c>
      <c r="S109" s="553">
        <v>0</v>
      </c>
      <c r="T109" s="557">
        <v>0</v>
      </c>
      <c r="U109" s="553">
        <v>0</v>
      </c>
      <c r="V109" s="557">
        <v>0</v>
      </c>
      <c r="W109" s="553">
        <v>0</v>
      </c>
      <c r="X109" s="557">
        <v>0</v>
      </c>
      <c r="Y109" s="553">
        <v>0</v>
      </c>
      <c r="Z109" s="557">
        <v>0</v>
      </c>
      <c r="AA109" s="553">
        <v>-3.198</v>
      </c>
      <c r="AB109" s="557">
        <v>-2.6520000000000001</v>
      </c>
      <c r="AC109" s="553">
        <v>-1.65</v>
      </c>
      <c r="AD109" s="557">
        <v>-0.8</v>
      </c>
      <c r="AE109" s="553">
        <v>-442.17399999999998</v>
      </c>
      <c r="AF109" s="557">
        <v>-237.40299999999999</v>
      </c>
      <c r="AG109" s="553">
        <v>-162.76399999999995</v>
      </c>
      <c r="AH109" s="557">
        <v>-89.846000000000004</v>
      </c>
      <c r="AI109" s="169"/>
      <c r="BC109"/>
      <c r="BD109"/>
      <c r="BE109"/>
      <c r="BF109"/>
      <c r="BG109"/>
      <c r="BH109"/>
      <c r="BI109"/>
      <c r="BJ109"/>
      <c r="BK109"/>
      <c r="BL109"/>
      <c r="BM109"/>
      <c r="BN109"/>
      <c r="BO109"/>
      <c r="BP109"/>
      <c r="BQ109"/>
      <c r="BR109"/>
      <c r="BS109"/>
      <c r="BT109"/>
      <c r="BU109"/>
      <c r="BV109"/>
      <c r="BW109"/>
      <c r="BX109"/>
      <c r="BY109"/>
      <c r="BZ109"/>
      <c r="CA109"/>
      <c r="CB109"/>
      <c r="CC109"/>
      <c r="FT109" s="85"/>
      <c r="FU109" s="85"/>
      <c r="FV109" s="85"/>
      <c r="FW109" s="85"/>
      <c r="FX109" s="85"/>
      <c r="FY109" s="85"/>
      <c r="FZ109" s="85"/>
      <c r="GA109" s="85"/>
      <c r="GB109" s="85"/>
      <c r="GC109" s="85"/>
      <c r="GD109" s="85"/>
      <c r="GE109" s="85"/>
      <c r="GF109" s="85"/>
      <c r="GG109" s="85"/>
    </row>
    <row r="110" spans="1:189">
      <c r="A110" s="164"/>
      <c r="B110" s="171" t="s">
        <v>384</v>
      </c>
      <c r="C110" s="553">
        <v>0</v>
      </c>
      <c r="D110" s="557">
        <v>0</v>
      </c>
      <c r="E110" s="553">
        <v>0</v>
      </c>
      <c r="F110" s="557">
        <v>0</v>
      </c>
      <c r="G110" s="553">
        <v>0</v>
      </c>
      <c r="H110" s="557">
        <v>0</v>
      </c>
      <c r="I110" s="553">
        <v>0</v>
      </c>
      <c r="J110" s="557">
        <v>0</v>
      </c>
      <c r="K110" s="553">
        <v>-130.15899999999999</v>
      </c>
      <c r="L110" s="557">
        <v>-109.462</v>
      </c>
      <c r="M110" s="553">
        <v>-28.311999999999998</v>
      </c>
      <c r="N110" s="557">
        <v>-109.462</v>
      </c>
      <c r="O110" s="553">
        <v>-18.957999999999998</v>
      </c>
      <c r="P110" s="557">
        <v>-25.08</v>
      </c>
      <c r="Q110" s="553">
        <v>-7.1969999999999992</v>
      </c>
      <c r="R110" s="557">
        <v>-8.0079999999999991</v>
      </c>
      <c r="S110" s="553">
        <v>0</v>
      </c>
      <c r="T110" s="557">
        <v>0</v>
      </c>
      <c r="U110" s="553">
        <v>0</v>
      </c>
      <c r="V110" s="557">
        <v>0</v>
      </c>
      <c r="W110" s="553">
        <v>0</v>
      </c>
      <c r="X110" s="557">
        <v>0</v>
      </c>
      <c r="Y110" s="553">
        <v>0</v>
      </c>
      <c r="Z110" s="557">
        <v>0</v>
      </c>
      <c r="AA110" s="553">
        <v>-17.975999999999999</v>
      </c>
      <c r="AB110" s="557">
        <v>-17.975999999999999</v>
      </c>
      <c r="AC110" s="553">
        <v>-6.0149999999999988</v>
      </c>
      <c r="AD110" s="557">
        <v>-6.0149999999999988</v>
      </c>
      <c r="AE110" s="553">
        <v>-167.09299999999999</v>
      </c>
      <c r="AF110" s="557">
        <v>-152.518</v>
      </c>
      <c r="AG110" s="553">
        <v>-41.523999999999987</v>
      </c>
      <c r="AH110" s="557">
        <v>-53.385000000000005</v>
      </c>
      <c r="AI110" s="169"/>
      <c r="BC110"/>
      <c r="BD110"/>
      <c r="BE110"/>
      <c r="BF110"/>
      <c r="BG110"/>
      <c r="BH110"/>
      <c r="BI110"/>
      <c r="BJ110"/>
      <c r="BK110"/>
      <c r="BL110"/>
      <c r="BM110"/>
      <c r="BN110"/>
      <c r="BO110"/>
      <c r="BP110"/>
      <c r="BQ110"/>
      <c r="BR110"/>
      <c r="BS110"/>
      <c r="BT110"/>
      <c r="BU110"/>
      <c r="BV110"/>
      <c r="BW110"/>
      <c r="BX110"/>
      <c r="BY110"/>
      <c r="BZ110"/>
      <c r="CA110"/>
      <c r="CB110"/>
      <c r="CC110"/>
      <c r="FT110" s="85"/>
      <c r="FU110" s="85"/>
      <c r="FV110" s="85"/>
      <c r="FW110" s="85"/>
      <c r="FX110" s="85"/>
      <c r="FY110" s="85"/>
      <c r="FZ110" s="85"/>
      <c r="GA110" s="85"/>
      <c r="GB110" s="85"/>
      <c r="GC110" s="85"/>
      <c r="GD110" s="85"/>
      <c r="GE110" s="85"/>
      <c r="GF110" s="85"/>
      <c r="GG110" s="85"/>
    </row>
    <row r="111" spans="1:189">
      <c r="A111" s="164"/>
      <c r="B111" s="171" t="s">
        <v>57</v>
      </c>
      <c r="C111" s="553">
        <v>0</v>
      </c>
      <c r="D111" s="557">
        <v>0</v>
      </c>
      <c r="E111" s="553">
        <v>0</v>
      </c>
      <c r="F111" s="557">
        <v>0</v>
      </c>
      <c r="G111" s="553">
        <v>-118.38500000000001</v>
      </c>
      <c r="H111" s="557">
        <v>-119.27</v>
      </c>
      <c r="I111" s="553">
        <v>-39.228999999999999</v>
      </c>
      <c r="J111" s="557">
        <v>-39.929999999999993</v>
      </c>
      <c r="K111" s="553">
        <v>-427.63600000000002</v>
      </c>
      <c r="L111" s="557">
        <v>-358.42200000000003</v>
      </c>
      <c r="M111" s="553">
        <v>-126.72800000000001</v>
      </c>
      <c r="N111" s="557">
        <v>-358.42200000000003</v>
      </c>
      <c r="O111" s="553">
        <v>-44.966999999999999</v>
      </c>
      <c r="P111" s="557">
        <v>-78.477000000000004</v>
      </c>
      <c r="Q111" s="553">
        <v>-18.986999999999998</v>
      </c>
      <c r="R111" s="557">
        <v>-18.526000000000003</v>
      </c>
      <c r="S111" s="553">
        <v>0</v>
      </c>
      <c r="T111" s="557">
        <v>0</v>
      </c>
      <c r="U111" s="553">
        <v>0</v>
      </c>
      <c r="V111" s="557">
        <v>0</v>
      </c>
      <c r="W111" s="553">
        <v>-6.1379999999999999</v>
      </c>
      <c r="X111" s="557">
        <v>-8.8559999999999999</v>
      </c>
      <c r="Y111" s="553">
        <v>-1.9390000000000001</v>
      </c>
      <c r="Z111" s="557">
        <v>-2.6799999999999997</v>
      </c>
      <c r="AA111" s="553">
        <v>-4.8280000000000003</v>
      </c>
      <c r="AB111" s="557">
        <v>-7.58</v>
      </c>
      <c r="AC111" s="553">
        <v>-0.94900000000000029</v>
      </c>
      <c r="AD111" s="557">
        <v>-2.657</v>
      </c>
      <c r="AE111" s="553">
        <v>-601.95399999999995</v>
      </c>
      <c r="AF111" s="557">
        <v>-572.60500000000002</v>
      </c>
      <c r="AG111" s="553">
        <v>-187.83199999999994</v>
      </c>
      <c r="AH111" s="557">
        <v>-187.54700000000003</v>
      </c>
      <c r="AI111" s="169"/>
      <c r="BC111"/>
      <c r="BD111"/>
      <c r="BE111"/>
      <c r="BF111"/>
      <c r="BG111"/>
      <c r="BH111"/>
      <c r="BI111"/>
      <c r="BJ111"/>
      <c r="BK111"/>
      <c r="BL111"/>
      <c r="BM111"/>
      <c r="BN111"/>
      <c r="BO111"/>
      <c r="BP111"/>
      <c r="BQ111"/>
      <c r="BR111"/>
      <c r="BS111"/>
      <c r="BT111"/>
      <c r="BU111"/>
      <c r="BV111"/>
      <c r="BW111"/>
      <c r="BX111"/>
      <c r="BY111"/>
      <c r="BZ111"/>
      <c r="CA111"/>
      <c r="CB111"/>
      <c r="CC111"/>
      <c r="FT111" s="85"/>
      <c r="FU111" s="85"/>
      <c r="FV111" s="85"/>
      <c r="FW111" s="85"/>
      <c r="FX111" s="85"/>
      <c r="FY111" s="85"/>
      <c r="FZ111" s="85"/>
      <c r="GA111" s="85"/>
      <c r="GB111" s="85"/>
      <c r="GC111" s="85"/>
      <c r="GD111" s="85"/>
      <c r="GE111" s="85"/>
      <c r="GF111" s="85"/>
      <c r="GG111" s="85"/>
    </row>
    <row r="112" spans="1:189">
      <c r="A112" s="164"/>
      <c r="B112" s="171" t="s">
        <v>385</v>
      </c>
      <c r="C112" s="553">
        <v>0</v>
      </c>
      <c r="D112" s="557">
        <v>0</v>
      </c>
      <c r="E112" s="553">
        <v>0</v>
      </c>
      <c r="F112" s="557">
        <v>0</v>
      </c>
      <c r="G112" s="553">
        <v>189.84899999999999</v>
      </c>
      <c r="H112" s="557">
        <v>127.121</v>
      </c>
      <c r="I112" s="553">
        <v>53.161999999999978</v>
      </c>
      <c r="J112" s="557">
        <v>29.021000000000001</v>
      </c>
      <c r="K112" s="553">
        <v>0</v>
      </c>
      <c r="L112" s="557">
        <v>0</v>
      </c>
      <c r="M112" s="553">
        <v>0</v>
      </c>
      <c r="N112" s="557">
        <v>0</v>
      </c>
      <c r="O112" s="553">
        <v>0</v>
      </c>
      <c r="P112" s="557">
        <v>0</v>
      </c>
      <c r="Q112" s="553">
        <v>0</v>
      </c>
      <c r="R112" s="557">
        <v>0</v>
      </c>
      <c r="S112" s="553">
        <v>0</v>
      </c>
      <c r="T112" s="557">
        <v>0</v>
      </c>
      <c r="U112" s="553">
        <v>0</v>
      </c>
      <c r="V112" s="557">
        <v>0</v>
      </c>
      <c r="W112" s="553">
        <v>0</v>
      </c>
      <c r="X112" s="557">
        <v>0</v>
      </c>
      <c r="Y112" s="553">
        <v>0</v>
      </c>
      <c r="Z112" s="557">
        <v>0</v>
      </c>
      <c r="AA112" s="553">
        <v>1.2E-2</v>
      </c>
      <c r="AB112" s="557">
        <v>0</v>
      </c>
      <c r="AC112" s="553">
        <v>0</v>
      </c>
      <c r="AD112" s="557">
        <v>0</v>
      </c>
      <c r="AE112" s="553">
        <v>189.86099999999999</v>
      </c>
      <c r="AF112" s="557">
        <v>127.121</v>
      </c>
      <c r="AG112" s="553">
        <v>53.161999999999978</v>
      </c>
      <c r="AH112" s="557">
        <v>29.021000000000001</v>
      </c>
      <c r="AI112" s="169"/>
      <c r="BC112"/>
      <c r="BD112"/>
      <c r="BE112"/>
      <c r="BF112"/>
      <c r="BG112"/>
      <c r="BH112"/>
      <c r="BI112"/>
      <c r="BJ112"/>
      <c r="BK112"/>
      <c r="BL112"/>
      <c r="BM112"/>
      <c r="BN112"/>
      <c r="BO112"/>
      <c r="BP112"/>
      <c r="BQ112"/>
      <c r="BR112"/>
      <c r="BS112"/>
      <c r="BT112"/>
      <c r="BU112"/>
      <c r="BV112"/>
      <c r="BW112"/>
      <c r="BX112"/>
      <c r="BY112"/>
      <c r="BZ112"/>
      <c r="CA112"/>
      <c r="CB112"/>
      <c r="CC112"/>
      <c r="FT112" s="85"/>
      <c r="FU112" s="85"/>
      <c r="FV112" s="85"/>
      <c r="FW112" s="85"/>
      <c r="FX112" s="85"/>
      <c r="FY112" s="85"/>
      <c r="FZ112" s="85"/>
      <c r="GA112" s="85"/>
      <c r="GB112" s="85"/>
      <c r="GC112" s="85"/>
      <c r="GD112" s="85"/>
      <c r="GE112" s="85"/>
      <c r="GF112" s="85"/>
      <c r="GG112" s="85"/>
    </row>
    <row r="113" spans="1:189" s="168" customFormat="1">
      <c r="A113" s="178"/>
      <c r="B113" s="166" t="s">
        <v>386</v>
      </c>
      <c r="C113" s="562">
        <v>0</v>
      </c>
      <c r="D113" s="556">
        <v>0</v>
      </c>
      <c r="E113" s="562">
        <v>0</v>
      </c>
      <c r="F113" s="556">
        <v>0</v>
      </c>
      <c r="G113" s="562">
        <v>2.6030000000000002</v>
      </c>
      <c r="H113" s="556">
        <v>4.0229999999999997</v>
      </c>
      <c r="I113" s="562">
        <v>0.56200000000000028</v>
      </c>
      <c r="J113" s="556">
        <v>4.4499999999999993</v>
      </c>
      <c r="K113" s="562">
        <v>-17.385000000000002</v>
      </c>
      <c r="L113" s="556">
        <v>-12.819000000000001</v>
      </c>
      <c r="M113" s="562">
        <v>-13.369000000000002</v>
      </c>
      <c r="N113" s="556">
        <v>-12.819000000000001</v>
      </c>
      <c r="O113" s="562">
        <v>-2.6549999999999998</v>
      </c>
      <c r="P113" s="556">
        <v>5.5289999999999999</v>
      </c>
      <c r="Q113" s="562">
        <v>-1.7489999999999997</v>
      </c>
      <c r="R113" s="556">
        <v>0.2110000000000003</v>
      </c>
      <c r="S113" s="562">
        <v>0</v>
      </c>
      <c r="T113" s="556">
        <v>0</v>
      </c>
      <c r="U113" s="562">
        <v>0</v>
      </c>
      <c r="V113" s="556">
        <v>0</v>
      </c>
      <c r="W113" s="562">
        <v>3.1720000000000002</v>
      </c>
      <c r="X113" s="556">
        <v>-0.61499999999999999</v>
      </c>
      <c r="Y113" s="562">
        <v>4.5000000000000373E-2</v>
      </c>
      <c r="Z113" s="556">
        <v>0.35899999999999999</v>
      </c>
      <c r="AA113" s="562">
        <v>-25.986999999999998</v>
      </c>
      <c r="AB113" s="556">
        <v>-14.044</v>
      </c>
      <c r="AC113" s="562">
        <v>-7.5349999999999966</v>
      </c>
      <c r="AD113" s="556">
        <v>-1.0289999999999999</v>
      </c>
      <c r="AE113" s="562">
        <v>-40.252000000000002</v>
      </c>
      <c r="AF113" s="556">
        <v>-17.925999999999998</v>
      </c>
      <c r="AG113" s="562">
        <v>-22.046000000000003</v>
      </c>
      <c r="AH113" s="556">
        <v>5.8610000000000007</v>
      </c>
      <c r="AI113" s="144"/>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s="144"/>
      <c r="CE113" s="144"/>
      <c r="CF113" s="144"/>
      <c r="CG113" s="144"/>
      <c r="CH113" s="144"/>
      <c r="CI113" s="144"/>
      <c r="CJ113" s="144"/>
      <c r="CK113" s="144"/>
      <c r="CL113" s="144"/>
      <c r="CM113" s="144"/>
      <c r="CN113" s="144"/>
      <c r="CO113" s="144"/>
      <c r="CP113" s="144"/>
      <c r="CQ113" s="144"/>
      <c r="CR113" s="144"/>
      <c r="CS113" s="144"/>
      <c r="CT113" s="144"/>
      <c r="CU113" s="144"/>
      <c r="CV113" s="144"/>
      <c r="CW113" s="144"/>
      <c r="CX113" s="144"/>
      <c r="CY113" s="144"/>
      <c r="CZ113" s="144"/>
      <c r="DA113" s="144"/>
      <c r="DB113" s="144"/>
      <c r="DC113" s="144"/>
      <c r="DD113" s="144"/>
      <c r="DE113" s="144"/>
      <c r="DF113" s="144"/>
      <c r="DG113" s="144"/>
      <c r="DH113" s="144"/>
      <c r="DI113" s="144"/>
      <c r="DJ113" s="144"/>
      <c r="DK113" s="144"/>
      <c r="DL113" s="144"/>
      <c r="DM113" s="144"/>
      <c r="DN113" s="144"/>
      <c r="DO113" s="144"/>
      <c r="DP113" s="144"/>
      <c r="DQ113" s="144"/>
      <c r="DR113" s="144"/>
      <c r="DS113" s="144"/>
      <c r="DT113" s="144"/>
      <c r="DU113" s="144"/>
      <c r="DV113" s="144"/>
      <c r="DW113" s="144"/>
      <c r="DX113" s="144"/>
      <c r="DY113" s="144"/>
      <c r="DZ113" s="144"/>
      <c r="EA113" s="144"/>
      <c r="EB113" s="144"/>
      <c r="EC113" s="144"/>
      <c r="ED113" s="144"/>
      <c r="EE113" s="144"/>
      <c r="EF113" s="144"/>
      <c r="EG113" s="144"/>
      <c r="EH113" s="144"/>
      <c r="EI113" s="144"/>
      <c r="EJ113" s="144"/>
      <c r="EK113" s="144"/>
      <c r="EL113" s="144"/>
      <c r="EM113" s="144"/>
      <c r="EN113" s="144"/>
      <c r="EO113" s="144"/>
      <c r="EP113" s="144"/>
      <c r="EQ113" s="144"/>
      <c r="ER113" s="144"/>
      <c r="ES113" s="144"/>
      <c r="ET113" s="144"/>
      <c r="EU113" s="144"/>
      <c r="EV113" s="144"/>
      <c r="EW113" s="144"/>
      <c r="EX113" s="144"/>
      <c r="EY113" s="144"/>
      <c r="EZ113" s="144"/>
      <c r="FA113" s="144"/>
      <c r="FB113" s="144"/>
      <c r="FC113" s="144"/>
      <c r="FD113" s="144"/>
      <c r="FE113" s="144"/>
      <c r="FF113" s="144"/>
      <c r="FG113" s="144"/>
      <c r="FH113" s="144"/>
      <c r="FI113" s="144"/>
      <c r="FJ113" s="144"/>
      <c r="FK113" s="144"/>
      <c r="FL113" s="144"/>
      <c r="FM113" s="144"/>
      <c r="FN113" s="144"/>
      <c r="FO113" s="144"/>
      <c r="FP113" s="144"/>
      <c r="FQ113" s="144"/>
      <c r="FR113" s="144"/>
      <c r="FS113" s="144"/>
      <c r="FT113" s="144"/>
      <c r="FU113" s="144"/>
      <c r="FV113" s="144"/>
      <c r="FW113" s="144"/>
      <c r="FX113" s="144"/>
      <c r="FY113" s="144"/>
      <c r="FZ113" s="144"/>
      <c r="GA113" s="144"/>
      <c r="GB113" s="144"/>
      <c r="GC113" s="144"/>
      <c r="GD113" s="144"/>
      <c r="GE113" s="144"/>
      <c r="GF113" s="144"/>
      <c r="GG113" s="144"/>
    </row>
    <row r="114" spans="1:189">
      <c r="A114" s="169"/>
      <c r="B114" s="169"/>
      <c r="C114" s="169"/>
      <c r="D114" s="169"/>
      <c r="E114" s="664"/>
      <c r="F114" s="664"/>
      <c r="G114" s="169"/>
      <c r="H114" s="169"/>
      <c r="I114" s="664"/>
      <c r="J114" s="664"/>
      <c r="K114" s="169"/>
      <c r="L114" s="664"/>
      <c r="M114" s="664"/>
      <c r="N114" s="664"/>
      <c r="O114" s="169"/>
      <c r="P114" s="169"/>
      <c r="Q114" s="664"/>
      <c r="R114" s="664"/>
      <c r="S114" s="169"/>
      <c r="T114" s="169"/>
      <c r="U114" s="664"/>
      <c r="V114" s="664"/>
      <c r="W114" s="169"/>
      <c r="X114" s="169"/>
      <c r="Y114" s="664"/>
      <c r="Z114" s="664"/>
      <c r="AA114" s="169"/>
      <c r="AB114" s="169"/>
      <c r="AC114" s="664"/>
      <c r="AD114" s="664"/>
      <c r="AE114" s="169"/>
      <c r="AF114" s="169"/>
      <c r="AG114" s="664"/>
      <c r="AH114" s="664"/>
      <c r="AI114" s="169"/>
      <c r="BC114"/>
      <c r="BD114"/>
      <c r="BE114"/>
      <c r="BF114"/>
      <c r="BG114"/>
      <c r="BH114"/>
      <c r="BI114"/>
      <c r="BJ114"/>
      <c r="BK114"/>
      <c r="BL114"/>
      <c r="BM114"/>
      <c r="BN114"/>
      <c r="BO114"/>
      <c r="BP114"/>
      <c r="BQ114"/>
      <c r="BR114"/>
      <c r="BS114"/>
      <c r="BT114"/>
      <c r="BU114"/>
      <c r="BV114"/>
      <c r="BW114"/>
      <c r="BX114"/>
      <c r="BY114"/>
      <c r="BZ114"/>
      <c r="CA114"/>
      <c r="CB114"/>
      <c r="CC114"/>
      <c r="FT114" s="85"/>
      <c r="FU114" s="85"/>
      <c r="FV114" s="85"/>
      <c r="FW114" s="85"/>
      <c r="FX114" s="85"/>
      <c r="FY114" s="85"/>
      <c r="FZ114" s="85"/>
      <c r="GA114" s="85"/>
      <c r="GB114" s="85"/>
      <c r="GC114" s="85"/>
      <c r="GD114" s="85"/>
      <c r="GE114" s="85"/>
      <c r="GF114" s="85"/>
      <c r="GG114" s="85"/>
    </row>
    <row r="115" spans="1:189" ht="25.5">
      <c r="A115" s="160"/>
      <c r="B115" s="165" t="s">
        <v>387</v>
      </c>
      <c r="C115" s="553">
        <v>0</v>
      </c>
      <c r="D115" s="557">
        <v>0</v>
      </c>
      <c r="E115" s="553">
        <v>0</v>
      </c>
      <c r="F115" s="557">
        <v>0</v>
      </c>
      <c r="G115" s="553">
        <v>1.498</v>
      </c>
      <c r="H115" s="557">
        <v>-5.0999999999999997E-2</v>
      </c>
      <c r="I115" s="553">
        <v>-4.2999999999999927E-2</v>
      </c>
      <c r="J115" s="557">
        <v>4.0000000000000036E-3</v>
      </c>
      <c r="K115" s="553">
        <v>-0.39700000000000002</v>
      </c>
      <c r="L115" s="557">
        <v>-0.20100000000000001</v>
      </c>
      <c r="M115" s="553">
        <v>-0.36799999999999999</v>
      </c>
      <c r="N115" s="557">
        <v>-0.20100000000000001</v>
      </c>
      <c r="O115" s="553">
        <v>0.35299999999999998</v>
      </c>
      <c r="P115" s="557">
        <v>-1.3109999999999999</v>
      </c>
      <c r="Q115" s="553">
        <v>4.7999999999999987E-2</v>
      </c>
      <c r="R115" s="557">
        <v>1.6000000000000014E-2</v>
      </c>
      <c r="S115" s="553">
        <v>0</v>
      </c>
      <c r="T115" s="557">
        <v>0</v>
      </c>
      <c r="U115" s="553">
        <v>0</v>
      </c>
      <c r="V115" s="557">
        <v>0</v>
      </c>
      <c r="W115" s="553">
        <v>0</v>
      </c>
      <c r="X115" s="557">
        <v>0</v>
      </c>
      <c r="Y115" s="553">
        <v>0</v>
      </c>
      <c r="Z115" s="557">
        <v>0</v>
      </c>
      <c r="AA115" s="553">
        <v>0.50900000000000001</v>
      </c>
      <c r="AB115" s="557">
        <v>-0.58499999999999996</v>
      </c>
      <c r="AC115" s="553">
        <v>4.1999999999999982E-2</v>
      </c>
      <c r="AD115" s="557">
        <v>5.8000000000000052E-2</v>
      </c>
      <c r="AE115" s="553">
        <v>1.9630000000000001</v>
      </c>
      <c r="AF115" s="557">
        <v>-2.1480000000000001</v>
      </c>
      <c r="AG115" s="553">
        <v>-0.32099999999999973</v>
      </c>
      <c r="AH115" s="557">
        <v>8.1999999999999851E-2</v>
      </c>
      <c r="BC115"/>
      <c r="BD115"/>
      <c r="BE115"/>
      <c r="BF115"/>
      <c r="BG115"/>
      <c r="BH115"/>
      <c r="BI115"/>
      <c r="BJ115"/>
      <c r="BK115"/>
      <c r="BL115"/>
      <c r="BM115"/>
      <c r="BN115"/>
      <c r="BO115"/>
      <c r="BP115"/>
      <c r="BQ115"/>
      <c r="BR115"/>
      <c r="BS115"/>
      <c r="BT115"/>
      <c r="BU115"/>
      <c r="BV115"/>
      <c r="BW115"/>
      <c r="BX115"/>
      <c r="BY115"/>
      <c r="BZ115"/>
      <c r="CA115"/>
      <c r="CB115"/>
      <c r="CC115"/>
      <c r="FT115" s="85"/>
      <c r="FU115" s="85"/>
      <c r="FV115" s="85"/>
      <c r="FW115" s="85"/>
      <c r="FX115" s="85"/>
      <c r="FY115" s="85"/>
      <c r="FZ115" s="85"/>
      <c r="GA115" s="85"/>
      <c r="GB115" s="85"/>
      <c r="GC115" s="85"/>
      <c r="GD115" s="85"/>
      <c r="GE115" s="85"/>
      <c r="GF115" s="85"/>
      <c r="GG115" s="85"/>
    </row>
    <row r="116" spans="1:189">
      <c r="A116" s="164"/>
      <c r="B116" s="171" t="s">
        <v>388</v>
      </c>
      <c r="C116" s="553">
        <v>0</v>
      </c>
      <c r="D116" s="556">
        <v>0</v>
      </c>
      <c r="E116" s="553">
        <v>0</v>
      </c>
      <c r="F116" s="556">
        <v>0</v>
      </c>
      <c r="G116" s="553">
        <v>0.13600000000000001</v>
      </c>
      <c r="H116" s="556">
        <v>0.14599999999999999</v>
      </c>
      <c r="I116" s="553">
        <v>1.4000000000000012E-2</v>
      </c>
      <c r="J116" s="556">
        <v>0.14599999999999999</v>
      </c>
      <c r="K116" s="553">
        <v>2E-3</v>
      </c>
      <c r="L116" s="556">
        <v>0</v>
      </c>
      <c r="M116" s="553">
        <v>2E-3</v>
      </c>
      <c r="N116" s="556">
        <v>0</v>
      </c>
      <c r="O116" s="553">
        <v>3.0000000000000001E-3</v>
      </c>
      <c r="P116" s="556">
        <v>0.77500000000000002</v>
      </c>
      <c r="Q116" s="553">
        <v>2E-3</v>
      </c>
      <c r="R116" s="556">
        <v>0.25700000000000001</v>
      </c>
      <c r="S116" s="553">
        <v>0</v>
      </c>
      <c r="T116" s="556">
        <v>0</v>
      </c>
      <c r="U116" s="553">
        <v>0</v>
      </c>
      <c r="V116" s="556">
        <v>0</v>
      </c>
      <c r="W116" s="553">
        <v>0.14000000000000001</v>
      </c>
      <c r="X116" s="556">
        <v>1E-3</v>
      </c>
      <c r="Y116" s="553">
        <v>0.129</v>
      </c>
      <c r="Z116" s="556">
        <v>0</v>
      </c>
      <c r="AA116" s="553">
        <v>0</v>
      </c>
      <c r="AB116" s="556">
        <v>0</v>
      </c>
      <c r="AC116" s="553">
        <v>1E-3</v>
      </c>
      <c r="AD116" s="556">
        <v>-0.02</v>
      </c>
      <c r="AE116" s="553">
        <v>0.28100000000000003</v>
      </c>
      <c r="AF116" s="556">
        <v>0.92200000000000004</v>
      </c>
      <c r="AG116" s="553">
        <v>0.14800000000000002</v>
      </c>
      <c r="AH116" s="556">
        <v>0.36499999999999999</v>
      </c>
      <c r="BC116"/>
      <c r="BD116"/>
      <c r="BE116"/>
      <c r="BF116"/>
      <c r="BG116"/>
      <c r="BH116"/>
      <c r="BI116"/>
      <c r="BJ116"/>
      <c r="BK116"/>
      <c r="BL116"/>
      <c r="BM116"/>
      <c r="BN116"/>
      <c r="BO116"/>
      <c r="BP116"/>
      <c r="BQ116"/>
      <c r="BR116"/>
      <c r="BS116"/>
      <c r="BT116"/>
      <c r="BU116"/>
      <c r="BV116"/>
      <c r="BW116"/>
      <c r="BX116"/>
      <c r="BY116"/>
      <c r="BZ116"/>
      <c r="CA116"/>
      <c r="CB116"/>
      <c r="CC116"/>
      <c r="FT116" s="85"/>
      <c r="FU116" s="85"/>
      <c r="FV116" s="85"/>
      <c r="FW116" s="85"/>
      <c r="FX116" s="85"/>
      <c r="FY116" s="85"/>
      <c r="FZ116" s="85"/>
      <c r="GA116" s="85"/>
      <c r="GB116" s="85"/>
      <c r="GC116" s="85"/>
      <c r="GD116" s="85"/>
      <c r="GE116" s="85"/>
      <c r="GF116" s="85"/>
      <c r="GG116" s="85"/>
    </row>
    <row r="117" spans="1:189">
      <c r="A117" s="164"/>
      <c r="B117" s="171" t="s">
        <v>389</v>
      </c>
      <c r="C117" s="553">
        <v>0</v>
      </c>
      <c r="D117" s="557">
        <v>0</v>
      </c>
      <c r="E117" s="553">
        <v>0</v>
      </c>
      <c r="F117" s="557">
        <v>0</v>
      </c>
      <c r="G117" s="553">
        <v>0</v>
      </c>
      <c r="H117" s="557">
        <v>0.14599999999999999</v>
      </c>
      <c r="I117" s="553">
        <v>0</v>
      </c>
      <c r="J117" s="557">
        <v>0.14599999999999999</v>
      </c>
      <c r="K117" s="553">
        <v>2E-3</v>
      </c>
      <c r="L117" s="557">
        <v>1.7999999999999999E-2</v>
      </c>
      <c r="M117" s="553">
        <v>2E-3</v>
      </c>
      <c r="N117" s="557">
        <v>1.7999999999999999E-2</v>
      </c>
      <c r="O117" s="553">
        <v>0</v>
      </c>
      <c r="P117" s="557">
        <v>0.52700000000000002</v>
      </c>
      <c r="Q117" s="553">
        <v>0</v>
      </c>
      <c r="R117" s="557">
        <v>1.100000000000001E-2</v>
      </c>
      <c r="S117" s="553">
        <v>0</v>
      </c>
      <c r="T117" s="557">
        <v>0</v>
      </c>
      <c r="U117" s="553">
        <v>0</v>
      </c>
      <c r="V117" s="557">
        <v>0</v>
      </c>
      <c r="W117" s="553">
        <v>0</v>
      </c>
      <c r="X117" s="557">
        <v>0</v>
      </c>
      <c r="Y117" s="553">
        <v>0</v>
      </c>
      <c r="Z117" s="557">
        <v>0</v>
      </c>
      <c r="AA117" s="553">
        <v>0</v>
      </c>
      <c r="AB117" s="557">
        <v>0</v>
      </c>
      <c r="AC117" s="553">
        <v>1E-3</v>
      </c>
      <c r="AD117" s="557">
        <v>0</v>
      </c>
      <c r="AE117" s="553">
        <v>2E-3</v>
      </c>
      <c r="AF117" s="557">
        <v>0.69099999999999995</v>
      </c>
      <c r="AG117" s="553">
        <v>3.0000000000000001E-3</v>
      </c>
      <c r="AH117" s="557">
        <v>0.15699999999999992</v>
      </c>
      <c r="BC117"/>
      <c r="BD117"/>
      <c r="BE117"/>
      <c r="BF117"/>
      <c r="BG117"/>
      <c r="BH117"/>
      <c r="BI117"/>
      <c r="BJ117"/>
      <c r="BK117"/>
      <c r="BL117"/>
      <c r="BM117"/>
      <c r="BN117"/>
      <c r="BO117"/>
      <c r="BP117"/>
      <c r="BQ117"/>
      <c r="BR117"/>
      <c r="BS117"/>
      <c r="BT117"/>
      <c r="BU117"/>
      <c r="BV117"/>
      <c r="BW117"/>
      <c r="BX117"/>
      <c r="BY117"/>
      <c r="BZ117"/>
      <c r="CA117"/>
      <c r="CB117"/>
      <c r="CC117"/>
      <c r="FT117" s="85"/>
      <c r="FU117" s="85"/>
      <c r="FV117" s="85"/>
      <c r="FW117" s="85"/>
      <c r="FX117" s="85"/>
      <c r="FY117" s="85"/>
      <c r="FZ117" s="85"/>
      <c r="GA117" s="85"/>
      <c r="GB117" s="85"/>
      <c r="GC117" s="85"/>
      <c r="GD117" s="85"/>
      <c r="GE117" s="85"/>
      <c r="GF117" s="85"/>
      <c r="GG117" s="85"/>
    </row>
    <row r="118" spans="1:189">
      <c r="A118" s="164"/>
      <c r="B118" s="171" t="s">
        <v>390</v>
      </c>
      <c r="C118" s="553">
        <v>0</v>
      </c>
      <c r="D118" s="557">
        <v>0</v>
      </c>
      <c r="E118" s="553">
        <v>0</v>
      </c>
      <c r="F118" s="557">
        <v>0</v>
      </c>
      <c r="G118" s="553">
        <v>0.13600000000000001</v>
      </c>
      <c r="H118" s="557">
        <v>0</v>
      </c>
      <c r="I118" s="553">
        <v>1.4000000000000012E-2</v>
      </c>
      <c r="J118" s="557">
        <v>0</v>
      </c>
      <c r="K118" s="553">
        <v>0</v>
      </c>
      <c r="L118" s="557">
        <v>-1.7999999999999999E-2</v>
      </c>
      <c r="M118" s="553">
        <v>0</v>
      </c>
      <c r="N118" s="557">
        <v>-1.7999999999999999E-2</v>
      </c>
      <c r="O118" s="553">
        <v>3.0000000000000001E-3</v>
      </c>
      <c r="P118" s="557">
        <v>0.248</v>
      </c>
      <c r="Q118" s="553">
        <v>2E-3</v>
      </c>
      <c r="R118" s="557">
        <v>0.246</v>
      </c>
      <c r="S118" s="553">
        <v>0</v>
      </c>
      <c r="T118" s="557">
        <v>0</v>
      </c>
      <c r="U118" s="553">
        <v>0</v>
      </c>
      <c r="V118" s="557">
        <v>0</v>
      </c>
      <c r="W118" s="553">
        <v>0.14000000000000001</v>
      </c>
      <c r="X118" s="557">
        <v>1E-3</v>
      </c>
      <c r="Y118" s="553">
        <v>0.129</v>
      </c>
      <c r="Z118" s="557">
        <v>0</v>
      </c>
      <c r="AA118" s="553">
        <v>0</v>
      </c>
      <c r="AB118" s="557">
        <v>0</v>
      </c>
      <c r="AC118" s="553">
        <v>0</v>
      </c>
      <c r="AD118" s="557">
        <v>-0.02</v>
      </c>
      <c r="AE118" s="553">
        <v>0.27900000000000003</v>
      </c>
      <c r="AF118" s="557">
        <v>0.23100000000000001</v>
      </c>
      <c r="AG118" s="553">
        <v>0.14500000000000002</v>
      </c>
      <c r="AH118" s="557">
        <v>0.20800000000000002</v>
      </c>
      <c r="BC118"/>
      <c r="BD118"/>
      <c r="BE118"/>
      <c r="BF118"/>
      <c r="BG118"/>
      <c r="BH118"/>
      <c r="BI118"/>
      <c r="BJ118"/>
      <c r="BK118"/>
      <c r="BL118"/>
      <c r="BM118"/>
      <c r="BN118"/>
      <c r="BO118"/>
      <c r="BP118"/>
      <c r="BQ118"/>
      <c r="BR118"/>
      <c r="BS118"/>
      <c r="BT118"/>
      <c r="BU118"/>
      <c r="BV118"/>
      <c r="BW118"/>
      <c r="BX118"/>
      <c r="BY118"/>
      <c r="BZ118"/>
      <c r="CA118"/>
      <c r="CB118"/>
      <c r="CC118"/>
      <c r="FT118" s="85"/>
      <c r="FU118" s="85"/>
      <c r="FV118" s="85"/>
      <c r="FW118" s="85"/>
      <c r="FX118" s="85"/>
      <c r="FY118" s="85"/>
      <c r="FZ118" s="85"/>
      <c r="GA118" s="85"/>
      <c r="GB118" s="85"/>
      <c r="GC118" s="85"/>
      <c r="GD118" s="85"/>
      <c r="GE118" s="85"/>
      <c r="GF118" s="85"/>
      <c r="GG118" s="85"/>
    </row>
    <row r="119" spans="1:189">
      <c r="A119" s="169"/>
      <c r="B119" s="169"/>
      <c r="C119" s="169"/>
      <c r="D119" s="169"/>
      <c r="E119" s="664"/>
      <c r="F119" s="664"/>
      <c r="G119" s="169"/>
      <c r="H119" s="169"/>
      <c r="I119" s="664"/>
      <c r="J119" s="664"/>
      <c r="K119" s="169"/>
      <c r="L119" s="664"/>
      <c r="M119" s="664"/>
      <c r="N119" s="664"/>
      <c r="O119" s="169"/>
      <c r="P119" s="169"/>
      <c r="Q119" s="664"/>
      <c r="R119" s="664"/>
      <c r="S119" s="169"/>
      <c r="T119" s="169"/>
      <c r="U119" s="664"/>
      <c r="V119" s="664"/>
      <c r="W119" s="169"/>
      <c r="X119" s="169"/>
      <c r="Y119" s="664"/>
      <c r="Z119" s="664"/>
      <c r="AA119" s="169"/>
      <c r="AB119" s="169"/>
      <c r="AC119" s="664"/>
      <c r="AD119" s="664"/>
      <c r="AE119" s="169"/>
      <c r="AF119" s="169"/>
      <c r="AG119" s="664"/>
      <c r="AH119" s="664"/>
      <c r="AI119" s="169"/>
      <c r="BC119"/>
      <c r="BD119"/>
      <c r="BE119"/>
      <c r="BF119"/>
      <c r="BG119"/>
      <c r="BH119"/>
      <c r="BI119"/>
      <c r="BJ119"/>
      <c r="BK119"/>
      <c r="BL119"/>
      <c r="BM119"/>
      <c r="BN119"/>
      <c r="BO119"/>
      <c r="BP119"/>
      <c r="BQ119"/>
      <c r="BR119"/>
      <c r="BS119"/>
      <c r="BT119"/>
      <c r="BU119"/>
      <c r="BV119"/>
      <c r="BW119"/>
      <c r="BX119"/>
      <c r="BY119"/>
      <c r="BZ119"/>
      <c r="CA119"/>
      <c r="CB119"/>
      <c r="CC119"/>
      <c r="FT119" s="85"/>
      <c r="FU119" s="85"/>
      <c r="FV119" s="85"/>
      <c r="FW119" s="85"/>
      <c r="FX119" s="85"/>
      <c r="FY119" s="85"/>
      <c r="FZ119" s="85"/>
      <c r="GA119" s="85"/>
      <c r="GB119" s="85"/>
      <c r="GC119" s="85"/>
      <c r="GD119" s="85"/>
      <c r="GE119" s="85"/>
      <c r="GF119" s="85"/>
      <c r="GG119" s="85"/>
    </row>
    <row r="120" spans="1:189" s="168" customFormat="1">
      <c r="A120" s="158" t="s">
        <v>391</v>
      </c>
      <c r="B120" s="159"/>
      <c r="C120" s="562">
        <v>0</v>
      </c>
      <c r="D120" s="556">
        <v>0</v>
      </c>
      <c r="E120" s="562">
        <v>0</v>
      </c>
      <c r="F120" s="556">
        <v>0</v>
      </c>
      <c r="G120" s="562">
        <v>6.5679999999999996</v>
      </c>
      <c r="H120" s="556">
        <v>19.515999999999998</v>
      </c>
      <c r="I120" s="562">
        <v>-20.481000000000002</v>
      </c>
      <c r="J120" s="556">
        <v>-57.264000000000003</v>
      </c>
      <c r="K120" s="562">
        <v>651.52099999999996</v>
      </c>
      <c r="L120" s="556">
        <v>431.45800000000003</v>
      </c>
      <c r="M120" s="562">
        <v>272.06899999999996</v>
      </c>
      <c r="N120" s="556">
        <v>431.45800000000003</v>
      </c>
      <c r="O120" s="562">
        <v>1272.9749999999999</v>
      </c>
      <c r="P120" s="556">
        <v>818.71400000000006</v>
      </c>
      <c r="Q120" s="562">
        <v>570.71699999999987</v>
      </c>
      <c r="R120" s="556">
        <v>303.5</v>
      </c>
      <c r="S120" s="562">
        <v>0</v>
      </c>
      <c r="T120" s="556">
        <v>0</v>
      </c>
      <c r="U120" s="562">
        <v>0</v>
      </c>
      <c r="V120" s="556">
        <v>0</v>
      </c>
      <c r="W120" s="562">
        <v>101.51</v>
      </c>
      <c r="X120" s="556">
        <v>110.095</v>
      </c>
      <c r="Y120" s="562">
        <v>23.52600000000001</v>
      </c>
      <c r="Z120" s="556">
        <v>40.203000000000003</v>
      </c>
      <c r="AA120" s="562">
        <v>-19.116</v>
      </c>
      <c r="AB120" s="556">
        <v>-3.9529999999999998</v>
      </c>
      <c r="AC120" s="562">
        <v>-5.7969999999999988</v>
      </c>
      <c r="AD120" s="556">
        <v>-10.763999999999999</v>
      </c>
      <c r="AE120" s="562">
        <v>2013.4580000000001</v>
      </c>
      <c r="AF120" s="556">
        <v>1375.83</v>
      </c>
      <c r="AG120" s="562">
        <v>840.03400000000011</v>
      </c>
      <c r="AH120" s="556">
        <v>433.32399999999996</v>
      </c>
      <c r="AI120" s="144"/>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s="144"/>
      <c r="CE120" s="144"/>
      <c r="CF120" s="144"/>
      <c r="CG120" s="144"/>
      <c r="CH120" s="144"/>
      <c r="CI120" s="144"/>
      <c r="CJ120" s="144"/>
      <c r="CK120" s="144"/>
      <c r="CL120" s="144"/>
      <c r="CM120" s="144"/>
      <c r="CN120" s="144"/>
      <c r="CO120" s="144"/>
      <c r="CP120" s="144"/>
      <c r="CQ120" s="144"/>
      <c r="CR120" s="144"/>
      <c r="CS120" s="144"/>
      <c r="CT120" s="144"/>
      <c r="CU120" s="144"/>
      <c r="CV120" s="144"/>
      <c r="CW120" s="144"/>
      <c r="CX120" s="144"/>
      <c r="CY120" s="144"/>
      <c r="CZ120" s="144"/>
      <c r="DA120" s="144"/>
      <c r="DB120" s="144"/>
      <c r="DC120" s="144"/>
      <c r="DD120" s="144"/>
      <c r="DE120" s="144"/>
      <c r="DF120" s="144"/>
      <c r="DG120" s="144"/>
      <c r="DH120" s="144"/>
      <c r="DI120" s="144"/>
      <c r="DJ120" s="144"/>
      <c r="DK120" s="144"/>
      <c r="DL120" s="144"/>
      <c r="DM120" s="144"/>
      <c r="DN120" s="144"/>
      <c r="DO120" s="144"/>
      <c r="DP120" s="144"/>
      <c r="DQ120" s="144"/>
      <c r="DR120" s="144"/>
      <c r="DS120" s="144"/>
      <c r="DT120" s="144"/>
      <c r="DU120" s="144"/>
      <c r="DV120" s="144"/>
      <c r="DW120" s="144"/>
      <c r="DX120" s="144"/>
      <c r="DY120" s="144"/>
      <c r="DZ120" s="144"/>
      <c r="EA120" s="144"/>
      <c r="EB120" s="144"/>
      <c r="EC120" s="144"/>
      <c r="ED120" s="144"/>
      <c r="EE120" s="144"/>
      <c r="EF120" s="144"/>
      <c r="EG120" s="144"/>
      <c r="EH120" s="144"/>
      <c r="EI120" s="144"/>
      <c r="EJ120" s="144"/>
      <c r="EK120" s="144"/>
      <c r="EL120" s="144"/>
      <c r="EM120" s="144"/>
      <c r="EN120" s="144"/>
      <c r="EO120" s="144"/>
      <c r="EP120" s="144"/>
      <c r="EQ120" s="144"/>
      <c r="ER120" s="144"/>
      <c r="ES120" s="144"/>
      <c r="ET120" s="144"/>
      <c r="EU120" s="144"/>
      <c r="EV120" s="144"/>
      <c r="EW120" s="144"/>
      <c r="EX120" s="144"/>
      <c r="EY120" s="144"/>
      <c r="EZ120" s="144"/>
      <c r="FA120" s="144"/>
      <c r="FB120" s="144"/>
      <c r="FC120" s="144"/>
      <c r="FD120" s="144"/>
      <c r="FE120" s="144"/>
      <c r="FF120" s="144"/>
      <c r="FG120" s="144"/>
      <c r="FH120" s="144"/>
      <c r="FI120" s="144"/>
      <c r="FJ120" s="144"/>
      <c r="FK120" s="144"/>
      <c r="FL120" s="144"/>
      <c r="FM120" s="144"/>
      <c r="FN120" s="144"/>
      <c r="FO120" s="144"/>
      <c r="FP120" s="144"/>
      <c r="FQ120" s="144"/>
      <c r="FR120" s="144"/>
      <c r="FS120" s="144"/>
      <c r="FT120" s="144"/>
      <c r="FU120" s="144"/>
      <c r="FV120" s="144"/>
      <c r="FW120" s="144"/>
      <c r="FX120" s="144"/>
      <c r="FY120" s="144"/>
      <c r="FZ120" s="144"/>
      <c r="GA120" s="144"/>
      <c r="GB120" s="144"/>
      <c r="GC120" s="144"/>
      <c r="GD120" s="144"/>
      <c r="GE120" s="144"/>
      <c r="GF120" s="144"/>
      <c r="GG120" s="144"/>
    </row>
    <row r="121" spans="1:189">
      <c r="A121" s="169"/>
      <c r="B121" s="169"/>
      <c r="C121" s="169"/>
      <c r="D121" s="169"/>
      <c r="E121" s="664"/>
      <c r="F121" s="664"/>
      <c r="G121" s="169"/>
      <c r="H121" s="169"/>
      <c r="I121" s="664"/>
      <c r="J121" s="664"/>
      <c r="K121" s="169"/>
      <c r="L121" s="664"/>
      <c r="M121" s="664"/>
      <c r="N121" s="664"/>
      <c r="O121" s="169"/>
      <c r="P121" s="169"/>
      <c r="Q121" s="664"/>
      <c r="R121" s="664"/>
      <c r="S121" s="169"/>
      <c r="T121" s="169"/>
      <c r="U121" s="664"/>
      <c r="V121" s="664"/>
      <c r="W121" s="169"/>
      <c r="X121" s="169"/>
      <c r="Y121" s="664"/>
      <c r="Z121" s="664"/>
      <c r="AA121" s="169"/>
      <c r="AB121" s="169"/>
      <c r="AC121" s="664"/>
      <c r="AD121" s="664"/>
      <c r="AE121" s="169"/>
      <c r="AF121" s="169"/>
      <c r="AG121" s="664"/>
      <c r="AH121" s="664"/>
      <c r="AI121" s="169"/>
      <c r="BC121"/>
      <c r="BD121"/>
      <c r="BE121"/>
      <c r="BF121"/>
      <c r="BG121"/>
      <c r="BH121"/>
      <c r="BI121"/>
      <c r="BJ121"/>
      <c r="BK121"/>
      <c r="BL121"/>
      <c r="BM121"/>
      <c r="BN121"/>
      <c r="BO121"/>
      <c r="BP121"/>
      <c r="BQ121"/>
      <c r="BR121"/>
      <c r="BS121"/>
      <c r="BT121"/>
      <c r="BU121"/>
      <c r="BV121"/>
      <c r="BW121"/>
      <c r="BX121"/>
      <c r="BY121"/>
      <c r="BZ121"/>
      <c r="CA121"/>
      <c r="CB121"/>
      <c r="CC121"/>
      <c r="FT121" s="85"/>
      <c r="FU121" s="85"/>
      <c r="FV121" s="85"/>
      <c r="FW121" s="85"/>
      <c r="FX121" s="85"/>
      <c r="FY121" s="85"/>
      <c r="FZ121" s="85"/>
      <c r="GA121" s="85"/>
      <c r="GB121" s="85"/>
      <c r="GC121" s="85"/>
      <c r="GD121" s="85"/>
      <c r="GE121" s="85"/>
      <c r="GF121" s="85"/>
      <c r="GG121" s="85"/>
    </row>
    <row r="122" spans="1:189">
      <c r="A122" s="164"/>
      <c r="B122" s="171" t="s">
        <v>392</v>
      </c>
      <c r="C122" s="553">
        <v>0</v>
      </c>
      <c r="D122" s="557">
        <v>0</v>
      </c>
      <c r="E122" s="553">
        <v>0</v>
      </c>
      <c r="F122" s="557">
        <v>0</v>
      </c>
      <c r="G122" s="553">
        <v>-2.12</v>
      </c>
      <c r="H122" s="557">
        <v>-10.029</v>
      </c>
      <c r="I122" s="553">
        <v>16.384999999999998</v>
      </c>
      <c r="J122" s="557">
        <v>22.135000000000002</v>
      </c>
      <c r="K122" s="553">
        <v>-206.67699999999999</v>
      </c>
      <c r="L122" s="557">
        <v>-112.136</v>
      </c>
      <c r="M122" s="553">
        <v>-80.381999999999991</v>
      </c>
      <c r="N122" s="557">
        <v>-112.136</v>
      </c>
      <c r="O122" s="553">
        <v>-443.50900000000001</v>
      </c>
      <c r="P122" s="557">
        <v>-274.41300000000001</v>
      </c>
      <c r="Q122" s="553">
        <v>-198.35900000000001</v>
      </c>
      <c r="R122" s="557">
        <v>-98.975000000000023</v>
      </c>
      <c r="S122" s="553">
        <v>0</v>
      </c>
      <c r="T122" s="557">
        <v>0</v>
      </c>
      <c r="U122" s="553">
        <v>0</v>
      </c>
      <c r="V122" s="557">
        <v>0</v>
      </c>
      <c r="W122" s="553">
        <v>-36.343000000000004</v>
      </c>
      <c r="X122" s="557">
        <v>-33.603000000000002</v>
      </c>
      <c r="Y122" s="553">
        <v>-9.0180000000000042</v>
      </c>
      <c r="Z122" s="557">
        <v>-10.172000000000001</v>
      </c>
      <c r="AA122" s="553">
        <v>-1.046</v>
      </c>
      <c r="AB122" s="557">
        <v>-15.335000000000001</v>
      </c>
      <c r="AC122" s="553">
        <v>-0.11199999999999999</v>
      </c>
      <c r="AD122" s="557">
        <v>0.68900000000000006</v>
      </c>
      <c r="AE122" s="553">
        <v>-689.69500000000005</v>
      </c>
      <c r="AF122" s="557">
        <v>-445.51600000000002</v>
      </c>
      <c r="AG122" s="553">
        <v>-271.48600000000005</v>
      </c>
      <c r="AH122" s="557">
        <v>-132.88100000000003</v>
      </c>
      <c r="BC122"/>
      <c r="BD122"/>
      <c r="BE122"/>
      <c r="BF122"/>
      <c r="BG122"/>
      <c r="BH122"/>
      <c r="BI122"/>
      <c r="BJ122"/>
      <c r="BK122"/>
      <c r="BL122"/>
      <c r="BM122"/>
      <c r="BN122"/>
      <c r="BO122"/>
      <c r="BP122"/>
      <c r="BQ122"/>
      <c r="BR122"/>
      <c r="BS122"/>
      <c r="BT122"/>
      <c r="BU122"/>
      <c r="BV122"/>
      <c r="BW122"/>
      <c r="BX122"/>
      <c r="BY122"/>
      <c r="BZ122"/>
      <c r="CA122"/>
      <c r="CB122"/>
      <c r="CC122"/>
      <c r="FT122" s="85"/>
      <c r="FU122" s="85"/>
      <c r="FV122" s="85"/>
      <c r="FW122" s="85"/>
      <c r="FX122" s="85"/>
      <c r="FY122" s="85"/>
      <c r="FZ122" s="85"/>
      <c r="GA122" s="85"/>
      <c r="GB122" s="85"/>
      <c r="GC122" s="85"/>
      <c r="GD122" s="85"/>
      <c r="GE122" s="85"/>
      <c r="GF122" s="85"/>
      <c r="GG122" s="85"/>
    </row>
    <row r="123" spans="1:189">
      <c r="A123" s="169"/>
      <c r="B123" s="169"/>
      <c r="C123" s="169"/>
      <c r="D123" s="169"/>
      <c r="E123" s="664"/>
      <c r="F123" s="664"/>
      <c r="G123" s="169"/>
      <c r="H123" s="169"/>
      <c r="I123" s="664"/>
      <c r="J123" s="664"/>
      <c r="K123" s="169"/>
      <c r="L123" s="664"/>
      <c r="M123" s="664"/>
      <c r="N123" s="664"/>
      <c r="O123" s="169"/>
      <c r="P123" s="169"/>
      <c r="Q123" s="664"/>
      <c r="R123" s="664"/>
      <c r="S123" s="169"/>
      <c r="T123" s="169"/>
      <c r="U123" s="664"/>
      <c r="V123" s="664"/>
      <c r="W123" s="169"/>
      <c r="X123" s="169"/>
      <c r="Y123" s="664"/>
      <c r="Z123" s="664"/>
      <c r="AA123" s="169"/>
      <c r="AB123" s="169"/>
      <c r="AC123" s="664"/>
      <c r="AD123" s="664"/>
      <c r="AE123" s="169"/>
      <c r="AF123" s="169"/>
      <c r="AG123" s="664"/>
      <c r="AH123" s="664"/>
      <c r="AI123" s="169"/>
      <c r="BC123"/>
      <c r="BD123"/>
      <c r="BE123"/>
      <c r="BF123"/>
      <c r="BG123"/>
      <c r="BH123"/>
      <c r="BI123"/>
      <c r="BJ123"/>
      <c r="BK123"/>
      <c r="BL123"/>
      <c r="BM123"/>
      <c r="BN123"/>
      <c r="BO123"/>
      <c r="BP123"/>
      <c r="BQ123"/>
      <c r="BR123"/>
      <c r="BS123"/>
      <c r="BT123"/>
      <c r="BU123"/>
      <c r="BV123"/>
      <c r="BW123"/>
      <c r="BX123"/>
      <c r="BY123"/>
      <c r="BZ123"/>
      <c r="CA123"/>
      <c r="CB123"/>
      <c r="CC123"/>
      <c r="FT123" s="85"/>
      <c r="FU123" s="85"/>
      <c r="FV123" s="85"/>
      <c r="FW123" s="85"/>
      <c r="FX123" s="85"/>
      <c r="FY123" s="85"/>
      <c r="FZ123" s="85"/>
      <c r="GA123" s="85"/>
      <c r="GB123" s="85"/>
      <c r="GC123" s="85"/>
      <c r="GD123" s="85"/>
      <c r="GE123" s="85"/>
      <c r="GF123" s="85"/>
      <c r="GG123" s="85"/>
    </row>
    <row r="124" spans="1:189" s="168" customFormat="1">
      <c r="A124" s="158" t="s">
        <v>393</v>
      </c>
      <c r="B124" s="159"/>
      <c r="C124" s="562">
        <v>0</v>
      </c>
      <c r="D124" s="560">
        <v>0</v>
      </c>
      <c r="E124" s="562">
        <v>0</v>
      </c>
      <c r="F124" s="560">
        <v>0</v>
      </c>
      <c r="G124" s="562">
        <v>4.4480000000000004</v>
      </c>
      <c r="H124" s="560">
        <v>9.4870000000000001</v>
      </c>
      <c r="I124" s="562">
        <v>-4.0960000000000001</v>
      </c>
      <c r="J124" s="560">
        <v>-35.128999999999998</v>
      </c>
      <c r="K124" s="562">
        <v>444.84399999999999</v>
      </c>
      <c r="L124" s="560">
        <v>319.322</v>
      </c>
      <c r="M124" s="562">
        <v>191.68699999999998</v>
      </c>
      <c r="N124" s="560">
        <v>319.322</v>
      </c>
      <c r="O124" s="562">
        <v>829.46600000000001</v>
      </c>
      <c r="P124" s="560">
        <v>544.30100000000004</v>
      </c>
      <c r="Q124" s="562">
        <v>372.358</v>
      </c>
      <c r="R124" s="560">
        <v>204.52500000000003</v>
      </c>
      <c r="S124" s="562">
        <v>0</v>
      </c>
      <c r="T124" s="560">
        <v>0</v>
      </c>
      <c r="U124" s="562">
        <v>0</v>
      </c>
      <c r="V124" s="560">
        <v>0</v>
      </c>
      <c r="W124" s="562">
        <v>65.167000000000002</v>
      </c>
      <c r="X124" s="560">
        <v>76.492000000000004</v>
      </c>
      <c r="Y124" s="562">
        <v>14.508000000000003</v>
      </c>
      <c r="Z124" s="560">
        <v>30.031000000000006</v>
      </c>
      <c r="AA124" s="562">
        <v>-20.161999999999999</v>
      </c>
      <c r="AB124" s="560">
        <v>-19.288</v>
      </c>
      <c r="AC124" s="562">
        <v>-5.9089999999999989</v>
      </c>
      <c r="AD124" s="560">
        <v>-10.075000000000001</v>
      </c>
      <c r="AE124" s="562">
        <v>1323.7629999999999</v>
      </c>
      <c r="AF124" s="560">
        <v>930.31399999999996</v>
      </c>
      <c r="AG124" s="562">
        <v>568.54799999999989</v>
      </c>
      <c r="AH124" s="560">
        <v>300.44299999999998</v>
      </c>
      <c r="AI124" s="14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s="144"/>
      <c r="CE124" s="144"/>
      <c r="CF124" s="144"/>
      <c r="CG124" s="144"/>
      <c r="CH124" s="144"/>
      <c r="CI124" s="144"/>
      <c r="CJ124" s="144"/>
      <c r="CK124" s="144"/>
      <c r="CL124" s="144"/>
      <c r="CM124" s="144"/>
      <c r="CN124" s="144"/>
      <c r="CO124" s="144"/>
      <c r="CP124" s="144"/>
      <c r="CQ124" s="144"/>
      <c r="CR124" s="144"/>
      <c r="CS124" s="144"/>
      <c r="CT124" s="144"/>
      <c r="CU124" s="144"/>
      <c r="CV124" s="144"/>
      <c r="CW124" s="144"/>
      <c r="CX124" s="144"/>
      <c r="CY124" s="144"/>
      <c r="CZ124" s="144"/>
      <c r="DA124" s="144"/>
      <c r="DB124" s="144"/>
      <c r="DC124" s="144"/>
      <c r="DD124" s="144"/>
      <c r="DE124" s="144"/>
      <c r="DF124" s="144"/>
      <c r="DG124" s="144"/>
      <c r="DH124" s="144"/>
      <c r="DI124" s="144"/>
      <c r="DJ124" s="144"/>
      <c r="DK124" s="144"/>
      <c r="DL124" s="144"/>
      <c r="DM124" s="144"/>
      <c r="DN124" s="144"/>
      <c r="DO124" s="144"/>
      <c r="DP124" s="144"/>
      <c r="DQ124" s="144"/>
      <c r="DR124" s="144"/>
      <c r="DS124" s="144"/>
      <c r="DT124" s="144"/>
      <c r="DU124" s="144"/>
      <c r="DV124" s="144"/>
      <c r="DW124" s="144"/>
      <c r="DX124" s="144"/>
      <c r="DY124" s="144"/>
      <c r="DZ124" s="144"/>
      <c r="EA124" s="144"/>
      <c r="EB124" s="144"/>
      <c r="EC124" s="144"/>
      <c r="ED124" s="144"/>
      <c r="EE124" s="144"/>
      <c r="EF124" s="144"/>
      <c r="EG124" s="144"/>
      <c r="EH124" s="144"/>
      <c r="EI124" s="144"/>
      <c r="EJ124" s="144"/>
      <c r="EK124" s="144"/>
      <c r="EL124" s="144"/>
      <c r="EM124" s="144"/>
      <c r="EN124" s="144"/>
      <c r="EO124" s="144"/>
      <c r="EP124" s="144"/>
      <c r="EQ124" s="144"/>
      <c r="ER124" s="144"/>
      <c r="ES124" s="144"/>
      <c r="ET124" s="144"/>
      <c r="EU124" s="144"/>
      <c r="EV124" s="144"/>
      <c r="EW124" s="144"/>
      <c r="EX124" s="144"/>
      <c r="EY124" s="144"/>
      <c r="EZ124" s="144"/>
      <c r="FA124" s="144"/>
      <c r="FB124" s="144"/>
      <c r="FC124" s="144"/>
      <c r="FD124" s="144"/>
      <c r="FE124" s="144"/>
      <c r="FF124" s="144"/>
      <c r="FG124" s="144"/>
      <c r="FH124" s="144"/>
      <c r="FI124" s="144"/>
      <c r="FJ124" s="144"/>
      <c r="FK124" s="144"/>
      <c r="FL124" s="144"/>
      <c r="FM124" s="144"/>
      <c r="FN124" s="144"/>
      <c r="FO124" s="144"/>
      <c r="FP124" s="144"/>
      <c r="FQ124" s="144"/>
      <c r="FR124" s="144"/>
      <c r="FS124" s="144"/>
      <c r="FT124" s="144"/>
      <c r="FU124" s="144"/>
      <c r="FV124" s="144"/>
      <c r="FW124" s="144"/>
      <c r="FX124" s="144"/>
      <c r="FY124" s="144"/>
      <c r="FZ124" s="144"/>
      <c r="GA124" s="144"/>
      <c r="GB124" s="144"/>
      <c r="GC124" s="144"/>
      <c r="GD124" s="144"/>
      <c r="GE124" s="144"/>
      <c r="GF124" s="144"/>
      <c r="GG124" s="144"/>
    </row>
    <row r="125" spans="1:189">
      <c r="A125" s="160"/>
      <c r="B125" s="165" t="s">
        <v>394</v>
      </c>
      <c r="C125" s="553">
        <v>0</v>
      </c>
      <c r="D125" s="561">
        <v>0</v>
      </c>
      <c r="E125" s="553">
        <v>0</v>
      </c>
      <c r="F125" s="561">
        <v>0</v>
      </c>
      <c r="G125" s="553">
        <v>0</v>
      </c>
      <c r="H125" s="561">
        <v>0</v>
      </c>
      <c r="I125" s="553">
        <v>0</v>
      </c>
      <c r="J125" s="561">
        <v>0</v>
      </c>
      <c r="K125" s="553">
        <v>0</v>
      </c>
      <c r="L125" s="561">
        <v>0</v>
      </c>
      <c r="M125" s="553">
        <v>0</v>
      </c>
      <c r="N125" s="561">
        <v>0</v>
      </c>
      <c r="O125" s="553">
        <v>0</v>
      </c>
      <c r="P125" s="561">
        <v>0</v>
      </c>
      <c r="Q125" s="553">
        <v>0</v>
      </c>
      <c r="R125" s="561">
        <v>0</v>
      </c>
      <c r="S125" s="553">
        <v>0</v>
      </c>
      <c r="T125" s="561">
        <v>0</v>
      </c>
      <c r="U125" s="553">
        <v>0</v>
      </c>
      <c r="V125" s="561">
        <v>0</v>
      </c>
      <c r="W125" s="553">
        <v>0</v>
      </c>
      <c r="X125" s="561">
        <v>0</v>
      </c>
      <c r="Y125" s="553">
        <v>0</v>
      </c>
      <c r="Z125" s="561">
        <v>0</v>
      </c>
      <c r="AA125" s="553">
        <v>0</v>
      </c>
      <c r="AB125" s="561">
        <v>0</v>
      </c>
      <c r="AC125" s="553">
        <v>0</v>
      </c>
      <c r="AD125" s="561">
        <v>0</v>
      </c>
      <c r="AE125" s="553">
        <v>0</v>
      </c>
      <c r="AF125" s="561">
        <v>0</v>
      </c>
      <c r="AG125" s="553">
        <v>0</v>
      </c>
      <c r="AH125" s="561">
        <v>0</v>
      </c>
      <c r="BC125"/>
      <c r="BD125"/>
      <c r="BE125"/>
      <c r="BF125"/>
      <c r="BG125"/>
      <c r="BH125"/>
      <c r="BI125"/>
      <c r="BJ125"/>
      <c r="BK125"/>
      <c r="BL125"/>
      <c r="BM125"/>
      <c r="BN125"/>
      <c r="BO125"/>
      <c r="BP125"/>
      <c r="BQ125"/>
      <c r="BR125"/>
      <c r="BS125"/>
      <c r="BT125"/>
      <c r="BU125"/>
      <c r="BV125"/>
      <c r="BW125"/>
      <c r="BX125"/>
      <c r="BY125"/>
      <c r="BZ125"/>
      <c r="CA125"/>
      <c r="CB125"/>
      <c r="CC125"/>
      <c r="FT125" s="85"/>
      <c r="FU125" s="85"/>
      <c r="FV125" s="85"/>
      <c r="FW125" s="85"/>
      <c r="FX125" s="85"/>
      <c r="FY125" s="85"/>
      <c r="FZ125" s="85"/>
      <c r="GA125" s="85"/>
      <c r="GB125" s="85"/>
      <c r="GC125" s="85"/>
      <c r="GD125" s="85"/>
      <c r="GE125" s="85"/>
      <c r="GF125" s="85"/>
      <c r="GG125" s="85"/>
    </row>
    <row r="126" spans="1:189" s="168" customFormat="1">
      <c r="A126" s="158" t="s">
        <v>395</v>
      </c>
      <c r="B126" s="159"/>
      <c r="C126" s="562">
        <v>0</v>
      </c>
      <c r="D126" s="560">
        <v>0</v>
      </c>
      <c r="E126" s="562">
        <v>0</v>
      </c>
      <c r="F126" s="560">
        <v>0</v>
      </c>
      <c r="G126" s="562">
        <v>4.4480000000000004</v>
      </c>
      <c r="H126" s="560">
        <v>9.4870000000000001</v>
      </c>
      <c r="I126" s="562">
        <v>-4.0960000000000001</v>
      </c>
      <c r="J126" s="560">
        <v>-35.128999999999998</v>
      </c>
      <c r="K126" s="562">
        <v>444.84399999999999</v>
      </c>
      <c r="L126" s="560">
        <v>319.322</v>
      </c>
      <c r="M126" s="562">
        <v>191.68699999999998</v>
      </c>
      <c r="N126" s="560">
        <v>319.322</v>
      </c>
      <c r="O126" s="562">
        <v>829.46600000000001</v>
      </c>
      <c r="P126" s="560">
        <v>544.30100000000004</v>
      </c>
      <c r="Q126" s="562">
        <v>372.358</v>
      </c>
      <c r="R126" s="560">
        <v>204.52500000000003</v>
      </c>
      <c r="S126" s="562">
        <v>0</v>
      </c>
      <c r="T126" s="560">
        <v>0</v>
      </c>
      <c r="U126" s="562">
        <v>0</v>
      </c>
      <c r="V126" s="560">
        <v>0</v>
      </c>
      <c r="W126" s="562">
        <v>65.167000000000002</v>
      </c>
      <c r="X126" s="560">
        <v>76.492000000000004</v>
      </c>
      <c r="Y126" s="562">
        <v>14.508000000000003</v>
      </c>
      <c r="Z126" s="560">
        <v>30.031000000000006</v>
      </c>
      <c r="AA126" s="562">
        <v>-20.161999999999999</v>
      </c>
      <c r="AB126" s="560">
        <v>-19.288</v>
      </c>
      <c r="AC126" s="562">
        <v>-5.9089999999999989</v>
      </c>
      <c r="AD126" s="560">
        <v>-10.075000000000001</v>
      </c>
      <c r="AE126" s="562">
        <v>1323.7629999999999</v>
      </c>
      <c r="AF126" s="560">
        <v>930.31399999999996</v>
      </c>
      <c r="AG126" s="562">
        <v>568.54799999999989</v>
      </c>
      <c r="AH126" s="560">
        <v>300.44299999999998</v>
      </c>
      <c r="AI126" s="144"/>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s="144"/>
      <c r="CE126" s="144"/>
      <c r="CF126" s="144"/>
      <c r="CG126" s="144"/>
      <c r="CH126" s="144"/>
      <c r="CI126" s="144"/>
      <c r="CJ126" s="144"/>
      <c r="CK126" s="144"/>
      <c r="CL126" s="144"/>
      <c r="CM126" s="144"/>
      <c r="CN126" s="144"/>
      <c r="CO126" s="144"/>
      <c r="CP126" s="144"/>
      <c r="CQ126" s="144"/>
      <c r="CR126" s="144"/>
      <c r="CS126" s="144"/>
      <c r="CT126" s="144"/>
      <c r="CU126" s="144"/>
      <c r="CV126" s="144"/>
      <c r="CW126" s="144"/>
      <c r="CX126" s="144"/>
      <c r="CY126" s="144"/>
      <c r="CZ126" s="144"/>
      <c r="DA126" s="144"/>
      <c r="DB126" s="144"/>
      <c r="DC126" s="144"/>
      <c r="DD126" s="144"/>
      <c r="DE126" s="144"/>
      <c r="DF126" s="144"/>
      <c r="DG126" s="144"/>
      <c r="DH126" s="144"/>
      <c r="DI126" s="144"/>
      <c r="DJ126" s="144"/>
      <c r="DK126" s="144"/>
      <c r="DL126" s="144"/>
      <c r="DM126" s="144"/>
      <c r="DN126" s="144"/>
      <c r="DO126" s="144"/>
      <c r="DP126" s="144"/>
      <c r="DQ126" s="144"/>
      <c r="DR126" s="144"/>
      <c r="DS126" s="144"/>
      <c r="DT126" s="144"/>
      <c r="DU126" s="144"/>
      <c r="DV126" s="144"/>
      <c r="DW126" s="144"/>
      <c r="DX126" s="144"/>
      <c r="DY126" s="144"/>
      <c r="DZ126" s="144"/>
      <c r="EA126" s="144"/>
      <c r="EB126" s="144"/>
      <c r="EC126" s="144"/>
      <c r="ED126" s="144"/>
      <c r="EE126" s="144"/>
      <c r="EF126" s="144"/>
      <c r="EG126" s="144"/>
      <c r="EH126" s="144"/>
      <c r="EI126" s="144"/>
      <c r="EJ126" s="144"/>
      <c r="EK126" s="144"/>
      <c r="EL126" s="144"/>
      <c r="EM126" s="144"/>
      <c r="EN126" s="144"/>
      <c r="EO126" s="144"/>
      <c r="EP126" s="144"/>
      <c r="EQ126" s="144"/>
      <c r="ER126" s="144"/>
      <c r="ES126" s="144"/>
      <c r="ET126" s="144"/>
      <c r="EU126" s="144"/>
      <c r="EV126" s="144"/>
      <c r="EW126" s="144"/>
      <c r="EX126" s="144"/>
      <c r="EY126" s="144"/>
      <c r="EZ126" s="144"/>
      <c r="FA126" s="144"/>
      <c r="FB126" s="144"/>
      <c r="FC126" s="144"/>
      <c r="FD126" s="144"/>
      <c r="FE126" s="144"/>
      <c r="FF126" s="144"/>
      <c r="FG126" s="144"/>
      <c r="FH126" s="144"/>
      <c r="FI126" s="144"/>
      <c r="FJ126" s="144"/>
      <c r="FK126" s="144"/>
      <c r="FL126" s="144"/>
      <c r="FM126" s="144"/>
      <c r="FN126" s="144"/>
      <c r="FO126" s="144"/>
      <c r="FP126" s="144"/>
      <c r="FQ126" s="144"/>
      <c r="FR126" s="144"/>
      <c r="FS126" s="144"/>
      <c r="FT126" s="144"/>
      <c r="FU126" s="144"/>
      <c r="FV126" s="144"/>
      <c r="FW126" s="144"/>
      <c r="FX126" s="144"/>
      <c r="FY126" s="144"/>
      <c r="FZ126" s="144"/>
      <c r="GA126" s="144"/>
      <c r="GB126" s="144"/>
      <c r="GC126" s="144"/>
      <c r="GD126" s="144"/>
      <c r="GE126" s="144"/>
      <c r="GF126" s="144"/>
      <c r="GG126" s="144"/>
    </row>
    <row r="127" spans="1:189">
      <c r="A127" s="169"/>
      <c r="B127" s="169"/>
      <c r="C127" s="169"/>
      <c r="D127" s="169"/>
      <c r="E127" s="664"/>
      <c r="F127" s="664"/>
      <c r="G127" s="169"/>
      <c r="H127" s="169"/>
      <c r="I127" s="664"/>
      <c r="J127" s="664"/>
      <c r="K127" s="169"/>
      <c r="L127" s="664"/>
      <c r="M127" s="664"/>
      <c r="N127" s="664"/>
      <c r="O127" s="169"/>
      <c r="P127" s="169"/>
      <c r="Q127" s="664"/>
      <c r="R127" s="664"/>
      <c r="S127" s="169"/>
      <c r="T127" s="169"/>
      <c r="U127" s="664"/>
      <c r="V127" s="664"/>
      <c r="W127" s="169"/>
      <c r="X127" s="169"/>
      <c r="Y127" s="664"/>
      <c r="Z127" s="664"/>
      <c r="AA127" s="169"/>
      <c r="AB127" s="169"/>
      <c r="AC127" s="664"/>
      <c r="AD127" s="664"/>
      <c r="AE127" s="169"/>
      <c r="AF127" s="169"/>
      <c r="AG127" s="664"/>
      <c r="AH127" s="664"/>
      <c r="AI127" s="169"/>
      <c r="BC127"/>
      <c r="BD127"/>
      <c r="BE127"/>
      <c r="BF127"/>
      <c r="BG127"/>
      <c r="BH127"/>
      <c r="BI127"/>
      <c r="BJ127"/>
      <c r="BK127"/>
      <c r="BL127"/>
      <c r="BM127"/>
      <c r="BN127"/>
      <c r="BO127"/>
      <c r="BP127"/>
      <c r="BQ127"/>
      <c r="BR127"/>
      <c r="BS127"/>
      <c r="BT127"/>
      <c r="BU127"/>
      <c r="BV127"/>
      <c r="BW127"/>
      <c r="BX127"/>
      <c r="BY127"/>
      <c r="BZ127"/>
      <c r="CA127"/>
      <c r="CB127"/>
      <c r="CC127"/>
      <c r="FT127" s="85"/>
      <c r="FU127" s="85"/>
      <c r="FV127" s="85"/>
      <c r="FW127" s="85"/>
      <c r="FX127" s="85"/>
      <c r="FY127" s="85"/>
      <c r="FZ127" s="85"/>
      <c r="GA127" s="85"/>
      <c r="GB127" s="85"/>
      <c r="GC127" s="85"/>
      <c r="GD127" s="85"/>
      <c r="GE127" s="85"/>
      <c r="GF127" s="85"/>
      <c r="GG127" s="85"/>
    </row>
    <row r="128" spans="1:189">
      <c r="A128" s="160"/>
      <c r="B128" s="165" t="s">
        <v>396</v>
      </c>
      <c r="C128" s="562">
        <v>0</v>
      </c>
      <c r="D128" s="560">
        <v>0</v>
      </c>
      <c r="E128" s="562">
        <v>0</v>
      </c>
      <c r="F128" s="560">
        <v>0</v>
      </c>
      <c r="G128" s="562">
        <v>4.4480000000000004</v>
      </c>
      <c r="H128" s="560">
        <v>9.4870000000000001</v>
      </c>
      <c r="I128" s="562">
        <v>-4.0960000000000001</v>
      </c>
      <c r="J128" s="560">
        <v>-35.128999999999998</v>
      </c>
      <c r="K128" s="562">
        <v>444.84399999999999</v>
      </c>
      <c r="L128" s="560">
        <v>319.322</v>
      </c>
      <c r="M128" s="562">
        <v>191.68699999999998</v>
      </c>
      <c r="N128" s="560">
        <v>319.322</v>
      </c>
      <c r="O128" s="562">
        <v>829.46600000000001</v>
      </c>
      <c r="P128" s="560">
        <v>544.30100000000004</v>
      </c>
      <c r="Q128" s="562">
        <v>372.358</v>
      </c>
      <c r="R128" s="560">
        <v>204.52500000000003</v>
      </c>
      <c r="S128" s="562">
        <v>0</v>
      </c>
      <c r="T128" s="560">
        <v>0</v>
      </c>
      <c r="U128" s="562">
        <v>0</v>
      </c>
      <c r="V128" s="560">
        <v>0</v>
      </c>
      <c r="W128" s="562">
        <v>65.167000000000002</v>
      </c>
      <c r="X128" s="560">
        <v>76.492000000000004</v>
      </c>
      <c r="Y128" s="562">
        <v>14.508000000000003</v>
      </c>
      <c r="Z128" s="560">
        <v>30.031000000000006</v>
      </c>
      <c r="AA128" s="562">
        <v>-20.161999999999999</v>
      </c>
      <c r="AB128" s="560">
        <v>-19.288</v>
      </c>
      <c r="AC128" s="562">
        <v>-5.9089999999999989</v>
      </c>
      <c r="AD128" s="560">
        <v>-10.075000000000001</v>
      </c>
      <c r="AE128" s="562">
        <v>1323.7629999999999</v>
      </c>
      <c r="AF128" s="560">
        <v>930.31399999999996</v>
      </c>
      <c r="AG128" s="562">
        <v>568.54799999999989</v>
      </c>
      <c r="AH128" s="560">
        <v>300.44299999999998</v>
      </c>
      <c r="BC128"/>
      <c r="BD128"/>
      <c r="BE128"/>
      <c r="BF128"/>
      <c r="BG128"/>
      <c r="BH128"/>
      <c r="BI128"/>
      <c r="BJ128"/>
      <c r="BK128"/>
      <c r="BL128"/>
      <c r="BM128"/>
      <c r="BN128"/>
      <c r="BO128"/>
      <c r="BP128"/>
      <c r="BQ128"/>
      <c r="BR128"/>
      <c r="BS128"/>
      <c r="BT128"/>
      <c r="BU128"/>
      <c r="BV128"/>
      <c r="BW128"/>
      <c r="BX128"/>
      <c r="BY128"/>
      <c r="BZ128"/>
      <c r="CA128"/>
      <c r="CB128"/>
      <c r="CC128"/>
      <c r="FT128" s="85"/>
      <c r="FU128" s="85"/>
      <c r="FV128" s="85"/>
      <c r="FW128" s="85"/>
      <c r="FX128" s="85"/>
      <c r="FY128" s="85"/>
      <c r="FZ128" s="85"/>
      <c r="GA128" s="85"/>
      <c r="GB128" s="85"/>
      <c r="GC128" s="85"/>
      <c r="GD128" s="85"/>
      <c r="GE128" s="85"/>
      <c r="GF128" s="85"/>
      <c r="GG128" s="85"/>
    </row>
    <row r="129" spans="1:189">
      <c r="A129" s="164"/>
      <c r="B129" s="166" t="s">
        <v>166</v>
      </c>
      <c r="C129" s="553">
        <v>0</v>
      </c>
      <c r="D129" s="556">
        <v>0</v>
      </c>
      <c r="E129" s="553">
        <v>0</v>
      </c>
      <c r="F129" s="556">
        <v>0</v>
      </c>
      <c r="G129" s="553">
        <v>0</v>
      </c>
      <c r="H129" s="556">
        <v>0</v>
      </c>
      <c r="I129" s="553">
        <v>0</v>
      </c>
      <c r="J129" s="556">
        <v>0</v>
      </c>
      <c r="K129" s="553">
        <v>0</v>
      </c>
      <c r="L129" s="556">
        <v>0</v>
      </c>
      <c r="M129" s="553">
        <v>0</v>
      </c>
      <c r="N129" s="556">
        <v>0</v>
      </c>
      <c r="O129" s="553">
        <v>0</v>
      </c>
      <c r="P129" s="556">
        <v>0</v>
      </c>
      <c r="Q129" s="553">
        <v>0</v>
      </c>
      <c r="R129" s="556">
        <v>0</v>
      </c>
      <c r="S129" s="553">
        <v>0</v>
      </c>
      <c r="T129" s="556">
        <v>0</v>
      </c>
      <c r="U129" s="553">
        <v>0</v>
      </c>
      <c r="V129" s="556">
        <v>0</v>
      </c>
      <c r="W129" s="553">
        <v>0</v>
      </c>
      <c r="X129" s="556">
        <v>0</v>
      </c>
      <c r="Y129" s="553">
        <v>0</v>
      </c>
      <c r="Z129" s="556">
        <v>0</v>
      </c>
      <c r="AA129" s="553">
        <v>0</v>
      </c>
      <c r="AB129" s="556">
        <v>0</v>
      </c>
      <c r="AC129" s="553">
        <v>0</v>
      </c>
      <c r="AD129" s="556">
        <v>0</v>
      </c>
      <c r="AE129" s="553">
        <v>902.077</v>
      </c>
      <c r="AF129" s="556">
        <v>641.42100000000005</v>
      </c>
      <c r="AG129" s="553">
        <v>390.08600000000001</v>
      </c>
      <c r="AH129" s="556">
        <v>209.26000000000005</v>
      </c>
      <c r="BC129"/>
      <c r="BD129"/>
      <c r="BE129"/>
      <c r="BF129"/>
      <c r="BG129"/>
      <c r="BH129"/>
      <c r="BI129"/>
      <c r="BJ129"/>
      <c r="BK129"/>
      <c r="BL129"/>
      <c r="BM129"/>
      <c r="BN129"/>
      <c r="BO129"/>
      <c r="BP129"/>
      <c r="BQ129"/>
      <c r="BR129"/>
      <c r="BS129"/>
      <c r="BT129"/>
      <c r="BU129"/>
      <c r="BV129"/>
      <c r="BW129"/>
      <c r="BX129"/>
      <c r="BY129"/>
      <c r="BZ129"/>
      <c r="CA129"/>
      <c r="CB129"/>
      <c r="CC129"/>
      <c r="FT129" s="85"/>
      <c r="FU129" s="85"/>
      <c r="FV129" s="85"/>
      <c r="FW129" s="85"/>
      <c r="FX129" s="85"/>
      <c r="FY129" s="85"/>
      <c r="FZ129" s="85"/>
      <c r="GA129" s="85"/>
      <c r="GB129" s="85"/>
      <c r="GC129" s="85"/>
      <c r="GD129" s="85"/>
      <c r="GE129" s="85"/>
      <c r="GF129" s="85"/>
      <c r="GG129" s="85"/>
    </row>
    <row r="130" spans="1:189">
      <c r="A130" s="164"/>
      <c r="B130" s="166" t="s">
        <v>91</v>
      </c>
      <c r="C130" s="553">
        <v>0</v>
      </c>
      <c r="D130" s="556">
        <v>0</v>
      </c>
      <c r="E130" s="553">
        <v>0</v>
      </c>
      <c r="F130" s="556">
        <v>0</v>
      </c>
      <c r="G130" s="553">
        <v>0</v>
      </c>
      <c r="H130" s="556">
        <v>0</v>
      </c>
      <c r="I130" s="553">
        <v>0</v>
      </c>
      <c r="J130" s="556">
        <v>0</v>
      </c>
      <c r="K130" s="553">
        <v>0</v>
      </c>
      <c r="L130" s="556">
        <v>0</v>
      </c>
      <c r="M130" s="553">
        <v>0</v>
      </c>
      <c r="N130" s="556">
        <v>0</v>
      </c>
      <c r="O130" s="553">
        <v>0</v>
      </c>
      <c r="P130" s="556">
        <v>0</v>
      </c>
      <c r="Q130" s="553">
        <v>0</v>
      </c>
      <c r="R130" s="556">
        <v>0</v>
      </c>
      <c r="S130" s="553">
        <v>0</v>
      </c>
      <c r="T130" s="556">
        <v>0</v>
      </c>
      <c r="U130" s="553">
        <v>0</v>
      </c>
      <c r="V130" s="556">
        <v>0</v>
      </c>
      <c r="W130" s="553">
        <v>0</v>
      </c>
      <c r="X130" s="556">
        <v>0</v>
      </c>
      <c r="Y130" s="553">
        <v>0</v>
      </c>
      <c r="Z130" s="556">
        <v>0</v>
      </c>
      <c r="AA130" s="553">
        <v>0</v>
      </c>
      <c r="AB130" s="556">
        <v>0</v>
      </c>
      <c r="AC130" s="553">
        <v>0</v>
      </c>
      <c r="AD130" s="556">
        <v>0</v>
      </c>
      <c r="AE130" s="553">
        <v>421.68599999999998</v>
      </c>
      <c r="AF130" s="556">
        <v>288.89299999999997</v>
      </c>
      <c r="AG130" s="553">
        <v>178.46199999999999</v>
      </c>
      <c r="AH130" s="556">
        <v>91.182999999999964</v>
      </c>
      <c r="BC130"/>
      <c r="BD130"/>
      <c r="BE130"/>
      <c r="BF130"/>
      <c r="BG130"/>
      <c r="BH130"/>
      <c r="BI130"/>
      <c r="BJ130"/>
      <c r="BK130"/>
      <c r="BL130"/>
      <c r="BM130"/>
      <c r="BN130"/>
      <c r="BO130"/>
      <c r="BP130"/>
      <c r="BQ130"/>
      <c r="BR130"/>
      <c r="BS130"/>
      <c r="BT130"/>
      <c r="BU130"/>
      <c r="BV130"/>
      <c r="BW130"/>
      <c r="BX130"/>
      <c r="BY130"/>
      <c r="BZ130"/>
      <c r="CA130"/>
      <c r="CB130"/>
      <c r="CC130"/>
      <c r="FT130" s="85"/>
      <c r="FU130" s="85"/>
      <c r="FV130" s="85"/>
      <c r="FW130" s="85"/>
      <c r="FX130" s="85"/>
      <c r="FY130" s="85"/>
      <c r="FZ130" s="85"/>
      <c r="GA130" s="85"/>
      <c r="GB130" s="85"/>
      <c r="GC130" s="85"/>
      <c r="GD130" s="85"/>
      <c r="GE130" s="85"/>
      <c r="GF130" s="85"/>
      <c r="GG130" s="85"/>
    </row>
    <row r="131" spans="1:189">
      <c r="A131" s="169"/>
      <c r="B131" s="169"/>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BC131"/>
      <c r="BD131"/>
      <c r="BE131"/>
      <c r="BF131"/>
      <c r="BG131"/>
      <c r="BH131"/>
      <c r="BI131"/>
      <c r="BJ131"/>
      <c r="BK131"/>
      <c r="BL131"/>
      <c r="BM131"/>
      <c r="BN131"/>
      <c r="BO131"/>
      <c r="BP131"/>
      <c r="BQ131"/>
      <c r="BR131"/>
      <c r="BS131"/>
      <c r="BT131"/>
      <c r="BU131"/>
      <c r="BV131"/>
      <c r="BW131"/>
      <c r="BX131"/>
      <c r="BY131"/>
      <c r="BZ131"/>
      <c r="CA131"/>
      <c r="CB131"/>
      <c r="CC131"/>
    </row>
    <row r="132" spans="1:189">
      <c r="A132" s="169"/>
      <c r="B132" s="169"/>
      <c r="C132" s="203"/>
      <c r="D132" s="169"/>
      <c r="E132" s="169"/>
      <c r="F132" s="169"/>
      <c r="G132" s="169"/>
      <c r="H132" s="169"/>
      <c r="I132" s="169"/>
      <c r="J132" s="169"/>
      <c r="K132" s="169"/>
      <c r="L132" s="169"/>
      <c r="M132" s="169"/>
      <c r="N132" s="169"/>
      <c r="O132" s="169"/>
      <c r="P132" s="169"/>
      <c r="BC132"/>
      <c r="BD132"/>
      <c r="BE132"/>
      <c r="BF132"/>
      <c r="BG132"/>
      <c r="BH132"/>
      <c r="BI132"/>
      <c r="BJ132"/>
      <c r="BK132"/>
      <c r="BL132"/>
      <c r="BM132"/>
      <c r="BN132"/>
      <c r="BO132"/>
      <c r="BP132"/>
      <c r="BQ132"/>
      <c r="BR132"/>
      <c r="BS132"/>
      <c r="BT132"/>
      <c r="BU132"/>
      <c r="BV132"/>
      <c r="BW132"/>
      <c r="BX132"/>
      <c r="BY132"/>
      <c r="BZ132"/>
      <c r="CA132"/>
      <c r="CB132"/>
      <c r="CC132"/>
    </row>
    <row r="133" spans="1:189">
      <c r="A133" s="875" t="s">
        <v>0</v>
      </c>
      <c r="B133" s="876"/>
      <c r="C133" s="872" t="s">
        <v>307</v>
      </c>
      <c r="D133" s="873"/>
      <c r="E133" s="872" t="s">
        <v>5</v>
      </c>
      <c r="F133" s="873"/>
      <c r="G133" s="872" t="s">
        <v>6</v>
      </c>
      <c r="H133" s="873"/>
      <c r="I133" s="872" t="s">
        <v>7</v>
      </c>
      <c r="J133" s="873"/>
      <c r="K133" s="872" t="s">
        <v>14</v>
      </c>
      <c r="L133" s="873"/>
      <c r="M133" s="872" t="s">
        <v>44</v>
      </c>
      <c r="N133" s="873"/>
      <c r="O133" s="872" t="s">
        <v>308</v>
      </c>
      <c r="P133" s="873"/>
      <c r="Q133" s="872" t="s">
        <v>47</v>
      </c>
      <c r="R133" s="874"/>
      <c r="BC133"/>
      <c r="BD133"/>
      <c r="BE133"/>
      <c r="BF133"/>
      <c r="BG133"/>
      <c r="BH133"/>
      <c r="BI133"/>
      <c r="BJ133"/>
      <c r="BK133"/>
      <c r="BL133"/>
      <c r="BM133"/>
      <c r="BN133"/>
      <c r="BO133"/>
      <c r="BP133"/>
      <c r="BQ133"/>
      <c r="BR133"/>
      <c r="BS133"/>
      <c r="BT133"/>
      <c r="BU133"/>
      <c r="BV133"/>
      <c r="BW133"/>
      <c r="BX133"/>
      <c r="BY133"/>
      <c r="BZ133"/>
      <c r="CA133"/>
      <c r="CB133"/>
      <c r="CC133"/>
      <c r="FF133" s="86"/>
      <c r="FG133" s="86"/>
      <c r="FH133" s="86"/>
      <c r="FI133" s="86"/>
      <c r="FJ133" s="86"/>
      <c r="FK133" s="86"/>
      <c r="FL133" s="86"/>
      <c r="FM133" s="86"/>
      <c r="FN133" s="86"/>
      <c r="FO133" s="86"/>
      <c r="FP133" s="86"/>
      <c r="FQ133" s="86"/>
      <c r="FR133" s="86"/>
      <c r="FS133" s="86"/>
    </row>
    <row r="134" spans="1:189">
      <c r="A134" s="877" t="s">
        <v>397</v>
      </c>
      <c r="B134" s="878"/>
      <c r="C134" s="549" t="s">
        <v>489</v>
      </c>
      <c r="D134" s="263" t="s">
        <v>490</v>
      </c>
      <c r="E134" s="549" t="s">
        <v>489</v>
      </c>
      <c r="F134" s="263" t="s">
        <v>490</v>
      </c>
      <c r="G134" s="549" t="s">
        <v>489</v>
      </c>
      <c r="H134" s="263" t="s">
        <v>490</v>
      </c>
      <c r="I134" s="549" t="s">
        <v>489</v>
      </c>
      <c r="J134" s="263" t="s">
        <v>490</v>
      </c>
      <c r="K134" s="549" t="s">
        <v>489</v>
      </c>
      <c r="L134" s="263" t="s">
        <v>490</v>
      </c>
      <c r="M134" s="549" t="s">
        <v>489</v>
      </c>
      <c r="N134" s="263" t="s">
        <v>490</v>
      </c>
      <c r="O134" s="549" t="s">
        <v>489</v>
      </c>
      <c r="P134" s="263" t="s">
        <v>490</v>
      </c>
      <c r="Q134" s="549" t="s">
        <v>489</v>
      </c>
      <c r="R134" s="263" t="s">
        <v>490</v>
      </c>
      <c r="BC134"/>
      <c r="BD134"/>
      <c r="BE134"/>
      <c r="BF134"/>
      <c r="BG134"/>
      <c r="BH134"/>
      <c r="BI134"/>
      <c r="BJ134"/>
      <c r="BK134"/>
      <c r="BL134"/>
      <c r="BM134"/>
      <c r="BN134"/>
      <c r="BO134"/>
      <c r="BP134"/>
      <c r="BQ134"/>
      <c r="BR134"/>
      <c r="BS134"/>
      <c r="BT134"/>
      <c r="BU134"/>
      <c r="BV134"/>
      <c r="BW134"/>
      <c r="BX134"/>
      <c r="BY134"/>
      <c r="BZ134"/>
      <c r="CA134"/>
      <c r="CB134"/>
      <c r="CC134"/>
      <c r="FF134" s="86"/>
      <c r="FG134" s="86"/>
      <c r="FH134" s="86"/>
      <c r="FI134" s="86"/>
      <c r="FJ134" s="86"/>
      <c r="FK134" s="86"/>
      <c r="FL134" s="86"/>
      <c r="FM134" s="86"/>
      <c r="FN134" s="86"/>
      <c r="FO134" s="86"/>
      <c r="FP134" s="86"/>
      <c r="FQ134" s="86"/>
      <c r="FR134" s="86"/>
      <c r="FS134" s="86"/>
    </row>
    <row r="135" spans="1:189">
      <c r="A135" s="879"/>
      <c r="B135" s="880"/>
      <c r="C135" s="665" t="s">
        <v>218</v>
      </c>
      <c r="D135" s="666" t="s">
        <v>218</v>
      </c>
      <c r="E135" s="665" t="s">
        <v>218</v>
      </c>
      <c r="F135" s="666" t="s">
        <v>218</v>
      </c>
      <c r="G135" s="665" t="s">
        <v>218</v>
      </c>
      <c r="H135" s="666" t="s">
        <v>218</v>
      </c>
      <c r="I135" s="665" t="s">
        <v>218</v>
      </c>
      <c r="J135" s="666" t="s">
        <v>218</v>
      </c>
      <c r="K135" s="665" t="s">
        <v>218</v>
      </c>
      <c r="L135" s="666" t="s">
        <v>218</v>
      </c>
      <c r="M135" s="665" t="s">
        <v>218</v>
      </c>
      <c r="N135" s="666" t="s">
        <v>218</v>
      </c>
      <c r="O135" s="665" t="s">
        <v>218</v>
      </c>
      <c r="P135" s="666" t="s">
        <v>218</v>
      </c>
      <c r="Q135" s="665" t="s">
        <v>218</v>
      </c>
      <c r="R135" s="666" t="s">
        <v>218</v>
      </c>
      <c r="BC135"/>
      <c r="BD135"/>
      <c r="BE135"/>
      <c r="BF135"/>
      <c r="BG135"/>
      <c r="BH135"/>
      <c r="BI135"/>
      <c r="BJ135"/>
      <c r="BK135"/>
      <c r="BL135"/>
      <c r="BM135"/>
      <c r="BN135"/>
      <c r="BO135"/>
      <c r="BP135"/>
      <c r="BQ135"/>
      <c r="BR135"/>
      <c r="BS135"/>
      <c r="BT135"/>
      <c r="BU135"/>
      <c r="BV135"/>
      <c r="BW135"/>
      <c r="BX135"/>
      <c r="BY135"/>
      <c r="BZ135"/>
      <c r="CA135"/>
      <c r="CB135"/>
      <c r="CC135"/>
      <c r="FF135" s="86"/>
      <c r="FG135" s="86"/>
      <c r="FH135" s="86"/>
      <c r="FI135" s="86"/>
      <c r="FJ135" s="86"/>
      <c r="FK135" s="86"/>
      <c r="FL135" s="86"/>
      <c r="FM135" s="86"/>
      <c r="FN135" s="86"/>
      <c r="FO135" s="86"/>
      <c r="FP135" s="86"/>
      <c r="FQ135" s="86"/>
      <c r="FR135" s="86"/>
      <c r="FS135" s="86"/>
    </row>
    <row r="136" spans="1:189">
      <c r="A136" s="169"/>
      <c r="B136" s="169"/>
      <c r="C136" s="169"/>
      <c r="D136" s="169"/>
      <c r="E136" s="169"/>
      <c r="F136" s="169"/>
      <c r="G136" s="169"/>
      <c r="H136" s="169"/>
      <c r="I136" s="169"/>
      <c r="J136" s="169"/>
      <c r="K136" s="169"/>
      <c r="L136" s="169"/>
      <c r="M136" s="169"/>
      <c r="N136" s="169"/>
      <c r="O136" s="169"/>
      <c r="P136" s="169"/>
      <c r="Q136" s="169"/>
      <c r="R136" s="169"/>
      <c r="BC136"/>
      <c r="BD136"/>
      <c r="BE136"/>
      <c r="BF136"/>
      <c r="BG136"/>
      <c r="BH136"/>
      <c r="BI136"/>
      <c r="BJ136"/>
      <c r="BK136"/>
      <c r="BL136"/>
      <c r="BM136"/>
      <c r="BN136"/>
      <c r="BO136"/>
      <c r="BP136"/>
      <c r="BQ136"/>
      <c r="BR136"/>
      <c r="BS136"/>
      <c r="BT136"/>
      <c r="BU136"/>
      <c r="BV136"/>
      <c r="BW136"/>
      <c r="BX136"/>
      <c r="BY136"/>
      <c r="BZ136"/>
      <c r="CA136"/>
      <c r="CB136"/>
      <c r="CC136"/>
      <c r="FF136" s="86"/>
      <c r="FG136" s="86"/>
      <c r="FH136" s="86"/>
      <c r="FI136" s="86"/>
      <c r="FJ136" s="86"/>
      <c r="FK136" s="86"/>
      <c r="FL136" s="86"/>
      <c r="FM136" s="86"/>
      <c r="FN136" s="86"/>
      <c r="FO136" s="86"/>
      <c r="FP136" s="86"/>
      <c r="FQ136" s="86"/>
      <c r="FR136" s="86"/>
      <c r="FS136" s="86"/>
    </row>
    <row r="137" spans="1:189">
      <c r="A137" s="158"/>
      <c r="B137" s="171" t="s">
        <v>398</v>
      </c>
      <c r="C137" s="554">
        <v>0</v>
      </c>
      <c r="D137" s="269">
        <v>0</v>
      </c>
      <c r="E137" s="554">
        <v>96.742999999999995</v>
      </c>
      <c r="F137" s="269">
        <v>34.212000000000003</v>
      </c>
      <c r="G137" s="554">
        <v>474.52600000000001</v>
      </c>
      <c r="H137" s="269">
        <v>561.32000000000005</v>
      </c>
      <c r="I137" s="554">
        <v>1490.1079999999999</v>
      </c>
      <c r="J137" s="269">
        <v>1131.008</v>
      </c>
      <c r="K137" s="554">
        <v>0</v>
      </c>
      <c r="L137" s="269">
        <v>0</v>
      </c>
      <c r="M137" s="554">
        <v>111.563</v>
      </c>
      <c r="N137" s="269">
        <v>95.150999999999996</v>
      </c>
      <c r="O137" s="554">
        <v>-19.295999999999999</v>
      </c>
      <c r="P137" s="269">
        <v>-586.23299999999995</v>
      </c>
      <c r="Q137" s="554">
        <v>2153.6439999999998</v>
      </c>
      <c r="R137" s="269">
        <v>1235.4580000000001</v>
      </c>
      <c r="BC137"/>
      <c r="BD137"/>
      <c r="BE137"/>
      <c r="BF137"/>
      <c r="BG137"/>
      <c r="BH137"/>
      <c r="BI137"/>
      <c r="BJ137"/>
      <c r="BK137"/>
      <c r="BL137"/>
      <c r="BM137"/>
      <c r="BN137"/>
      <c r="BO137"/>
      <c r="BP137"/>
      <c r="BQ137"/>
      <c r="BR137"/>
      <c r="BS137"/>
      <c r="BT137"/>
      <c r="BU137"/>
      <c r="BV137"/>
      <c r="BW137"/>
      <c r="BX137"/>
      <c r="BY137"/>
      <c r="BZ137"/>
      <c r="CA137"/>
      <c r="CB137"/>
      <c r="CC137"/>
      <c r="FF137" s="86"/>
      <c r="FG137" s="86"/>
      <c r="FH137" s="86"/>
      <c r="FI137" s="86"/>
      <c r="FJ137" s="86"/>
      <c r="FK137" s="86"/>
      <c r="FL137" s="86"/>
      <c r="FM137" s="86"/>
      <c r="FN137" s="86"/>
      <c r="FO137" s="86"/>
      <c r="FP137" s="86"/>
      <c r="FQ137" s="86"/>
      <c r="FR137" s="86"/>
      <c r="FS137" s="86"/>
    </row>
    <row r="138" spans="1:189">
      <c r="A138" s="158"/>
      <c r="B138" s="171" t="s">
        <v>399</v>
      </c>
      <c r="C138" s="554">
        <v>0</v>
      </c>
      <c r="D138" s="269">
        <v>0</v>
      </c>
      <c r="E138" s="554">
        <v>-249.346</v>
      </c>
      <c r="F138" s="269">
        <v>-95.429000000000002</v>
      </c>
      <c r="G138" s="554">
        <v>-1064.0050000000001</v>
      </c>
      <c r="H138" s="269">
        <v>-825.33699999999999</v>
      </c>
      <c r="I138" s="554">
        <v>-489.46600000000001</v>
      </c>
      <c r="J138" s="269">
        <v>-532.09400000000005</v>
      </c>
      <c r="K138" s="554">
        <v>0</v>
      </c>
      <c r="L138" s="269">
        <v>0</v>
      </c>
      <c r="M138" s="554">
        <v>-7.3019999999999996</v>
      </c>
      <c r="N138" s="269">
        <v>-19.802</v>
      </c>
      <c r="O138" s="554">
        <v>-58.314</v>
      </c>
      <c r="P138" s="269">
        <v>-435.58699999999999</v>
      </c>
      <c r="Q138" s="554">
        <v>-1868.433</v>
      </c>
      <c r="R138" s="269">
        <v>-1908.249</v>
      </c>
      <c r="BC138"/>
      <c r="BD138"/>
      <c r="BE138"/>
      <c r="BF138"/>
      <c r="BG138"/>
      <c r="BH138"/>
      <c r="BI138"/>
      <c r="BJ138"/>
      <c r="BK138"/>
      <c r="BL138"/>
      <c r="BM138"/>
      <c r="BN138"/>
      <c r="BO138"/>
      <c r="BP138"/>
      <c r="BQ138"/>
      <c r="BR138"/>
      <c r="BS138"/>
      <c r="BT138"/>
      <c r="BU138"/>
      <c r="BV138"/>
      <c r="BW138"/>
      <c r="BX138"/>
      <c r="BY138"/>
      <c r="BZ138"/>
      <c r="CA138"/>
      <c r="CB138"/>
      <c r="CC138"/>
      <c r="FF138" s="86"/>
      <c r="FG138" s="86"/>
      <c r="FH138" s="86"/>
      <c r="FI138" s="86"/>
      <c r="FJ138" s="86"/>
      <c r="FK138" s="86"/>
      <c r="FL138" s="86"/>
      <c r="FM138" s="86"/>
      <c r="FN138" s="86"/>
      <c r="FO138" s="86"/>
      <c r="FP138" s="86"/>
      <c r="FQ138" s="86"/>
      <c r="FR138" s="86"/>
      <c r="FS138" s="86"/>
    </row>
    <row r="139" spans="1:189">
      <c r="A139" s="158"/>
      <c r="B139" s="171" t="s">
        <v>400</v>
      </c>
      <c r="C139" s="554">
        <v>0</v>
      </c>
      <c r="D139" s="269">
        <v>0</v>
      </c>
      <c r="E139" s="554">
        <v>160.02000000000001</v>
      </c>
      <c r="F139" s="269">
        <v>76.19</v>
      </c>
      <c r="G139" s="554">
        <v>119.032</v>
      </c>
      <c r="H139" s="269">
        <v>-76.983999999999995</v>
      </c>
      <c r="I139" s="554">
        <v>-765.75699999999995</v>
      </c>
      <c r="J139" s="269">
        <v>-618.91600000000005</v>
      </c>
      <c r="K139" s="554">
        <v>0</v>
      </c>
      <c r="L139" s="269">
        <v>0</v>
      </c>
      <c r="M139" s="554">
        <v>-86.617999999999995</v>
      </c>
      <c r="N139" s="269">
        <v>-40.49</v>
      </c>
      <c r="O139" s="554">
        <v>-481.70499999999998</v>
      </c>
      <c r="P139" s="269">
        <v>-663.03800000000001</v>
      </c>
      <c r="Q139" s="554">
        <v>-1055.028</v>
      </c>
      <c r="R139" s="269">
        <v>-1323.2380000000001</v>
      </c>
      <c r="BC139"/>
      <c r="BD139"/>
      <c r="BE139"/>
      <c r="BF139"/>
      <c r="BG139"/>
      <c r="BH139"/>
      <c r="BI139"/>
      <c r="BJ139"/>
      <c r="BK139"/>
      <c r="BL139"/>
      <c r="BM139"/>
      <c r="BN139"/>
      <c r="BO139"/>
      <c r="BP139"/>
      <c r="BQ139"/>
      <c r="BR139"/>
      <c r="BS139"/>
      <c r="BT139"/>
      <c r="BU139"/>
      <c r="BV139"/>
      <c r="BW139"/>
      <c r="BX139"/>
      <c r="BY139"/>
      <c r="BZ139"/>
      <c r="CA139"/>
      <c r="CB139"/>
      <c r="CC139"/>
      <c r="FF139" s="86"/>
      <c r="FG139" s="86"/>
      <c r="FH139" s="86"/>
      <c r="FI139" s="86"/>
      <c r="FJ139" s="86"/>
      <c r="FK139" s="86"/>
      <c r="FL139" s="86"/>
      <c r="FM139" s="86"/>
      <c r="FN139" s="86"/>
      <c r="FO139" s="86"/>
      <c r="FP139" s="86"/>
      <c r="FQ139" s="86"/>
      <c r="FR139" s="86"/>
      <c r="FS139" s="86"/>
    </row>
    <row r="140" spans="1:189" s="85" customFormat="1">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row>
    <row r="141" spans="1:189" s="85" customFormat="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row>
    <row r="142" spans="1:189" s="85" customFormat="1">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row>
    <row r="143" spans="1:189" s="85" customFormat="1">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row>
    <row r="144" spans="1:189" s="85" customFormat="1">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row>
    <row r="145" spans="36:81" s="85" customFormat="1">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row>
    <row r="146" spans="36:81" s="85" customFormat="1">
      <c r="AJ146"/>
      <c r="AK146"/>
      <c r="AL146"/>
      <c r="AM146"/>
      <c r="AN146"/>
      <c r="AO146"/>
      <c r="AP146"/>
      <c r="AQ146"/>
      <c r="AR146"/>
      <c r="AS146"/>
      <c r="AT146"/>
      <c r="AU146"/>
      <c r="AV146"/>
      <c r="AW146"/>
      <c r="AX146"/>
      <c r="AY146"/>
      <c r="AZ146"/>
      <c r="BA146"/>
      <c r="BB146"/>
    </row>
    <row r="147" spans="36:81" s="85" customFormat="1">
      <c r="AJ147"/>
      <c r="AK147"/>
      <c r="AL147"/>
      <c r="AM147"/>
      <c r="AN147"/>
      <c r="AO147"/>
      <c r="AP147"/>
      <c r="AQ147"/>
      <c r="AR147"/>
      <c r="AS147"/>
      <c r="AT147"/>
      <c r="AU147"/>
      <c r="AV147"/>
      <c r="AW147"/>
      <c r="AX147"/>
      <c r="AY147"/>
      <c r="AZ147"/>
      <c r="BA147"/>
      <c r="BB147"/>
    </row>
    <row r="148" spans="36:81" s="85" customFormat="1">
      <c r="AJ148"/>
      <c r="AK148"/>
      <c r="AL148"/>
      <c r="AM148"/>
      <c r="AN148"/>
      <c r="AO148"/>
      <c r="AP148"/>
      <c r="AQ148"/>
      <c r="AR148"/>
      <c r="AS148"/>
      <c r="AT148"/>
      <c r="AU148"/>
      <c r="AV148"/>
      <c r="AW148"/>
      <c r="AX148"/>
      <c r="AY148"/>
      <c r="AZ148"/>
      <c r="BA148"/>
      <c r="BB148"/>
    </row>
    <row r="149" spans="36:81" s="85" customFormat="1">
      <c r="AJ149"/>
      <c r="AK149"/>
      <c r="AL149"/>
      <c r="AM149"/>
      <c r="AN149"/>
      <c r="AO149"/>
      <c r="AP149"/>
      <c r="AQ149"/>
      <c r="AR149"/>
      <c r="AS149"/>
      <c r="AT149"/>
      <c r="AU149"/>
      <c r="AV149"/>
      <c r="AW149"/>
      <c r="AX149"/>
      <c r="AY149"/>
      <c r="AZ149"/>
      <c r="BA149"/>
      <c r="BB149"/>
    </row>
    <row r="150" spans="36:81" s="85" customFormat="1">
      <c r="AJ150"/>
      <c r="AK150"/>
      <c r="AL150"/>
      <c r="AM150"/>
      <c r="AN150"/>
      <c r="AO150"/>
      <c r="AP150"/>
      <c r="AQ150"/>
      <c r="AR150"/>
      <c r="AS150"/>
      <c r="AT150"/>
      <c r="AU150"/>
      <c r="AV150"/>
      <c r="AW150"/>
      <c r="AX150"/>
      <c r="AY150"/>
      <c r="AZ150"/>
      <c r="BA150"/>
      <c r="BB150"/>
    </row>
    <row r="151" spans="36:81" s="85" customFormat="1">
      <c r="AJ151"/>
      <c r="AK151"/>
      <c r="AL151"/>
      <c r="AM151"/>
      <c r="AN151"/>
      <c r="AO151"/>
      <c r="AP151"/>
      <c r="AQ151"/>
      <c r="AR151"/>
      <c r="AS151"/>
      <c r="AT151"/>
      <c r="AU151"/>
      <c r="AV151"/>
      <c r="AW151"/>
      <c r="AX151"/>
      <c r="AY151"/>
      <c r="AZ151"/>
      <c r="BA151"/>
      <c r="BB151"/>
    </row>
    <row r="152" spans="36:81" s="85" customFormat="1">
      <c r="AJ152"/>
      <c r="AK152"/>
      <c r="AL152"/>
      <c r="AM152"/>
      <c r="AN152"/>
      <c r="AO152"/>
      <c r="AP152"/>
      <c r="AQ152"/>
      <c r="AR152"/>
      <c r="AS152"/>
      <c r="AT152"/>
      <c r="AU152"/>
      <c r="AV152"/>
      <c r="AW152"/>
      <c r="AX152"/>
      <c r="AY152"/>
      <c r="AZ152"/>
      <c r="BA152"/>
      <c r="BB152"/>
    </row>
    <row r="153" spans="36:81" s="85" customFormat="1">
      <c r="AJ153"/>
      <c r="AK153"/>
      <c r="AL153"/>
      <c r="AM153"/>
      <c r="AN153"/>
      <c r="AO153"/>
      <c r="AP153"/>
      <c r="AQ153"/>
      <c r="AR153"/>
      <c r="AS153"/>
      <c r="AT153"/>
      <c r="AU153"/>
      <c r="AV153"/>
      <c r="AW153"/>
      <c r="AX153"/>
      <c r="AY153"/>
      <c r="AZ153"/>
      <c r="BA153"/>
      <c r="BB153"/>
    </row>
    <row r="154" spans="36:81" s="85" customFormat="1">
      <c r="AJ154"/>
      <c r="AK154"/>
      <c r="AL154"/>
      <c r="AM154"/>
      <c r="AN154"/>
      <c r="AO154"/>
      <c r="AP154"/>
      <c r="AQ154"/>
      <c r="AR154"/>
      <c r="AS154"/>
      <c r="AT154"/>
      <c r="AU154"/>
      <c r="AV154"/>
      <c r="AW154"/>
      <c r="AX154"/>
      <c r="AY154"/>
      <c r="AZ154"/>
      <c r="BA154"/>
      <c r="BB154"/>
    </row>
    <row r="155" spans="36:81" s="85" customFormat="1">
      <c r="AJ155"/>
      <c r="AK155"/>
      <c r="AL155"/>
      <c r="AM155"/>
      <c r="AN155"/>
      <c r="AO155"/>
      <c r="AP155"/>
      <c r="AQ155"/>
      <c r="AR155"/>
      <c r="AS155"/>
      <c r="AT155"/>
      <c r="AU155"/>
      <c r="AV155"/>
      <c r="AW155"/>
      <c r="AX155"/>
      <c r="AY155"/>
      <c r="AZ155"/>
      <c r="BA155"/>
      <c r="BB155"/>
    </row>
    <row r="156" spans="36:81" s="85" customFormat="1">
      <c r="AJ156"/>
      <c r="AK156"/>
      <c r="AL156"/>
      <c r="AM156"/>
      <c r="AN156"/>
      <c r="AO156"/>
      <c r="AP156"/>
      <c r="AQ156"/>
      <c r="AR156"/>
      <c r="AS156"/>
      <c r="AT156"/>
      <c r="AU156"/>
      <c r="AV156"/>
      <c r="AW156"/>
      <c r="AX156"/>
      <c r="AY156"/>
      <c r="AZ156"/>
      <c r="BA156"/>
      <c r="BB156"/>
    </row>
    <row r="157" spans="36:81" s="85" customFormat="1">
      <c r="AJ157"/>
      <c r="AK157"/>
      <c r="AL157"/>
      <c r="AM157"/>
      <c r="AN157"/>
      <c r="AO157"/>
      <c r="AP157"/>
      <c r="AQ157"/>
      <c r="AR157"/>
      <c r="AS157"/>
      <c r="AT157"/>
      <c r="AU157"/>
      <c r="AV157"/>
      <c r="AW157"/>
      <c r="AX157"/>
      <c r="AY157"/>
      <c r="AZ157"/>
      <c r="BA157"/>
      <c r="BB157"/>
    </row>
    <row r="158" spans="36:81" s="85" customFormat="1">
      <c r="AJ158"/>
      <c r="AK158"/>
      <c r="AL158"/>
      <c r="AM158"/>
      <c r="AN158"/>
      <c r="AO158"/>
      <c r="AP158"/>
      <c r="AQ158"/>
      <c r="AR158"/>
      <c r="AS158"/>
      <c r="AT158"/>
      <c r="AU158"/>
      <c r="AV158"/>
      <c r="AW158"/>
      <c r="AX158"/>
      <c r="AY158"/>
      <c r="AZ158"/>
      <c r="BA158"/>
      <c r="BB158"/>
    </row>
    <row r="159" spans="36:81" s="85" customFormat="1">
      <c r="AJ159"/>
      <c r="AK159"/>
      <c r="AL159"/>
      <c r="AM159"/>
      <c r="AN159"/>
      <c r="AO159"/>
      <c r="AP159"/>
      <c r="AQ159"/>
      <c r="AR159"/>
      <c r="AS159"/>
      <c r="AT159"/>
      <c r="AU159"/>
      <c r="AV159"/>
      <c r="AW159"/>
      <c r="AX159"/>
      <c r="AY159"/>
      <c r="AZ159"/>
      <c r="BA159"/>
      <c r="BB159"/>
    </row>
    <row r="160" spans="36:81" s="85" customFormat="1">
      <c r="AJ160"/>
      <c r="AK160"/>
      <c r="AL160"/>
      <c r="AM160"/>
      <c r="AN160"/>
      <c r="AO160"/>
      <c r="AP160"/>
      <c r="AQ160"/>
      <c r="AR160"/>
      <c r="AS160"/>
      <c r="AT160"/>
      <c r="AU160"/>
      <c r="AV160"/>
      <c r="AW160"/>
      <c r="AX160"/>
      <c r="AY160"/>
      <c r="AZ160"/>
      <c r="BA160"/>
      <c r="BB160"/>
    </row>
    <row r="161" spans="36:54" s="85" customFormat="1">
      <c r="AJ161"/>
      <c r="AK161"/>
      <c r="AL161"/>
      <c r="AM161"/>
      <c r="AN161"/>
      <c r="AO161"/>
      <c r="AP161"/>
      <c r="AQ161"/>
      <c r="AR161"/>
      <c r="AS161"/>
      <c r="AT161"/>
      <c r="AU161"/>
      <c r="AV161"/>
      <c r="AW161"/>
      <c r="AX161"/>
      <c r="AY161"/>
      <c r="AZ161"/>
      <c r="BA161"/>
      <c r="BB161"/>
    </row>
    <row r="162" spans="36:54" s="85" customFormat="1">
      <c r="AJ162"/>
      <c r="AK162"/>
      <c r="AL162"/>
      <c r="AM162"/>
      <c r="AN162"/>
      <c r="AO162"/>
      <c r="AP162"/>
      <c r="AQ162"/>
      <c r="AR162"/>
      <c r="AS162"/>
      <c r="AT162"/>
      <c r="AU162"/>
      <c r="AV162"/>
      <c r="AW162"/>
      <c r="AX162"/>
      <c r="AY162"/>
      <c r="AZ162"/>
      <c r="BA162"/>
      <c r="BB162"/>
    </row>
    <row r="163" spans="36:54" s="85" customFormat="1">
      <c r="AJ163"/>
      <c r="AK163"/>
      <c r="AL163"/>
      <c r="AM163"/>
      <c r="AN163"/>
      <c r="AO163"/>
      <c r="AP163"/>
      <c r="AQ163"/>
      <c r="AR163"/>
      <c r="AS163"/>
      <c r="AT163"/>
      <c r="AU163"/>
      <c r="AV163"/>
      <c r="AW163"/>
      <c r="AX163"/>
      <c r="AY163"/>
      <c r="AZ163"/>
      <c r="BA163"/>
      <c r="BB163"/>
    </row>
    <row r="164" spans="36:54" s="85" customFormat="1">
      <c r="AJ164"/>
      <c r="AK164"/>
      <c r="AL164"/>
      <c r="AM164"/>
      <c r="AN164"/>
      <c r="AO164"/>
      <c r="AP164"/>
      <c r="AQ164"/>
      <c r="AR164"/>
      <c r="AS164"/>
      <c r="AT164"/>
      <c r="AU164"/>
      <c r="AV164"/>
      <c r="AW164"/>
      <c r="AX164"/>
      <c r="AY164"/>
      <c r="AZ164"/>
      <c r="BA164"/>
      <c r="BB164"/>
    </row>
    <row r="165" spans="36:54" s="85" customFormat="1">
      <c r="AJ165"/>
      <c r="AK165"/>
      <c r="AL165"/>
      <c r="AM165"/>
      <c r="AN165"/>
      <c r="AO165"/>
      <c r="AP165"/>
      <c r="AQ165"/>
      <c r="AR165"/>
      <c r="AS165"/>
      <c r="AT165"/>
      <c r="AU165"/>
      <c r="AV165"/>
      <c r="AW165"/>
      <c r="AX165"/>
      <c r="AY165"/>
      <c r="AZ165"/>
      <c r="BA165"/>
      <c r="BB165"/>
    </row>
    <row r="166" spans="36:54" s="85" customFormat="1">
      <c r="AJ166"/>
      <c r="AK166"/>
      <c r="AL166"/>
      <c r="AM166"/>
      <c r="AN166"/>
      <c r="AO166"/>
      <c r="AP166"/>
      <c r="AQ166"/>
      <c r="AR166"/>
      <c r="AS166"/>
      <c r="AT166"/>
      <c r="AU166"/>
      <c r="AV166"/>
      <c r="AW166"/>
      <c r="AX166"/>
      <c r="AY166"/>
      <c r="AZ166"/>
      <c r="BA166"/>
      <c r="BB166"/>
    </row>
    <row r="167" spans="36:54" s="85" customFormat="1">
      <c r="AJ167"/>
      <c r="AK167"/>
      <c r="AL167"/>
      <c r="AM167"/>
      <c r="AN167"/>
      <c r="AO167"/>
      <c r="AP167"/>
      <c r="AQ167"/>
      <c r="AR167"/>
      <c r="AS167"/>
      <c r="AT167"/>
      <c r="AU167"/>
      <c r="AV167"/>
      <c r="AW167"/>
      <c r="AX167"/>
      <c r="AY167"/>
      <c r="AZ167"/>
      <c r="BA167"/>
      <c r="BB167"/>
    </row>
    <row r="168" spans="36:54" s="85" customFormat="1">
      <c r="AJ168"/>
      <c r="AK168"/>
      <c r="AL168"/>
      <c r="AM168"/>
      <c r="AN168"/>
      <c r="AO168"/>
      <c r="AP168"/>
      <c r="AQ168"/>
      <c r="AR168"/>
      <c r="AS168"/>
      <c r="AT168"/>
      <c r="AU168"/>
      <c r="AV168"/>
      <c r="AW168"/>
      <c r="AX168"/>
      <c r="AY168"/>
      <c r="AZ168"/>
      <c r="BA168"/>
      <c r="BB168"/>
    </row>
    <row r="169" spans="36:54" s="85" customFormat="1">
      <c r="AJ169"/>
      <c r="AK169"/>
      <c r="AL169"/>
      <c r="AM169"/>
      <c r="AN169"/>
      <c r="AO169"/>
      <c r="AP169"/>
      <c r="AQ169"/>
      <c r="AR169"/>
      <c r="AS169"/>
      <c r="AT169"/>
      <c r="AU169"/>
      <c r="AV169"/>
      <c r="AW169"/>
      <c r="AX169"/>
      <c r="AY169"/>
      <c r="AZ169"/>
      <c r="BA169"/>
      <c r="BB169"/>
    </row>
    <row r="170" spans="36:54" s="85" customFormat="1">
      <c r="AJ170"/>
      <c r="AK170"/>
      <c r="AL170"/>
      <c r="AM170"/>
      <c r="AN170"/>
      <c r="AO170"/>
      <c r="AP170"/>
      <c r="AQ170"/>
      <c r="AR170"/>
      <c r="AS170"/>
      <c r="AT170"/>
      <c r="AU170"/>
      <c r="AV170"/>
      <c r="AW170"/>
      <c r="AX170"/>
      <c r="AY170"/>
      <c r="AZ170"/>
      <c r="BA170"/>
      <c r="BB170"/>
    </row>
    <row r="171" spans="36:54" s="85" customFormat="1">
      <c r="AJ171"/>
      <c r="AK171"/>
      <c r="AL171"/>
      <c r="AM171"/>
      <c r="AN171"/>
      <c r="AO171"/>
      <c r="AP171"/>
      <c r="AQ171"/>
      <c r="AR171"/>
      <c r="AS171"/>
      <c r="AT171"/>
      <c r="AU171"/>
      <c r="AV171"/>
      <c r="AW171"/>
      <c r="AX171"/>
      <c r="AY171"/>
      <c r="AZ171"/>
      <c r="BA171"/>
      <c r="BB171"/>
    </row>
    <row r="172" spans="36:54" s="85" customFormat="1">
      <c r="AJ172"/>
      <c r="AK172"/>
      <c r="AL172"/>
      <c r="AM172"/>
      <c r="AN172"/>
      <c r="AO172"/>
      <c r="AP172"/>
      <c r="AQ172"/>
      <c r="AR172"/>
      <c r="AS172"/>
      <c r="AT172"/>
      <c r="AU172"/>
      <c r="AV172"/>
      <c r="AW172"/>
      <c r="AX172"/>
      <c r="AY172"/>
      <c r="AZ172"/>
      <c r="BA172"/>
      <c r="BB172"/>
    </row>
    <row r="173" spans="36:54" s="85" customFormat="1">
      <c r="AJ173"/>
      <c r="AK173"/>
      <c r="AL173"/>
      <c r="AM173"/>
      <c r="AN173"/>
      <c r="AO173"/>
      <c r="AP173"/>
      <c r="AQ173"/>
      <c r="AR173"/>
      <c r="AS173"/>
      <c r="AT173"/>
      <c r="AU173"/>
      <c r="AV173"/>
      <c r="AW173"/>
      <c r="AX173"/>
      <c r="AY173"/>
      <c r="AZ173"/>
      <c r="BA173"/>
      <c r="BB173"/>
    </row>
    <row r="174" spans="36:54" s="85" customFormat="1">
      <c r="AJ174"/>
      <c r="AK174"/>
      <c r="AL174"/>
      <c r="AM174"/>
      <c r="AN174"/>
      <c r="AO174"/>
      <c r="AP174"/>
      <c r="AQ174"/>
      <c r="AR174"/>
      <c r="AS174"/>
      <c r="AT174"/>
      <c r="AU174"/>
      <c r="AV174"/>
      <c r="AW174"/>
      <c r="AX174"/>
      <c r="AY174"/>
      <c r="AZ174"/>
      <c r="BA174"/>
      <c r="BB174"/>
    </row>
    <row r="175" spans="36:54" s="85" customFormat="1">
      <c r="AJ175"/>
      <c r="AK175"/>
      <c r="AL175"/>
      <c r="AM175"/>
      <c r="AN175"/>
      <c r="AO175"/>
      <c r="AP175"/>
      <c r="AQ175"/>
      <c r="AR175"/>
      <c r="AS175"/>
      <c r="AT175"/>
      <c r="AU175"/>
      <c r="AV175"/>
      <c r="AW175"/>
      <c r="AX175"/>
      <c r="AY175"/>
      <c r="AZ175"/>
      <c r="BA175"/>
      <c r="BB175"/>
    </row>
    <row r="176" spans="36:54" s="85" customFormat="1">
      <c r="AJ176"/>
      <c r="AK176"/>
      <c r="AL176"/>
      <c r="AM176"/>
      <c r="AN176"/>
      <c r="AO176"/>
      <c r="AP176"/>
      <c r="AQ176"/>
      <c r="AR176"/>
      <c r="AS176"/>
      <c r="AT176"/>
      <c r="AU176"/>
      <c r="AV176"/>
      <c r="AW176"/>
      <c r="AX176"/>
      <c r="AY176"/>
      <c r="AZ176"/>
      <c r="BA176"/>
      <c r="BB176"/>
    </row>
    <row r="177" spans="36:54" s="85" customFormat="1">
      <c r="AJ177"/>
      <c r="AK177"/>
      <c r="AL177"/>
      <c r="AM177"/>
      <c r="AN177"/>
      <c r="AO177"/>
      <c r="AP177"/>
      <c r="AQ177"/>
      <c r="AR177"/>
      <c r="AS177"/>
      <c r="AT177"/>
      <c r="AU177"/>
      <c r="AV177"/>
      <c r="AW177"/>
      <c r="AX177"/>
      <c r="AY177"/>
      <c r="AZ177"/>
      <c r="BA177"/>
      <c r="BB177"/>
    </row>
    <row r="178" spans="36:54" s="85" customFormat="1">
      <c r="AJ178"/>
      <c r="AK178"/>
      <c r="AL178"/>
      <c r="AM178"/>
      <c r="AN178"/>
      <c r="AO178"/>
      <c r="AP178"/>
      <c r="AQ178"/>
      <c r="AR178"/>
      <c r="AS178"/>
      <c r="AT178"/>
      <c r="AU178"/>
      <c r="AV178"/>
      <c r="AW178"/>
      <c r="AX178"/>
      <c r="AY178"/>
      <c r="AZ178"/>
      <c r="BA178"/>
      <c r="BB178"/>
    </row>
    <row r="179" spans="36:54" s="85" customFormat="1">
      <c r="AJ179"/>
      <c r="AK179"/>
      <c r="AL179"/>
      <c r="AM179"/>
      <c r="AN179"/>
      <c r="AO179"/>
      <c r="AP179"/>
      <c r="AQ179"/>
      <c r="AR179"/>
      <c r="AS179"/>
      <c r="AT179"/>
      <c r="AU179"/>
      <c r="AV179"/>
      <c r="AW179"/>
      <c r="AX179"/>
      <c r="AY179"/>
      <c r="AZ179"/>
      <c r="BA179"/>
      <c r="BB179"/>
    </row>
    <row r="180" spans="36:54" s="85" customFormat="1">
      <c r="AJ180"/>
      <c r="AK180"/>
      <c r="AL180"/>
      <c r="AM180"/>
      <c r="AN180"/>
      <c r="AO180"/>
      <c r="AP180"/>
      <c r="AQ180"/>
      <c r="AR180"/>
      <c r="AS180"/>
      <c r="AT180"/>
      <c r="AU180"/>
      <c r="AV180"/>
      <c r="AW180"/>
      <c r="AX180"/>
      <c r="AY180"/>
      <c r="AZ180"/>
      <c r="BA180"/>
      <c r="BB180"/>
    </row>
    <row r="181" spans="36:54" s="85" customFormat="1">
      <c r="AJ181"/>
      <c r="AK181"/>
      <c r="AL181"/>
      <c r="AM181"/>
      <c r="AN181"/>
      <c r="AO181"/>
      <c r="AP181"/>
      <c r="AQ181"/>
      <c r="AR181"/>
      <c r="AS181"/>
      <c r="AT181"/>
      <c r="AU181"/>
      <c r="AV181"/>
      <c r="AW181"/>
      <c r="AX181"/>
      <c r="AY181"/>
      <c r="AZ181"/>
      <c r="BA181"/>
      <c r="BB181"/>
    </row>
    <row r="182" spans="36:54" s="85" customFormat="1">
      <c r="AJ182"/>
      <c r="AK182"/>
      <c r="AL182"/>
      <c r="AM182"/>
      <c r="AN182"/>
      <c r="AO182"/>
      <c r="AP182"/>
      <c r="AQ182"/>
      <c r="AR182"/>
      <c r="AS182"/>
      <c r="AT182"/>
      <c r="AU182"/>
      <c r="AV182"/>
      <c r="AW182"/>
      <c r="AX182"/>
      <c r="AY182"/>
      <c r="AZ182"/>
      <c r="BA182"/>
      <c r="BB182"/>
    </row>
    <row r="183" spans="36:54" s="85" customFormat="1">
      <c r="AJ183"/>
      <c r="AK183"/>
      <c r="AL183"/>
      <c r="AM183"/>
      <c r="AN183"/>
      <c r="AO183"/>
      <c r="AP183"/>
      <c r="AQ183"/>
      <c r="AR183"/>
      <c r="AS183"/>
      <c r="AT183"/>
      <c r="AU183"/>
      <c r="AV183"/>
      <c r="AW183"/>
      <c r="AX183"/>
      <c r="AY183"/>
      <c r="AZ183"/>
      <c r="BA183"/>
      <c r="BB183"/>
    </row>
    <row r="184" spans="36:54" s="85" customFormat="1">
      <c r="AJ184"/>
      <c r="AK184"/>
      <c r="AL184"/>
      <c r="AM184"/>
      <c r="AN184"/>
      <c r="AO184"/>
      <c r="AP184"/>
      <c r="AQ184"/>
      <c r="AR184"/>
      <c r="AS184"/>
      <c r="AT184"/>
      <c r="AU184"/>
      <c r="AV184"/>
      <c r="AW184"/>
      <c r="AX184"/>
      <c r="AY184"/>
      <c r="AZ184"/>
      <c r="BA184"/>
      <c r="BB184"/>
    </row>
    <row r="185" spans="36:54" s="85" customFormat="1">
      <c r="AJ185"/>
      <c r="AK185"/>
      <c r="AL185"/>
      <c r="AM185"/>
      <c r="AN185"/>
      <c r="AO185"/>
      <c r="AP185"/>
      <c r="AQ185"/>
      <c r="AR185"/>
      <c r="AS185"/>
      <c r="AT185"/>
      <c r="AU185"/>
      <c r="AV185"/>
      <c r="AW185"/>
      <c r="AX185"/>
      <c r="AY185"/>
      <c r="AZ185"/>
      <c r="BA185"/>
      <c r="BB185"/>
    </row>
    <row r="186" spans="36:54" s="85" customFormat="1">
      <c r="AJ186"/>
      <c r="AK186"/>
      <c r="AL186"/>
      <c r="AM186"/>
      <c r="AN186"/>
      <c r="AO186"/>
      <c r="AP186"/>
      <c r="AQ186"/>
      <c r="AR186"/>
      <c r="AS186"/>
      <c r="AT186"/>
      <c r="AU186"/>
      <c r="AV186"/>
      <c r="AW186"/>
      <c r="AX186"/>
      <c r="AY186"/>
      <c r="AZ186"/>
      <c r="BA186"/>
      <c r="BB186"/>
    </row>
    <row r="187" spans="36:54" s="85" customFormat="1">
      <c r="AJ187"/>
      <c r="AK187"/>
      <c r="AL187"/>
      <c r="AM187"/>
      <c r="AN187"/>
      <c r="AO187"/>
      <c r="AP187"/>
      <c r="AQ187"/>
      <c r="AR187"/>
      <c r="AS187"/>
      <c r="AT187"/>
      <c r="AU187"/>
      <c r="AV187"/>
      <c r="AW187"/>
      <c r="AX187"/>
      <c r="AY187"/>
      <c r="AZ187"/>
      <c r="BA187"/>
      <c r="BB187"/>
    </row>
    <row r="188" spans="36:54" s="85" customFormat="1">
      <c r="AJ188"/>
      <c r="AK188"/>
      <c r="AL188"/>
      <c r="AM188"/>
      <c r="AN188"/>
      <c r="AO188"/>
      <c r="AP188"/>
      <c r="AQ188"/>
      <c r="AR188"/>
      <c r="AS188"/>
      <c r="AT188"/>
      <c r="AU188"/>
      <c r="AV188"/>
      <c r="AW188"/>
      <c r="AX188"/>
      <c r="AY188"/>
      <c r="AZ188"/>
      <c r="BA188"/>
      <c r="BB188"/>
    </row>
    <row r="189" spans="36:54" s="85" customFormat="1">
      <c r="AJ189"/>
      <c r="AK189"/>
      <c r="AL189"/>
      <c r="AM189"/>
      <c r="AN189"/>
      <c r="AO189"/>
      <c r="AP189"/>
      <c r="AQ189"/>
      <c r="AR189"/>
      <c r="AS189"/>
      <c r="AT189"/>
      <c r="AU189"/>
      <c r="AV189"/>
      <c r="AW189"/>
      <c r="AX189"/>
      <c r="AY189"/>
      <c r="AZ189"/>
      <c r="BA189"/>
      <c r="BB189"/>
    </row>
    <row r="190" spans="36:54" s="85" customFormat="1">
      <c r="AJ190"/>
      <c r="AK190"/>
      <c r="AL190"/>
      <c r="AM190"/>
      <c r="AN190"/>
      <c r="AO190"/>
      <c r="AP190"/>
      <c r="AQ190"/>
      <c r="AR190"/>
      <c r="AS190"/>
      <c r="AT190"/>
      <c r="AU190"/>
      <c r="AV190"/>
      <c r="AW190"/>
      <c r="AX190"/>
      <c r="AY190"/>
      <c r="AZ190"/>
      <c r="BA190"/>
      <c r="BB190"/>
    </row>
    <row r="191" spans="36:54" s="85" customFormat="1">
      <c r="AJ191"/>
      <c r="AK191"/>
      <c r="AL191"/>
      <c r="AM191"/>
      <c r="AN191"/>
      <c r="AO191"/>
      <c r="AP191"/>
      <c r="AQ191"/>
      <c r="AR191"/>
      <c r="AS191"/>
      <c r="AT191"/>
      <c r="AU191"/>
      <c r="AV191"/>
      <c r="AW191"/>
      <c r="AX191"/>
      <c r="AY191"/>
      <c r="AZ191"/>
      <c r="BA191"/>
      <c r="BB191"/>
    </row>
    <row r="192" spans="36:54" s="85" customFormat="1">
      <c r="AJ192"/>
      <c r="AK192"/>
      <c r="AL192"/>
      <c r="AM192"/>
      <c r="AN192"/>
      <c r="AO192"/>
      <c r="AP192"/>
      <c r="AQ192"/>
      <c r="AR192"/>
      <c r="AS192"/>
      <c r="AT192"/>
      <c r="AU192"/>
      <c r="AV192"/>
      <c r="AW192"/>
      <c r="AX192"/>
      <c r="AY192"/>
      <c r="AZ192"/>
      <c r="BA192"/>
      <c r="BB192"/>
    </row>
    <row r="193" spans="36:54" s="85" customFormat="1">
      <c r="AJ193"/>
      <c r="AK193"/>
      <c r="AL193"/>
      <c r="AM193"/>
      <c r="AN193"/>
      <c r="AO193"/>
      <c r="AP193"/>
      <c r="AQ193"/>
      <c r="AR193"/>
      <c r="AS193"/>
      <c r="AT193"/>
      <c r="AU193"/>
      <c r="AV193"/>
      <c r="AW193"/>
      <c r="AX193"/>
      <c r="AY193"/>
      <c r="AZ193"/>
      <c r="BA193"/>
      <c r="BB193"/>
    </row>
    <row r="194" spans="36:54" s="85" customFormat="1">
      <c r="AJ194"/>
      <c r="AK194"/>
      <c r="AL194"/>
      <c r="AM194"/>
      <c r="AN194"/>
      <c r="AO194"/>
      <c r="AP194"/>
      <c r="AQ194"/>
      <c r="AR194"/>
      <c r="AS194"/>
      <c r="AT194"/>
      <c r="AU194"/>
      <c r="AV194"/>
      <c r="AW194"/>
      <c r="AX194"/>
      <c r="AY194"/>
      <c r="AZ194"/>
      <c r="BA194"/>
      <c r="BB194"/>
    </row>
    <row r="195" spans="36:54" s="85" customFormat="1">
      <c r="AJ195"/>
      <c r="AK195"/>
      <c r="AL195"/>
      <c r="AM195"/>
      <c r="AN195"/>
      <c r="AO195"/>
      <c r="AP195"/>
      <c r="AQ195"/>
      <c r="AR195"/>
      <c r="AS195"/>
      <c r="AT195"/>
      <c r="AU195"/>
      <c r="AV195"/>
      <c r="AW195"/>
      <c r="AX195"/>
      <c r="AY195"/>
      <c r="AZ195"/>
      <c r="BA195"/>
      <c r="BB195"/>
    </row>
    <row r="196" spans="36:54" s="85" customFormat="1">
      <c r="AJ196"/>
      <c r="AK196"/>
      <c r="AL196"/>
      <c r="AM196"/>
      <c r="AN196"/>
      <c r="AO196"/>
      <c r="AP196"/>
      <c r="AQ196"/>
      <c r="AR196"/>
      <c r="AS196"/>
      <c r="AT196"/>
      <c r="AU196"/>
      <c r="AV196"/>
      <c r="AW196"/>
      <c r="AX196"/>
      <c r="AY196"/>
      <c r="AZ196"/>
      <c r="BA196"/>
      <c r="BB196"/>
    </row>
    <row r="197" spans="36:54" s="85" customFormat="1">
      <c r="AJ197"/>
      <c r="AK197"/>
      <c r="AL197"/>
      <c r="AM197"/>
      <c r="AN197"/>
      <c r="AO197"/>
      <c r="AP197"/>
      <c r="AQ197"/>
      <c r="AR197"/>
      <c r="AS197"/>
      <c r="AT197"/>
      <c r="AU197"/>
      <c r="AV197"/>
      <c r="AW197"/>
      <c r="AX197"/>
      <c r="AY197"/>
      <c r="AZ197"/>
      <c r="BA197"/>
      <c r="BB197"/>
    </row>
    <row r="198" spans="36:54" s="85" customFormat="1">
      <c r="AJ198"/>
      <c r="AK198"/>
      <c r="AL198"/>
      <c r="AM198"/>
      <c r="AN198"/>
      <c r="AO198"/>
      <c r="AP198"/>
      <c r="AQ198"/>
      <c r="AR198"/>
      <c r="AS198"/>
      <c r="AT198"/>
      <c r="AU198"/>
      <c r="AV198"/>
      <c r="AW198"/>
      <c r="AX198"/>
      <c r="AY198"/>
      <c r="AZ198"/>
      <c r="BA198"/>
      <c r="BB198"/>
    </row>
    <row r="199" spans="36:54" s="85" customFormat="1">
      <c r="AJ199"/>
      <c r="AK199"/>
      <c r="AL199"/>
      <c r="AM199"/>
      <c r="AN199"/>
      <c r="AO199"/>
      <c r="AP199"/>
      <c r="AQ199"/>
      <c r="AR199"/>
      <c r="AS199"/>
      <c r="AT199"/>
      <c r="AU199"/>
      <c r="AV199"/>
      <c r="AW199"/>
      <c r="AX199"/>
      <c r="AY199"/>
      <c r="AZ199"/>
      <c r="BA199"/>
      <c r="BB199"/>
    </row>
    <row r="200" spans="36:54" s="85" customFormat="1">
      <c r="AJ200"/>
      <c r="AK200"/>
      <c r="AL200"/>
      <c r="AM200"/>
      <c r="AN200"/>
      <c r="AO200"/>
      <c r="AP200"/>
      <c r="AQ200"/>
      <c r="AR200"/>
      <c r="AS200"/>
      <c r="AT200"/>
      <c r="AU200"/>
      <c r="AV200"/>
      <c r="AW200"/>
      <c r="AX200"/>
      <c r="AY200"/>
      <c r="AZ200"/>
      <c r="BA200"/>
      <c r="BB200"/>
    </row>
    <row r="201" spans="36:54" s="85" customFormat="1">
      <c r="AJ201"/>
      <c r="AK201"/>
      <c r="AL201"/>
      <c r="AM201"/>
      <c r="AN201"/>
      <c r="AO201"/>
      <c r="AP201"/>
      <c r="AQ201"/>
      <c r="AR201"/>
      <c r="AS201"/>
      <c r="AT201"/>
      <c r="AU201"/>
      <c r="AV201"/>
      <c r="AW201"/>
      <c r="AX201"/>
      <c r="AY201"/>
      <c r="AZ201"/>
      <c r="BA201"/>
      <c r="BB201"/>
    </row>
    <row r="202" spans="36:54" s="85" customFormat="1">
      <c r="AJ202"/>
      <c r="AK202"/>
      <c r="AL202"/>
      <c r="AM202"/>
      <c r="AN202"/>
      <c r="AO202"/>
      <c r="AP202"/>
      <c r="AQ202"/>
      <c r="AR202"/>
      <c r="AS202"/>
      <c r="AT202"/>
      <c r="AU202"/>
      <c r="AV202"/>
      <c r="AW202"/>
      <c r="AX202"/>
      <c r="AY202"/>
      <c r="AZ202"/>
      <c r="BA202"/>
      <c r="BB202"/>
    </row>
    <row r="203" spans="36:54" s="85" customFormat="1">
      <c r="AJ203"/>
      <c r="AK203"/>
      <c r="AL203"/>
      <c r="AM203"/>
      <c r="AN203"/>
      <c r="AO203"/>
      <c r="AP203"/>
      <c r="AQ203"/>
      <c r="AR203"/>
      <c r="AS203"/>
      <c r="AT203"/>
      <c r="AU203"/>
      <c r="AV203"/>
      <c r="AW203"/>
      <c r="AX203"/>
      <c r="AY203"/>
      <c r="AZ203"/>
      <c r="BA203"/>
      <c r="BB203"/>
    </row>
  </sheetData>
  <mergeCells count="56">
    <mergeCell ref="K133:L133"/>
    <mergeCell ref="I133:J133"/>
    <mergeCell ref="K74:L74"/>
    <mergeCell ref="M74:N74"/>
    <mergeCell ref="M133:N133"/>
    <mergeCell ref="A2:B2"/>
    <mergeCell ref="C2:D2"/>
    <mergeCell ref="E2:F2"/>
    <mergeCell ref="G2:H2"/>
    <mergeCell ref="I2:J2"/>
    <mergeCell ref="A3:B4"/>
    <mergeCell ref="A34:B34"/>
    <mergeCell ref="C34:D34"/>
    <mergeCell ref="E34:F34"/>
    <mergeCell ref="G34:H34"/>
    <mergeCell ref="I34:J34"/>
    <mergeCell ref="K34:L34"/>
    <mergeCell ref="A35:B36"/>
    <mergeCell ref="A73:B73"/>
    <mergeCell ref="C73:F73"/>
    <mergeCell ref="K73:N73"/>
    <mergeCell ref="K2:L2"/>
    <mergeCell ref="Q34:R34"/>
    <mergeCell ref="M2:N2"/>
    <mergeCell ref="Q2:R2"/>
    <mergeCell ref="O2:P2"/>
    <mergeCell ref="M34:N34"/>
    <mergeCell ref="O34:P34"/>
    <mergeCell ref="O73:R73"/>
    <mergeCell ref="O74:P74"/>
    <mergeCell ref="Q74:R74"/>
    <mergeCell ref="A134:B135"/>
    <mergeCell ref="A75:B76"/>
    <mergeCell ref="A133:B133"/>
    <mergeCell ref="C74:D74"/>
    <mergeCell ref="E74:F74"/>
    <mergeCell ref="G73:J73"/>
    <mergeCell ref="G74:H74"/>
    <mergeCell ref="I74:J74"/>
    <mergeCell ref="G133:H133"/>
    <mergeCell ref="E133:F133"/>
    <mergeCell ref="C133:D133"/>
    <mergeCell ref="Q133:R133"/>
    <mergeCell ref="O133:P133"/>
    <mergeCell ref="S73:V73"/>
    <mergeCell ref="S74:T74"/>
    <mergeCell ref="U74:V74"/>
    <mergeCell ref="AE74:AF74"/>
    <mergeCell ref="AG74:AH74"/>
    <mergeCell ref="AE73:AH73"/>
    <mergeCell ref="W73:Z73"/>
    <mergeCell ref="W74:X74"/>
    <mergeCell ref="Y74:Z74"/>
    <mergeCell ref="AA73:AD73"/>
    <mergeCell ref="AA74:AB74"/>
    <mergeCell ref="AC74:AD74"/>
  </mergeCells>
  <pageMargins left="0.7" right="0.7" top="0.75" bottom="0.75" header="0.3" footer="0.3"/>
  <pageSetup paperSize="9" orientation="portrait" horizontalDpi="4294967295" verticalDpi="4294967295" r:id="rId1"/>
  <headerFooter>
    <oddHeader>&amp;C&amp;"Arial"&amp;8&amp;K000000INTERNAL&amp;1#</oddHead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144"/>
  <sheetViews>
    <sheetView showGridLines="0" topLeftCell="A50" zoomScale="40" zoomScaleNormal="40" workbookViewId="0">
      <selection activeCell="I149" sqref="I149"/>
    </sheetView>
  </sheetViews>
  <sheetFormatPr baseColWidth="10" defaultColWidth="11.42578125" defaultRowHeight="12.75"/>
  <cols>
    <col min="1" max="1" width="7" style="169" customWidth="1"/>
    <col min="2" max="2" width="58.7109375" style="169" customWidth="1"/>
    <col min="3" max="3" width="18.140625" style="169" customWidth="1"/>
    <col min="4" max="4" width="19" style="169" customWidth="1"/>
    <col min="5" max="5" width="18.42578125" style="169" customWidth="1"/>
    <col min="6" max="6" width="19.5703125" style="169" customWidth="1"/>
    <col min="7" max="7" width="17.5703125" style="169" customWidth="1"/>
    <col min="8" max="8" width="19.28515625" style="169" customWidth="1"/>
    <col min="9" max="9" width="18.140625" style="169" customWidth="1"/>
    <col min="10" max="10" width="20" style="169" customWidth="1"/>
    <col min="11" max="11" width="16.85546875" style="85" customWidth="1"/>
    <col min="12" max="12" width="15.85546875" style="85" customWidth="1"/>
    <col min="13" max="13" width="16.85546875" style="85" customWidth="1"/>
    <col min="14" max="15" width="15.5703125" style="85" customWidth="1"/>
    <col min="16" max="16" width="16.7109375" style="85" customWidth="1"/>
    <col min="17" max="17" width="15.85546875" style="85" customWidth="1"/>
    <col min="18" max="18" width="16" style="85" customWidth="1"/>
    <col min="19" max="19" width="11.42578125" style="85"/>
    <col min="21" max="21" width="50.28515625" bestFit="1" customWidth="1"/>
    <col min="42" max="16384" width="11.42578125" style="85"/>
  </cols>
  <sheetData>
    <row r="1" spans="1:41">
      <c r="A1" s="86"/>
      <c r="B1" s="85"/>
    </row>
    <row r="3" spans="1:41">
      <c r="A3" s="875" t="s">
        <v>401</v>
      </c>
      <c r="B3" s="876"/>
      <c r="C3" s="872" t="s">
        <v>48</v>
      </c>
      <c r="D3" s="873"/>
      <c r="E3" s="872" t="s">
        <v>53</v>
      </c>
      <c r="F3" s="873"/>
      <c r="G3" s="872" t="s">
        <v>402</v>
      </c>
      <c r="H3" s="873"/>
      <c r="I3" s="872" t="s">
        <v>47</v>
      </c>
      <c r="J3" s="873"/>
    </row>
    <row r="4" spans="1:41">
      <c r="A4" s="888" t="s">
        <v>309</v>
      </c>
      <c r="B4" s="898"/>
      <c r="C4" s="549" t="s">
        <v>487</v>
      </c>
      <c r="D4" s="551" t="s">
        <v>488</v>
      </c>
      <c r="E4" s="549" t="s">
        <v>487</v>
      </c>
      <c r="F4" s="551" t="s">
        <v>488</v>
      </c>
      <c r="G4" s="549" t="s">
        <v>487</v>
      </c>
      <c r="H4" s="551" t="s">
        <v>488</v>
      </c>
      <c r="I4" s="549" t="s">
        <v>487</v>
      </c>
      <c r="J4" s="551" t="s">
        <v>488</v>
      </c>
    </row>
    <row r="5" spans="1:41">
      <c r="A5" s="899"/>
      <c r="B5" s="900"/>
      <c r="C5" s="550" t="s">
        <v>218</v>
      </c>
      <c r="D5" s="264" t="s">
        <v>218</v>
      </c>
      <c r="E5" s="550" t="s">
        <v>218</v>
      </c>
      <c r="F5" s="264" t="s">
        <v>218</v>
      </c>
      <c r="G5" s="550" t="s">
        <v>218</v>
      </c>
      <c r="H5" s="264" t="s">
        <v>218</v>
      </c>
      <c r="I5" s="550" t="s">
        <v>218</v>
      </c>
      <c r="J5" s="264" t="s">
        <v>218</v>
      </c>
    </row>
    <row r="6" spans="1:41" s="144" customFormat="1">
      <c r="A6" s="172" t="s">
        <v>310</v>
      </c>
      <c r="B6" s="159"/>
      <c r="C6" s="547">
        <v>1735.63</v>
      </c>
      <c r="D6" s="265">
        <v>1357.7349999999999</v>
      </c>
      <c r="E6" s="547">
        <v>5148.66</v>
      </c>
      <c r="F6" s="265">
        <v>4205.8419999999996</v>
      </c>
      <c r="G6" s="547">
        <v>267.49400000000003</v>
      </c>
      <c r="H6" s="265">
        <v>1132.2470000000001</v>
      </c>
      <c r="I6" s="547">
        <v>7151.7839999999997</v>
      </c>
      <c r="J6" s="265">
        <v>6695.8239999999996</v>
      </c>
      <c r="T6"/>
      <c r="U6"/>
      <c r="V6"/>
      <c r="W6"/>
      <c r="X6"/>
      <c r="Y6"/>
      <c r="Z6"/>
      <c r="AA6"/>
      <c r="AB6"/>
      <c r="AC6"/>
      <c r="AD6"/>
      <c r="AE6"/>
      <c r="AF6"/>
      <c r="AG6"/>
      <c r="AH6"/>
      <c r="AI6"/>
      <c r="AJ6"/>
      <c r="AK6"/>
      <c r="AL6"/>
      <c r="AM6"/>
      <c r="AN6"/>
      <c r="AO6"/>
    </row>
    <row r="7" spans="1:41">
      <c r="A7" s="160"/>
      <c r="B7" s="161" t="s">
        <v>311</v>
      </c>
      <c r="C7" s="548">
        <v>561.03399999999999</v>
      </c>
      <c r="D7" s="266">
        <v>588.90300000000002</v>
      </c>
      <c r="E7" s="548">
        <v>449.77100000000002</v>
      </c>
      <c r="F7" s="266">
        <v>321.58100000000002</v>
      </c>
      <c r="G7" s="548">
        <v>238.43700000000001</v>
      </c>
      <c r="H7" s="266">
        <v>993.91899999999998</v>
      </c>
      <c r="I7" s="548">
        <v>1249.242</v>
      </c>
      <c r="J7" s="266">
        <v>1904.403</v>
      </c>
    </row>
    <row r="8" spans="1:41">
      <c r="A8" s="160"/>
      <c r="B8" s="161" t="s">
        <v>312</v>
      </c>
      <c r="C8" s="548">
        <v>135.71799999999999</v>
      </c>
      <c r="D8" s="266">
        <v>85.582999999999998</v>
      </c>
      <c r="E8" s="548">
        <v>64.353999999999999</v>
      </c>
      <c r="F8" s="266">
        <v>65.884</v>
      </c>
      <c r="G8" s="548">
        <v>18.975000000000001</v>
      </c>
      <c r="H8" s="266">
        <v>7.4909999999999997</v>
      </c>
      <c r="I8" s="548">
        <v>219.047</v>
      </c>
      <c r="J8" s="266">
        <v>158.958</v>
      </c>
    </row>
    <row r="9" spans="1:41">
      <c r="A9" s="160"/>
      <c r="B9" s="161" t="s">
        <v>313</v>
      </c>
      <c r="C9" s="548">
        <v>99.619</v>
      </c>
      <c r="D9" s="266">
        <v>61.55</v>
      </c>
      <c r="E9" s="548">
        <v>304.11200000000002</v>
      </c>
      <c r="F9" s="266">
        <v>347.36099999999999</v>
      </c>
      <c r="G9" s="548">
        <v>110.621</v>
      </c>
      <c r="H9" s="266">
        <v>79.531999999999996</v>
      </c>
      <c r="I9" s="548">
        <v>514.35199999999998</v>
      </c>
      <c r="J9" s="266">
        <v>488.44299999999998</v>
      </c>
    </row>
    <row r="10" spans="1:41">
      <c r="A10" s="160"/>
      <c r="B10" s="161" t="s">
        <v>314</v>
      </c>
      <c r="C10" s="548">
        <v>557.00599999999997</v>
      </c>
      <c r="D10" s="266">
        <v>402.23399999999998</v>
      </c>
      <c r="E10" s="548">
        <v>3591.73</v>
      </c>
      <c r="F10" s="266">
        <v>2879.0210000000002</v>
      </c>
      <c r="G10" s="548">
        <v>87.912000000000006</v>
      </c>
      <c r="H10" s="266">
        <v>71.599000000000004</v>
      </c>
      <c r="I10" s="548">
        <v>4236.6480000000001</v>
      </c>
      <c r="J10" s="266">
        <v>3352.8539999999998</v>
      </c>
    </row>
    <row r="11" spans="1:41">
      <c r="A11" s="160"/>
      <c r="B11" s="161" t="s">
        <v>315</v>
      </c>
      <c r="C11" s="548">
        <v>246.893</v>
      </c>
      <c r="D11" s="266">
        <v>79.292000000000002</v>
      </c>
      <c r="E11" s="548">
        <v>22.492000000000001</v>
      </c>
      <c r="F11" s="266">
        <v>14.063000000000001</v>
      </c>
      <c r="G11" s="548">
        <v>-250.69300000000001</v>
      </c>
      <c r="H11" s="266">
        <v>-75.796999999999997</v>
      </c>
      <c r="I11" s="548">
        <v>18.692</v>
      </c>
      <c r="J11" s="266">
        <v>17.558</v>
      </c>
    </row>
    <row r="12" spans="1:41">
      <c r="A12" s="160"/>
      <c r="B12" s="165" t="s">
        <v>316</v>
      </c>
      <c r="C12" s="548">
        <v>88.183999999999997</v>
      </c>
      <c r="D12" s="266">
        <v>91.963999999999999</v>
      </c>
      <c r="E12" s="548">
        <v>551.80399999999997</v>
      </c>
      <c r="F12" s="266">
        <v>424.48599999999999</v>
      </c>
      <c r="G12" s="548">
        <v>25.55</v>
      </c>
      <c r="H12" s="266">
        <v>20.033000000000001</v>
      </c>
      <c r="I12" s="548">
        <v>665.53800000000001</v>
      </c>
      <c r="J12" s="266">
        <v>536.48299999999995</v>
      </c>
    </row>
    <row r="13" spans="1:41">
      <c r="A13" s="160"/>
      <c r="B13" s="165" t="s">
        <v>317</v>
      </c>
      <c r="C13" s="548">
        <v>47.176000000000002</v>
      </c>
      <c r="D13" s="266">
        <v>48.033999999999999</v>
      </c>
      <c r="E13" s="548">
        <v>160.87200000000001</v>
      </c>
      <c r="F13" s="266">
        <v>150.96199999999999</v>
      </c>
      <c r="G13" s="548">
        <v>35.816000000000003</v>
      </c>
      <c r="H13" s="266">
        <v>35.47</v>
      </c>
      <c r="I13" s="548">
        <v>243.864</v>
      </c>
      <c r="J13" s="266">
        <v>234.46600000000001</v>
      </c>
    </row>
    <row r="14" spans="1:41">
      <c r="K14" s="169"/>
      <c r="L14" s="169"/>
      <c r="M14" s="169"/>
      <c r="N14" s="169"/>
      <c r="O14" s="169"/>
      <c r="P14" s="169"/>
      <c r="Q14" s="169"/>
    </row>
    <row r="15" spans="1:41" ht="25.5">
      <c r="A15" s="160"/>
      <c r="B15" s="165" t="s">
        <v>318</v>
      </c>
      <c r="C15" s="548">
        <v>0</v>
      </c>
      <c r="D15" s="267">
        <v>0.17499999999999999</v>
      </c>
      <c r="E15" s="548">
        <v>3.5249999999999999</v>
      </c>
      <c r="F15" s="267">
        <v>2.484</v>
      </c>
      <c r="G15" s="548">
        <v>0.876</v>
      </c>
      <c r="H15" s="267">
        <v>0</v>
      </c>
      <c r="I15" s="548">
        <v>4.4009999999999998</v>
      </c>
      <c r="J15" s="267">
        <v>2.6589999999999998</v>
      </c>
    </row>
    <row r="16" spans="1:41">
      <c r="K16" s="169"/>
      <c r="L16" s="169"/>
      <c r="M16" s="169"/>
      <c r="N16" s="169"/>
      <c r="O16" s="169"/>
      <c r="P16" s="169"/>
      <c r="Q16" s="169"/>
    </row>
    <row r="17" spans="1:41" s="144" customFormat="1">
      <c r="A17" s="172" t="s">
        <v>319</v>
      </c>
      <c r="B17" s="159"/>
      <c r="C17" s="547">
        <v>12482.302</v>
      </c>
      <c r="D17" s="268">
        <v>11860.433999999999</v>
      </c>
      <c r="E17" s="547">
        <v>18120.937000000002</v>
      </c>
      <c r="F17" s="268">
        <v>15678.075000000001</v>
      </c>
      <c r="G17" s="547">
        <v>727.17100000000005</v>
      </c>
      <c r="H17" s="268">
        <v>636.74800000000005</v>
      </c>
      <c r="I17" s="547">
        <v>31330.41</v>
      </c>
      <c r="J17" s="268">
        <v>28175.257000000001</v>
      </c>
      <c r="T17"/>
      <c r="U17"/>
      <c r="V17"/>
      <c r="W17"/>
      <c r="X17"/>
      <c r="Y17"/>
      <c r="Z17"/>
      <c r="AA17"/>
      <c r="AB17"/>
      <c r="AC17"/>
      <c r="AD17"/>
      <c r="AE17"/>
      <c r="AF17"/>
      <c r="AG17"/>
      <c r="AH17"/>
      <c r="AI17"/>
      <c r="AJ17"/>
      <c r="AK17"/>
      <c r="AL17"/>
      <c r="AM17"/>
      <c r="AN17"/>
      <c r="AO17"/>
    </row>
    <row r="18" spans="1:41">
      <c r="A18" s="160"/>
      <c r="B18" s="161" t="s">
        <v>320</v>
      </c>
      <c r="C18" s="548">
        <v>455.61099999999999</v>
      </c>
      <c r="D18" s="267">
        <v>446.012</v>
      </c>
      <c r="E18" s="548">
        <v>6722.9160000000002</v>
      </c>
      <c r="F18" s="267">
        <v>5414.4359999999997</v>
      </c>
      <c r="G18" s="548">
        <v>26.812000000000001</v>
      </c>
      <c r="H18" s="267">
        <v>40.408999999999999</v>
      </c>
      <c r="I18" s="548">
        <v>7205.3389999999999</v>
      </c>
      <c r="J18" s="267">
        <v>5900.857</v>
      </c>
    </row>
    <row r="19" spans="1:41">
      <c r="A19" s="160"/>
      <c r="B19" s="161" t="s">
        <v>321</v>
      </c>
      <c r="C19" s="548">
        <v>83.858999999999995</v>
      </c>
      <c r="D19" s="267">
        <v>76.103999999999999</v>
      </c>
      <c r="E19" s="548">
        <v>1938.6479999999999</v>
      </c>
      <c r="F19" s="267">
        <v>1832.961</v>
      </c>
      <c r="G19" s="548">
        <v>79.122</v>
      </c>
      <c r="H19" s="267">
        <v>59.994999999999997</v>
      </c>
      <c r="I19" s="548">
        <v>2101.6289999999999</v>
      </c>
      <c r="J19" s="267">
        <v>1969.06</v>
      </c>
    </row>
    <row r="20" spans="1:41">
      <c r="A20" s="160"/>
      <c r="B20" s="161" t="s">
        <v>322</v>
      </c>
      <c r="C20" s="548">
        <v>45.048999999999999</v>
      </c>
      <c r="D20" s="267">
        <v>129.869</v>
      </c>
      <c r="E20" s="548">
        <v>229.29300000000001</v>
      </c>
      <c r="F20" s="267">
        <v>217.35499999999999</v>
      </c>
      <c r="G20" s="548">
        <v>55.53</v>
      </c>
      <c r="H20" s="267">
        <v>31.37</v>
      </c>
      <c r="I20" s="548">
        <v>329.87200000000001</v>
      </c>
      <c r="J20" s="267">
        <v>378.59399999999999</v>
      </c>
    </row>
    <row r="21" spans="1:41">
      <c r="A21" s="160"/>
      <c r="B21" s="161" t="s">
        <v>323</v>
      </c>
      <c r="C21" s="548">
        <v>24.417999999999999</v>
      </c>
      <c r="D21" s="267">
        <v>145.81200000000001</v>
      </c>
      <c r="E21" s="548">
        <v>2E-3</v>
      </c>
      <c r="F21" s="267">
        <v>0.55800000000000005</v>
      </c>
      <c r="G21" s="548">
        <v>-24.417999999999999</v>
      </c>
      <c r="H21" s="267">
        <v>-146.36799999999999</v>
      </c>
      <c r="I21" s="548">
        <v>2E-3</v>
      </c>
      <c r="J21" s="267">
        <v>2E-3</v>
      </c>
    </row>
    <row r="22" spans="1:41">
      <c r="A22" s="160"/>
      <c r="B22" s="161" t="s">
        <v>324</v>
      </c>
      <c r="C22" s="548">
        <v>1171.9559999999999</v>
      </c>
      <c r="D22" s="267">
        <v>1073.9949999999999</v>
      </c>
      <c r="E22" s="548">
        <v>8.234</v>
      </c>
      <c r="F22" s="267">
        <v>7.6</v>
      </c>
      <c r="G22" s="548">
        <v>-1174.5440000000001</v>
      </c>
      <c r="H22" s="267">
        <v>-1076.393</v>
      </c>
      <c r="I22" s="548">
        <v>5.6459999999999999</v>
      </c>
      <c r="J22" s="267">
        <v>5.202</v>
      </c>
    </row>
    <row r="23" spans="1:41">
      <c r="A23" s="160"/>
      <c r="B23" s="161" t="s">
        <v>325</v>
      </c>
      <c r="C23" s="548">
        <v>385.19099999999997</v>
      </c>
      <c r="D23" s="267">
        <v>387.928</v>
      </c>
      <c r="E23" s="548">
        <v>2697.377</v>
      </c>
      <c r="F23" s="267">
        <v>2607.5430000000001</v>
      </c>
      <c r="G23" s="548">
        <v>91.790999999999997</v>
      </c>
      <c r="H23" s="267">
        <v>100.042</v>
      </c>
      <c r="I23" s="548">
        <v>3174.3589999999999</v>
      </c>
      <c r="J23" s="267">
        <v>3095.5129999999999</v>
      </c>
    </row>
    <row r="24" spans="1:41">
      <c r="A24" s="160"/>
      <c r="B24" s="161" t="s">
        <v>326</v>
      </c>
      <c r="C24" s="548">
        <v>1.1579999999999999</v>
      </c>
      <c r="D24" s="267">
        <v>1.1579999999999999</v>
      </c>
      <c r="E24" s="548">
        <v>0</v>
      </c>
      <c r="F24" s="267">
        <v>0</v>
      </c>
      <c r="G24" s="548">
        <v>1301.1510000000001</v>
      </c>
      <c r="H24" s="267">
        <v>1224.2819999999999</v>
      </c>
      <c r="I24" s="548">
        <v>1302.309</v>
      </c>
      <c r="J24" s="267">
        <v>1225.44</v>
      </c>
    </row>
    <row r="25" spans="1:41">
      <c r="A25" s="160"/>
      <c r="B25" s="161" t="s">
        <v>327</v>
      </c>
      <c r="C25" s="548">
        <v>10102.746999999999</v>
      </c>
      <c r="D25" s="267">
        <v>9394.3919999999998</v>
      </c>
      <c r="E25" s="548">
        <v>5945.9570000000003</v>
      </c>
      <c r="F25" s="267">
        <v>4990.634</v>
      </c>
      <c r="G25" s="548">
        <v>214.56299999999999</v>
      </c>
      <c r="H25" s="267">
        <v>229.22</v>
      </c>
      <c r="I25" s="548">
        <v>16263.267</v>
      </c>
      <c r="J25" s="267">
        <v>14614.245999999999</v>
      </c>
    </row>
    <row r="26" spans="1:41">
      <c r="A26" s="160"/>
      <c r="B26" s="161" t="s">
        <v>328</v>
      </c>
      <c r="C26" s="548">
        <v>0</v>
      </c>
      <c r="D26" s="267">
        <v>0</v>
      </c>
      <c r="E26" s="548">
        <v>7.4880000000000004</v>
      </c>
      <c r="F26" s="267">
        <v>7.069</v>
      </c>
      <c r="G26" s="548">
        <v>0</v>
      </c>
      <c r="H26" s="267">
        <v>0</v>
      </c>
      <c r="I26" s="548">
        <v>7.4880000000000004</v>
      </c>
      <c r="J26" s="267">
        <v>7.069</v>
      </c>
    </row>
    <row r="27" spans="1:41">
      <c r="A27" s="160"/>
      <c r="B27" s="85" t="s">
        <v>329</v>
      </c>
      <c r="C27" s="548">
        <v>163.86799999999999</v>
      </c>
      <c r="D27" s="267">
        <v>160.63800000000001</v>
      </c>
      <c r="E27" s="548">
        <v>139.88800000000001</v>
      </c>
      <c r="F27" s="267">
        <v>165.42400000000001</v>
      </c>
      <c r="G27" s="548">
        <v>16.007000000000001</v>
      </c>
      <c r="H27" s="267">
        <v>18.196999999999999</v>
      </c>
      <c r="I27" s="548">
        <v>319.76299999999998</v>
      </c>
      <c r="J27" s="267">
        <v>344.25900000000001</v>
      </c>
    </row>
    <row r="28" spans="1:41">
      <c r="A28" s="160"/>
      <c r="B28" s="161" t="s">
        <v>330</v>
      </c>
      <c r="C28" s="548">
        <v>48.445</v>
      </c>
      <c r="D28" s="267">
        <v>44.526000000000003</v>
      </c>
      <c r="E28" s="548">
        <v>431.13400000000001</v>
      </c>
      <c r="F28" s="267">
        <v>434.495</v>
      </c>
      <c r="G28" s="548">
        <v>141.15700000000001</v>
      </c>
      <c r="H28" s="267">
        <v>155.994</v>
      </c>
      <c r="I28" s="548">
        <v>620.73599999999999</v>
      </c>
      <c r="J28" s="267">
        <v>635.01499999999999</v>
      </c>
    </row>
    <row r="29" spans="1:41">
      <c r="C29" s="169">
        <v>0</v>
      </c>
      <c r="D29" s="169">
        <v>0</v>
      </c>
      <c r="E29" s="169">
        <v>0</v>
      </c>
      <c r="F29" s="169">
        <v>0</v>
      </c>
      <c r="G29" s="169">
        <v>0</v>
      </c>
      <c r="H29" s="169">
        <v>0</v>
      </c>
      <c r="I29" s="169">
        <v>0</v>
      </c>
      <c r="J29" s="169">
        <v>0</v>
      </c>
      <c r="K29" s="169"/>
      <c r="L29" s="169"/>
      <c r="M29" s="169"/>
    </row>
    <row r="30" spans="1:41">
      <c r="A30" s="172" t="s">
        <v>331</v>
      </c>
      <c r="B30" s="161"/>
      <c r="C30" s="547">
        <v>14217.932000000001</v>
      </c>
      <c r="D30" s="268">
        <v>13218.169</v>
      </c>
      <c r="E30" s="547">
        <v>23269.597000000002</v>
      </c>
      <c r="F30" s="268">
        <v>19883.917000000001</v>
      </c>
      <c r="G30" s="547">
        <v>994.66499999999996</v>
      </c>
      <c r="H30" s="268">
        <v>1768.9949999999999</v>
      </c>
      <c r="I30" s="547">
        <v>38482.194000000003</v>
      </c>
      <c r="J30" s="268">
        <v>34871.080999999998</v>
      </c>
    </row>
    <row r="33" spans="1:41">
      <c r="C33" s="157"/>
      <c r="D33" s="157"/>
      <c r="E33" s="157"/>
      <c r="F33" s="157"/>
      <c r="G33" s="157"/>
      <c r="H33" s="157"/>
      <c r="I33" s="157"/>
      <c r="J33" s="157"/>
    </row>
    <row r="35" spans="1:41">
      <c r="A35" s="875" t="s">
        <v>401</v>
      </c>
      <c r="B35" s="876"/>
      <c r="C35" s="872" t="s">
        <v>48</v>
      </c>
      <c r="D35" s="873"/>
      <c r="E35" s="872" t="s">
        <v>53</v>
      </c>
      <c r="F35" s="873"/>
      <c r="G35" s="872" t="s">
        <v>402</v>
      </c>
      <c r="H35" s="873"/>
      <c r="I35" s="872" t="s">
        <v>47</v>
      </c>
      <c r="J35" s="873"/>
    </row>
    <row r="36" spans="1:41">
      <c r="A36" s="877" t="s">
        <v>332</v>
      </c>
      <c r="B36" s="897"/>
      <c r="C36" s="549" t="s">
        <v>487</v>
      </c>
      <c r="D36" s="551" t="s">
        <v>487</v>
      </c>
      <c r="E36" s="549" t="s">
        <v>487</v>
      </c>
      <c r="F36" s="551" t="s">
        <v>487</v>
      </c>
      <c r="G36" s="549" t="s">
        <v>487</v>
      </c>
      <c r="H36" s="551" t="s">
        <v>487</v>
      </c>
      <c r="I36" s="549" t="s">
        <v>487</v>
      </c>
      <c r="J36" s="551" t="s">
        <v>487</v>
      </c>
    </row>
    <row r="37" spans="1:41">
      <c r="A37" s="895"/>
      <c r="B37" s="896"/>
      <c r="C37" s="550" t="s">
        <v>218</v>
      </c>
      <c r="D37" s="264" t="s">
        <v>218</v>
      </c>
      <c r="E37" s="550" t="s">
        <v>218</v>
      </c>
      <c r="F37" s="264" t="s">
        <v>218</v>
      </c>
      <c r="G37" s="550" t="s">
        <v>218</v>
      </c>
      <c r="H37" s="264" t="s">
        <v>218</v>
      </c>
      <c r="I37" s="550" t="s">
        <v>218</v>
      </c>
      <c r="J37" s="264" t="s">
        <v>218</v>
      </c>
    </row>
    <row r="38" spans="1:41" s="144" customFormat="1">
      <c r="A38" s="172" t="s">
        <v>333</v>
      </c>
      <c r="B38" s="159"/>
      <c r="C38" s="562">
        <v>2527.1</v>
      </c>
      <c r="D38" s="268">
        <v>2124.9349999999999</v>
      </c>
      <c r="E38" s="562">
        <v>6591.1419999999998</v>
      </c>
      <c r="F38" s="268">
        <v>5622.73</v>
      </c>
      <c r="G38" s="562">
        <v>-635.81299999999999</v>
      </c>
      <c r="H38" s="268">
        <v>-10.631</v>
      </c>
      <c r="I38" s="562">
        <v>8482.4290000000001</v>
      </c>
      <c r="J38" s="268">
        <v>7737.0339999999997</v>
      </c>
      <c r="T38"/>
      <c r="U38"/>
      <c r="V38"/>
      <c r="W38"/>
      <c r="X38"/>
      <c r="Y38"/>
      <c r="Z38"/>
      <c r="AA38"/>
      <c r="AB38"/>
      <c r="AC38"/>
      <c r="AD38"/>
      <c r="AE38"/>
      <c r="AF38"/>
      <c r="AG38"/>
      <c r="AH38"/>
      <c r="AI38"/>
      <c r="AJ38"/>
      <c r="AK38"/>
      <c r="AL38"/>
      <c r="AM38"/>
      <c r="AN38"/>
      <c r="AO38"/>
    </row>
    <row r="39" spans="1:41">
      <c r="A39" s="160"/>
      <c r="B39" s="161" t="s">
        <v>334</v>
      </c>
      <c r="C39" s="548">
        <v>361.76799999999997</v>
      </c>
      <c r="D39" s="267">
        <v>341.65300000000002</v>
      </c>
      <c r="E39" s="548">
        <v>1521.7080000000001</v>
      </c>
      <c r="F39" s="267">
        <v>1209.0519999999999</v>
      </c>
      <c r="G39" s="548">
        <v>734.33799999999997</v>
      </c>
      <c r="H39" s="267">
        <v>696.505</v>
      </c>
      <c r="I39" s="548">
        <v>2617.8139999999999</v>
      </c>
      <c r="J39" s="267">
        <v>2247.21</v>
      </c>
    </row>
    <row r="40" spans="1:41">
      <c r="A40" s="160"/>
      <c r="B40" s="161" t="s">
        <v>335</v>
      </c>
      <c r="C40" s="548">
        <v>14.733000000000001</v>
      </c>
      <c r="D40" s="267">
        <v>12.016999999999999</v>
      </c>
      <c r="E40" s="548">
        <v>60.35</v>
      </c>
      <c r="F40" s="267">
        <v>55.311999999999998</v>
      </c>
      <c r="G40" s="548">
        <v>3.153</v>
      </c>
      <c r="H40" s="267">
        <v>5.67</v>
      </c>
      <c r="I40" s="548">
        <v>78.236000000000004</v>
      </c>
      <c r="J40" s="267">
        <v>72.998999999999995</v>
      </c>
    </row>
    <row r="41" spans="1:41">
      <c r="A41" s="160"/>
      <c r="B41" s="161" t="s">
        <v>336</v>
      </c>
      <c r="C41" s="548">
        <v>923.77599999999995</v>
      </c>
      <c r="D41" s="267">
        <v>790.41800000000001</v>
      </c>
      <c r="E41" s="548">
        <v>3396.549</v>
      </c>
      <c r="F41" s="267">
        <v>3069.1860000000001</v>
      </c>
      <c r="G41" s="548">
        <v>182.71899999999999</v>
      </c>
      <c r="H41" s="267">
        <v>202.34800000000001</v>
      </c>
      <c r="I41" s="548">
        <v>4503.0439999999999</v>
      </c>
      <c r="J41" s="267">
        <v>4061.9520000000002</v>
      </c>
    </row>
    <row r="42" spans="1:41">
      <c r="A42" s="160"/>
      <c r="B42" s="161" t="s">
        <v>337</v>
      </c>
      <c r="C42" s="553">
        <v>787.06399999999996</v>
      </c>
      <c r="D42" s="267">
        <v>651.51300000000003</v>
      </c>
      <c r="E42" s="553">
        <v>1329.327</v>
      </c>
      <c r="F42" s="267">
        <v>1024.29</v>
      </c>
      <c r="G42" s="553">
        <v>-1637.143</v>
      </c>
      <c r="H42" s="267">
        <v>-999.88699999999994</v>
      </c>
      <c r="I42" s="553">
        <v>479.24799999999999</v>
      </c>
      <c r="J42" s="267">
        <v>675.91600000000005</v>
      </c>
    </row>
    <row r="43" spans="1:41">
      <c r="A43" s="160"/>
      <c r="B43" s="161" t="s">
        <v>338</v>
      </c>
      <c r="C43" s="548">
        <v>62.86</v>
      </c>
      <c r="D43" s="267">
        <v>78.59</v>
      </c>
      <c r="E43" s="548">
        <v>148.87799999999999</v>
      </c>
      <c r="F43" s="267">
        <v>122.346</v>
      </c>
      <c r="G43" s="548">
        <v>13.304</v>
      </c>
      <c r="H43" s="267">
        <v>13.585000000000001</v>
      </c>
      <c r="I43" s="548">
        <v>225.042</v>
      </c>
      <c r="J43" s="267">
        <v>214.52099999999999</v>
      </c>
    </row>
    <row r="44" spans="1:41">
      <c r="A44" s="160"/>
      <c r="B44" s="161" t="s">
        <v>339</v>
      </c>
      <c r="C44" s="548">
        <v>228.90299999999999</v>
      </c>
      <c r="D44" s="267">
        <v>85.787999999999997</v>
      </c>
      <c r="E44" s="548">
        <v>33.834000000000003</v>
      </c>
      <c r="F44" s="267">
        <v>46.933999999999997</v>
      </c>
      <c r="G44" s="548">
        <v>1.417</v>
      </c>
      <c r="H44" s="267">
        <v>4.609</v>
      </c>
      <c r="I44" s="548">
        <v>264.154</v>
      </c>
      <c r="J44" s="267">
        <v>137.33099999999999</v>
      </c>
    </row>
    <row r="45" spans="1:41">
      <c r="A45" s="160"/>
      <c r="B45" s="161" t="s">
        <v>340</v>
      </c>
      <c r="C45" s="548">
        <v>0</v>
      </c>
      <c r="D45" s="267">
        <v>0</v>
      </c>
      <c r="E45" s="548">
        <v>0</v>
      </c>
      <c r="F45" s="267">
        <v>0</v>
      </c>
      <c r="G45" s="548">
        <v>0</v>
      </c>
      <c r="H45" s="267">
        <v>0</v>
      </c>
      <c r="I45" s="548">
        <v>0</v>
      </c>
      <c r="J45" s="267">
        <v>0</v>
      </c>
    </row>
    <row r="46" spans="1:41">
      <c r="A46" s="160"/>
      <c r="B46" s="161" t="s">
        <v>341</v>
      </c>
      <c r="C46" s="548">
        <v>147.99600000000001</v>
      </c>
      <c r="D46" s="267">
        <v>164.95599999999999</v>
      </c>
      <c r="E46" s="548">
        <v>100.496</v>
      </c>
      <c r="F46" s="267">
        <v>95.61</v>
      </c>
      <c r="G46" s="548">
        <v>66.399000000000001</v>
      </c>
      <c r="H46" s="267">
        <v>66.539000000000001</v>
      </c>
      <c r="I46" s="548">
        <v>314.89100000000002</v>
      </c>
      <c r="J46" s="267">
        <v>327.10500000000002</v>
      </c>
    </row>
    <row r="47" spans="1:41">
      <c r="K47" s="169"/>
      <c r="L47" s="169"/>
      <c r="M47" s="169"/>
      <c r="N47" s="169"/>
      <c r="O47" s="169"/>
    </row>
    <row r="48" spans="1:41">
      <c r="A48" s="160"/>
      <c r="B48" s="165" t="s">
        <v>342</v>
      </c>
      <c r="C48" s="553">
        <v>0</v>
      </c>
      <c r="D48" s="267">
        <v>0</v>
      </c>
      <c r="E48" s="553">
        <v>0</v>
      </c>
      <c r="F48" s="267">
        <v>0</v>
      </c>
      <c r="G48" s="553">
        <v>0</v>
      </c>
      <c r="H48" s="267">
        <v>0</v>
      </c>
      <c r="I48" s="553">
        <v>0</v>
      </c>
      <c r="J48" s="267">
        <v>0</v>
      </c>
    </row>
    <row r="49" spans="1:41">
      <c r="K49" s="169"/>
      <c r="L49" s="169"/>
      <c r="M49" s="169"/>
      <c r="N49" s="169"/>
      <c r="O49" s="169"/>
    </row>
    <row r="50" spans="1:41" s="144" customFormat="1">
      <c r="A50" s="172" t="s">
        <v>343</v>
      </c>
      <c r="B50" s="159"/>
      <c r="C50" s="562">
        <v>3191.13</v>
      </c>
      <c r="D50" s="268">
        <v>3195.48</v>
      </c>
      <c r="E50" s="562">
        <v>7468.0889999999999</v>
      </c>
      <c r="F50" s="268">
        <v>6004.7110000000002</v>
      </c>
      <c r="G50" s="562">
        <v>-1129.4690000000001</v>
      </c>
      <c r="H50" s="268">
        <v>-642.85799999999995</v>
      </c>
      <c r="I50" s="562">
        <v>9529.75</v>
      </c>
      <c r="J50" s="268">
        <v>8557.3330000000005</v>
      </c>
      <c r="T50"/>
      <c r="U50"/>
      <c r="V50"/>
      <c r="W50"/>
      <c r="X50"/>
      <c r="Y50"/>
      <c r="Z50"/>
      <c r="AA50"/>
      <c r="AB50"/>
      <c r="AC50"/>
      <c r="AD50"/>
      <c r="AE50"/>
      <c r="AF50"/>
      <c r="AG50"/>
      <c r="AH50"/>
      <c r="AI50"/>
      <c r="AJ50"/>
      <c r="AK50"/>
      <c r="AL50"/>
      <c r="AM50"/>
      <c r="AN50"/>
      <c r="AO50"/>
    </row>
    <row r="51" spans="1:41">
      <c r="A51" s="160"/>
      <c r="B51" s="161" t="s">
        <v>344</v>
      </c>
      <c r="C51" s="548">
        <v>2319.3850000000002</v>
      </c>
      <c r="D51" s="267">
        <v>2131.6619999999998</v>
      </c>
      <c r="E51" s="548">
        <v>2990.502</v>
      </c>
      <c r="F51" s="267">
        <v>2333.4450000000002</v>
      </c>
      <c r="G51" s="548">
        <v>93.745999999999995</v>
      </c>
      <c r="H51" s="267">
        <v>110.45399999999999</v>
      </c>
      <c r="I51" s="548">
        <v>5403.6329999999998</v>
      </c>
      <c r="J51" s="267">
        <v>4575.5609999999997</v>
      </c>
    </row>
    <row r="52" spans="1:41">
      <c r="A52" s="160"/>
      <c r="B52" s="161" t="s">
        <v>345</v>
      </c>
      <c r="C52" s="548">
        <v>149.37100000000001</v>
      </c>
      <c r="D52" s="267">
        <v>147.43100000000001</v>
      </c>
      <c r="E52" s="548">
        <v>114.53</v>
      </c>
      <c r="F52" s="267">
        <v>126.01600000000001</v>
      </c>
      <c r="G52" s="548">
        <v>15.585000000000001</v>
      </c>
      <c r="H52" s="267">
        <v>16.326000000000001</v>
      </c>
      <c r="I52" s="548">
        <v>279.48599999999999</v>
      </c>
      <c r="J52" s="267">
        <v>289.77300000000002</v>
      </c>
    </row>
    <row r="53" spans="1:41">
      <c r="A53" s="160"/>
      <c r="B53" s="161" t="s">
        <v>346</v>
      </c>
      <c r="C53" s="548">
        <v>42.424999999999997</v>
      </c>
      <c r="D53" s="267">
        <v>48.646000000000001</v>
      </c>
      <c r="E53" s="548">
        <v>1560.335</v>
      </c>
      <c r="F53" s="267">
        <v>1475.4280000000001</v>
      </c>
      <c r="G53" s="548">
        <v>6.0000000000000001E-3</v>
      </c>
      <c r="H53" s="267">
        <v>1.6E-2</v>
      </c>
      <c r="I53" s="548">
        <v>1602.7660000000001</v>
      </c>
      <c r="J53" s="267">
        <v>1524.09</v>
      </c>
    </row>
    <row r="54" spans="1:41">
      <c r="A54" s="160"/>
      <c r="B54" s="161" t="s">
        <v>347</v>
      </c>
      <c r="C54" s="553">
        <v>133.517</v>
      </c>
      <c r="D54" s="267">
        <v>87.626999999999995</v>
      </c>
      <c r="E54" s="553">
        <v>1160.6500000000001</v>
      </c>
      <c r="F54" s="267">
        <v>743.98</v>
      </c>
      <c r="G54" s="553">
        <v>-1274.6220000000001</v>
      </c>
      <c r="H54" s="267">
        <v>-807.86199999999997</v>
      </c>
      <c r="I54" s="553">
        <v>19.545000000000002</v>
      </c>
      <c r="J54" s="267">
        <v>23.745000000000001</v>
      </c>
    </row>
    <row r="55" spans="1:41">
      <c r="A55" s="160"/>
      <c r="B55" s="161" t="s">
        <v>348</v>
      </c>
      <c r="C55" s="548">
        <v>290.01400000000001</v>
      </c>
      <c r="D55" s="267">
        <v>241.81</v>
      </c>
      <c r="E55" s="548">
        <v>578.37900000000002</v>
      </c>
      <c r="F55" s="267">
        <v>519.42100000000005</v>
      </c>
      <c r="G55" s="548">
        <v>4.3310000000000004</v>
      </c>
      <c r="H55" s="267">
        <v>3.9830000000000001</v>
      </c>
      <c r="I55" s="548">
        <v>872.72400000000005</v>
      </c>
      <c r="J55" s="267">
        <v>765.21400000000006</v>
      </c>
    </row>
    <row r="56" spans="1:41">
      <c r="A56" s="160"/>
      <c r="B56" s="161" t="s">
        <v>349</v>
      </c>
      <c r="C56" s="548">
        <v>132.56800000000001</v>
      </c>
      <c r="D56" s="267">
        <v>290.47800000000001</v>
      </c>
      <c r="E56" s="548">
        <v>701.50900000000001</v>
      </c>
      <c r="F56" s="267">
        <v>431.839</v>
      </c>
      <c r="G56" s="548">
        <v>30.542999999999999</v>
      </c>
      <c r="H56" s="267">
        <v>32.966000000000001</v>
      </c>
      <c r="I56" s="548">
        <v>864.62</v>
      </c>
      <c r="J56" s="267">
        <v>755.28300000000002</v>
      </c>
    </row>
    <row r="57" spans="1:41">
      <c r="A57" s="160"/>
      <c r="B57" s="161" t="s">
        <v>350</v>
      </c>
      <c r="C57" s="548">
        <v>28.722000000000001</v>
      </c>
      <c r="D57" s="267">
        <v>24.666</v>
      </c>
      <c r="E57" s="548">
        <v>358.69099999999997</v>
      </c>
      <c r="F57" s="267">
        <v>370.07799999999997</v>
      </c>
      <c r="G57" s="548">
        <v>0.86799999999999999</v>
      </c>
      <c r="H57" s="267">
        <v>1.181</v>
      </c>
      <c r="I57" s="548">
        <v>388.28100000000001</v>
      </c>
      <c r="J57" s="267">
        <v>395.92500000000001</v>
      </c>
    </row>
    <row r="58" spans="1:41">
      <c r="A58" s="160"/>
      <c r="B58" s="161" t="s">
        <v>351</v>
      </c>
      <c r="C58" s="548">
        <v>95.128</v>
      </c>
      <c r="D58" s="267">
        <v>223.16</v>
      </c>
      <c r="E58" s="548">
        <v>3.4929999999999999</v>
      </c>
      <c r="F58" s="267">
        <v>4.5039999999999996</v>
      </c>
      <c r="G58" s="548">
        <v>7.3999999999999996E-2</v>
      </c>
      <c r="H58" s="267">
        <v>7.8E-2</v>
      </c>
      <c r="I58" s="548">
        <v>98.694999999999993</v>
      </c>
      <c r="J58" s="267">
        <v>227.74199999999999</v>
      </c>
    </row>
    <row r="59" spans="1:41">
      <c r="K59" s="169"/>
      <c r="L59" s="169"/>
      <c r="M59" s="169"/>
    </row>
    <row r="60" spans="1:41" s="144" customFormat="1">
      <c r="A60" s="158" t="s">
        <v>352</v>
      </c>
      <c r="B60" s="159"/>
      <c r="C60" s="562">
        <v>8499.7019999999993</v>
      </c>
      <c r="D60" s="268">
        <v>7897.7539999999999</v>
      </c>
      <c r="E60" s="562">
        <v>9210.366</v>
      </c>
      <c r="F60" s="268">
        <v>8256.4760000000006</v>
      </c>
      <c r="G60" s="562">
        <v>2759.9470000000001</v>
      </c>
      <c r="H60" s="268">
        <v>2422.4839999999999</v>
      </c>
      <c r="I60" s="562">
        <v>20470.014999999999</v>
      </c>
      <c r="J60" s="268">
        <v>18576.714</v>
      </c>
      <c r="T60"/>
      <c r="U60"/>
      <c r="V60"/>
      <c r="W60"/>
      <c r="X60"/>
      <c r="Y60"/>
      <c r="Z60"/>
      <c r="AA60"/>
      <c r="AB60"/>
      <c r="AC60"/>
      <c r="AD60"/>
      <c r="AE60"/>
      <c r="AF60"/>
      <c r="AG60"/>
      <c r="AH60"/>
      <c r="AI60"/>
      <c r="AJ60"/>
      <c r="AK60"/>
      <c r="AL60"/>
      <c r="AM60"/>
      <c r="AN60"/>
      <c r="AO60"/>
    </row>
    <row r="61" spans="1:41" s="144" customFormat="1">
      <c r="A61" s="226" t="s">
        <v>353</v>
      </c>
      <c r="B61" s="159"/>
      <c r="C61" s="562">
        <v>8499.7019999999993</v>
      </c>
      <c r="D61" s="268">
        <v>7897.7539999999999</v>
      </c>
      <c r="E61" s="562">
        <v>9210.366</v>
      </c>
      <c r="F61" s="268">
        <v>8256.4760000000006</v>
      </c>
      <c r="G61" s="562">
        <v>2759.9470000000001</v>
      </c>
      <c r="H61" s="268">
        <v>2422.4839999999999</v>
      </c>
      <c r="I61" s="562">
        <v>17602.873</v>
      </c>
      <c r="J61" s="268">
        <v>16023.472</v>
      </c>
      <c r="T61"/>
      <c r="U61"/>
      <c r="V61"/>
      <c r="W61"/>
      <c r="X61"/>
      <c r="Y61"/>
      <c r="Z61"/>
      <c r="AA61"/>
      <c r="AB61"/>
      <c r="AC61"/>
      <c r="AD61"/>
      <c r="AE61"/>
      <c r="AF61"/>
      <c r="AG61"/>
      <c r="AH61"/>
      <c r="AI61"/>
      <c r="AJ61"/>
      <c r="AK61"/>
      <c r="AL61"/>
      <c r="AM61"/>
      <c r="AN61"/>
      <c r="AO61"/>
    </row>
    <row r="62" spans="1:41">
      <c r="A62" s="160"/>
      <c r="B62" s="161" t="s">
        <v>354</v>
      </c>
      <c r="C62" s="553">
        <v>6221.4669999999996</v>
      </c>
      <c r="D62" s="267">
        <v>5802.2449999999999</v>
      </c>
      <c r="E62" s="553">
        <v>3885.43</v>
      </c>
      <c r="F62" s="267">
        <v>3580.0279999999998</v>
      </c>
      <c r="G62" s="553">
        <v>5220.3860000000004</v>
      </c>
      <c r="H62" s="267">
        <v>6416.9539999999997</v>
      </c>
      <c r="I62" s="553">
        <v>15327.282999999999</v>
      </c>
      <c r="J62" s="267">
        <v>15799.227000000001</v>
      </c>
    </row>
    <row r="63" spans="1:41">
      <c r="A63" s="160"/>
      <c r="B63" s="161" t="s">
        <v>355</v>
      </c>
      <c r="C63" s="553">
        <v>-352.09100000000001</v>
      </c>
      <c r="D63" s="267">
        <v>-204.00700000000001</v>
      </c>
      <c r="E63" s="553">
        <v>2503.0219999999999</v>
      </c>
      <c r="F63" s="267">
        <v>2417.877</v>
      </c>
      <c r="G63" s="553">
        <v>7671.0879999999997</v>
      </c>
      <c r="H63" s="267">
        <v>6678.1120000000001</v>
      </c>
      <c r="I63" s="553">
        <v>9822.0190000000002</v>
      </c>
      <c r="J63" s="267">
        <v>8891.982</v>
      </c>
    </row>
    <row r="64" spans="1:41">
      <c r="A64" s="160"/>
      <c r="B64" s="161" t="s">
        <v>356</v>
      </c>
      <c r="C64" s="553">
        <v>35.69</v>
      </c>
      <c r="D64" s="267">
        <v>31.254000000000001</v>
      </c>
      <c r="E64" s="553">
        <v>0</v>
      </c>
      <c r="F64" s="267">
        <v>0</v>
      </c>
      <c r="G64" s="553">
        <v>-35.69</v>
      </c>
      <c r="H64" s="267">
        <v>-31.254000000000001</v>
      </c>
      <c r="I64" s="553">
        <v>0</v>
      </c>
      <c r="J64" s="267">
        <v>0</v>
      </c>
    </row>
    <row r="65" spans="1:41">
      <c r="A65" s="160"/>
      <c r="B65" s="161" t="s">
        <v>357</v>
      </c>
      <c r="C65" s="553">
        <v>-5.3999999999999999E-2</v>
      </c>
      <c r="D65" s="267">
        <v>-5.0999999999999997E-2</v>
      </c>
      <c r="E65" s="553">
        <v>0</v>
      </c>
      <c r="F65" s="267">
        <v>0</v>
      </c>
      <c r="G65" s="553">
        <v>-514.89599999999996</v>
      </c>
      <c r="H65" s="267">
        <v>-471.89299999999997</v>
      </c>
      <c r="I65" s="553">
        <v>-514.95000000000005</v>
      </c>
      <c r="J65" s="267">
        <v>-471.94400000000002</v>
      </c>
    </row>
    <row r="66" spans="1:41">
      <c r="A66" s="160"/>
      <c r="B66" s="161" t="s">
        <v>358</v>
      </c>
      <c r="C66" s="548">
        <v>0</v>
      </c>
      <c r="D66" s="267">
        <v>0</v>
      </c>
      <c r="E66" s="548">
        <v>0</v>
      </c>
      <c r="F66" s="267">
        <v>0</v>
      </c>
      <c r="G66" s="548">
        <v>0</v>
      </c>
      <c r="H66" s="267">
        <v>0</v>
      </c>
      <c r="I66" s="548">
        <v>0</v>
      </c>
      <c r="J66" s="267">
        <v>0</v>
      </c>
    </row>
    <row r="67" spans="1:41">
      <c r="A67" s="160"/>
      <c r="B67" s="161" t="s">
        <v>359</v>
      </c>
      <c r="C67" s="554">
        <v>2594.69</v>
      </c>
      <c r="D67" s="267">
        <v>2268.3130000000001</v>
      </c>
      <c r="E67" s="554">
        <v>2821.9140000000002</v>
      </c>
      <c r="F67" s="267">
        <v>2258.5709999999999</v>
      </c>
      <c r="G67" s="554">
        <v>-9580.9410000000007</v>
      </c>
      <c r="H67" s="267">
        <v>-10169.434999999999</v>
      </c>
      <c r="I67" s="554">
        <v>-7031.4790000000003</v>
      </c>
      <c r="J67" s="267">
        <v>-8195.7929999999997</v>
      </c>
    </row>
    <row r="68" spans="1:41">
      <c r="K68" s="169"/>
      <c r="L68" s="169"/>
      <c r="M68" s="169"/>
      <c r="N68" s="169"/>
    </row>
    <row r="69" spans="1:41">
      <c r="A69" s="172" t="s">
        <v>360</v>
      </c>
      <c r="B69" s="161"/>
      <c r="C69" s="555">
        <v>0</v>
      </c>
      <c r="D69" s="268">
        <v>0</v>
      </c>
      <c r="E69" s="555">
        <v>0</v>
      </c>
      <c r="F69" s="268">
        <v>0</v>
      </c>
      <c r="G69" s="555">
        <v>0</v>
      </c>
      <c r="H69" s="268">
        <v>0</v>
      </c>
      <c r="I69" s="555">
        <v>2867.1419999999998</v>
      </c>
      <c r="J69" s="268">
        <v>2553.2420000000002</v>
      </c>
    </row>
    <row r="70" spans="1:41">
      <c r="K70" s="169"/>
      <c r="L70" s="169"/>
    </row>
    <row r="71" spans="1:41">
      <c r="A71" s="158" t="s">
        <v>361</v>
      </c>
      <c r="B71" s="161"/>
      <c r="C71" s="562">
        <v>14217.932000000001</v>
      </c>
      <c r="D71" s="268">
        <v>13218.169</v>
      </c>
      <c r="E71" s="562">
        <v>23269.597000000002</v>
      </c>
      <c r="F71" s="268">
        <v>19883.917000000001</v>
      </c>
      <c r="G71" s="562">
        <v>994.66499999999996</v>
      </c>
      <c r="H71" s="268">
        <v>1768.9949999999999</v>
      </c>
      <c r="I71" s="562">
        <v>38482.194000000003</v>
      </c>
      <c r="J71" s="268">
        <v>34871.080999999998</v>
      </c>
    </row>
    <row r="72" spans="1:41">
      <c r="C72" s="157"/>
      <c r="D72" s="157"/>
      <c r="E72" s="157"/>
      <c r="F72" s="157"/>
      <c r="G72" s="157"/>
      <c r="H72" s="157"/>
      <c r="I72" s="157"/>
      <c r="J72" s="157"/>
    </row>
    <row r="73" spans="1:41">
      <c r="C73" s="157"/>
      <c r="D73" s="157"/>
      <c r="E73" s="157"/>
      <c r="F73" s="157"/>
      <c r="G73" s="157"/>
      <c r="H73" s="157"/>
      <c r="I73" s="157"/>
      <c r="J73" s="157"/>
    </row>
    <row r="74" spans="1:41">
      <c r="C74" s="157"/>
      <c r="D74" s="157"/>
      <c r="E74" s="157"/>
      <c r="F74" s="157"/>
      <c r="G74" s="157"/>
      <c r="H74" s="157"/>
      <c r="I74" s="157"/>
      <c r="J74" s="157"/>
    </row>
    <row r="75" spans="1:41">
      <c r="C75" s="157"/>
      <c r="D75" s="157"/>
      <c r="E75" s="157"/>
      <c r="F75" s="157"/>
      <c r="G75" s="157"/>
      <c r="H75" s="157"/>
      <c r="I75" s="157"/>
      <c r="J75" s="157"/>
    </row>
    <row r="76" spans="1:41" ht="12.75" customHeight="1">
      <c r="A76" s="875" t="s">
        <v>401</v>
      </c>
      <c r="B76" s="876"/>
      <c r="C76" s="872" t="s">
        <v>48</v>
      </c>
      <c r="D76" s="874"/>
      <c r="E76" s="874"/>
      <c r="F76" s="873"/>
      <c r="G76" s="872" t="s">
        <v>53</v>
      </c>
      <c r="H76" s="874"/>
      <c r="I76" s="874"/>
      <c r="J76" s="873"/>
      <c r="K76" s="872" t="s">
        <v>402</v>
      </c>
      <c r="L76" s="874"/>
      <c r="M76" s="874"/>
      <c r="N76" s="873"/>
      <c r="O76" s="892" t="s">
        <v>47</v>
      </c>
      <c r="P76" s="893"/>
      <c r="Q76" s="893"/>
      <c r="R76" s="893"/>
    </row>
    <row r="77" spans="1:41">
      <c r="A77" s="648"/>
      <c r="B77" s="649"/>
      <c r="C77" s="872" t="s">
        <v>11</v>
      </c>
      <c r="D77" s="873"/>
      <c r="E77" s="872" t="s">
        <v>12</v>
      </c>
      <c r="F77" s="873"/>
      <c r="G77" s="872" t="s">
        <v>11</v>
      </c>
      <c r="H77" s="873"/>
      <c r="I77" s="872" t="s">
        <v>12</v>
      </c>
      <c r="J77" s="873"/>
      <c r="K77" s="872" t="s">
        <v>11</v>
      </c>
      <c r="L77" s="873"/>
      <c r="M77" s="872" t="s">
        <v>12</v>
      </c>
      <c r="N77" s="873"/>
      <c r="O77" s="872" t="s">
        <v>11</v>
      </c>
      <c r="P77" s="873"/>
      <c r="Q77" s="872" t="s">
        <v>12</v>
      </c>
      <c r="R77" s="873"/>
    </row>
    <row r="78" spans="1:41">
      <c r="A78" s="881"/>
      <c r="B78" s="894"/>
      <c r="C78" s="754" t="s">
        <v>463</v>
      </c>
      <c r="D78" s="753" t="s">
        <v>466</v>
      </c>
      <c r="E78" s="549" t="s">
        <v>460</v>
      </c>
      <c r="F78" s="263" t="s">
        <v>461</v>
      </c>
      <c r="G78" s="549" t="s">
        <v>463</v>
      </c>
      <c r="H78" s="263" t="s">
        <v>466</v>
      </c>
      <c r="I78" s="549" t="s">
        <v>460</v>
      </c>
      <c r="J78" s="263" t="s">
        <v>461</v>
      </c>
      <c r="K78" s="549" t="s">
        <v>463</v>
      </c>
      <c r="L78" s="263" t="s">
        <v>466</v>
      </c>
      <c r="M78" s="549" t="s">
        <v>460</v>
      </c>
      <c r="N78" s="263" t="s">
        <v>461</v>
      </c>
      <c r="O78" s="549" t="s">
        <v>463</v>
      </c>
      <c r="P78" s="263" t="s">
        <v>466</v>
      </c>
      <c r="Q78" s="549" t="s">
        <v>460</v>
      </c>
      <c r="R78" s="263" t="s">
        <v>461</v>
      </c>
    </row>
    <row r="79" spans="1:41">
      <c r="A79" s="895"/>
      <c r="B79" s="896"/>
      <c r="C79" s="550" t="s">
        <v>218</v>
      </c>
      <c r="D79" s="264" t="s">
        <v>218</v>
      </c>
      <c r="E79" s="550" t="s">
        <v>218</v>
      </c>
      <c r="F79" s="264" t="s">
        <v>218</v>
      </c>
      <c r="G79" s="550" t="s">
        <v>218</v>
      </c>
      <c r="H79" s="264" t="s">
        <v>218</v>
      </c>
      <c r="I79" s="550" t="s">
        <v>218</v>
      </c>
      <c r="J79" s="264" t="s">
        <v>218</v>
      </c>
      <c r="K79" s="550" t="s">
        <v>218</v>
      </c>
      <c r="L79" s="264" t="s">
        <v>218</v>
      </c>
      <c r="M79" s="550" t="s">
        <v>218</v>
      </c>
      <c r="N79" s="264" t="s">
        <v>218</v>
      </c>
      <c r="O79" s="550" t="s">
        <v>218</v>
      </c>
      <c r="P79" s="264" t="s">
        <v>218</v>
      </c>
      <c r="Q79" s="550" t="s">
        <v>218</v>
      </c>
      <c r="R79" s="264" t="s">
        <v>218</v>
      </c>
    </row>
    <row r="80" spans="1:41" s="144" customFormat="1">
      <c r="A80" s="172" t="s">
        <v>362</v>
      </c>
      <c r="B80" s="159"/>
      <c r="C80" s="563">
        <v>3198.741</v>
      </c>
      <c r="D80" s="556">
        <v>2478.1080000000002</v>
      </c>
      <c r="E80" s="563">
        <v>1216.3920000000001</v>
      </c>
      <c r="F80" s="556">
        <v>884.52800000000025</v>
      </c>
      <c r="G80" s="563">
        <v>9754.3829999999998</v>
      </c>
      <c r="H80" s="556">
        <v>8077.3310000000001</v>
      </c>
      <c r="I80" s="563">
        <v>3456.6530000000002</v>
      </c>
      <c r="J80" s="556">
        <v>2811.6850000000004</v>
      </c>
      <c r="K80" s="563">
        <v>-186.804</v>
      </c>
      <c r="L80" s="556">
        <v>-112.809</v>
      </c>
      <c r="M80" s="563">
        <v>-59.082999999999998</v>
      </c>
      <c r="N80" s="556">
        <v>-41.813000000000002</v>
      </c>
      <c r="O80" s="563">
        <v>12766.32</v>
      </c>
      <c r="P80" s="556">
        <v>10442.629999999999</v>
      </c>
      <c r="Q80" s="563">
        <v>4613.9619999999995</v>
      </c>
      <c r="R80" s="556">
        <v>3654.3999999999996</v>
      </c>
      <c r="T80"/>
      <c r="U80"/>
      <c r="V80"/>
      <c r="W80"/>
      <c r="X80"/>
      <c r="Y80"/>
      <c r="Z80"/>
      <c r="AA80"/>
      <c r="AB80"/>
      <c r="AC80"/>
      <c r="AD80"/>
      <c r="AE80"/>
      <c r="AF80"/>
      <c r="AG80"/>
      <c r="AH80"/>
      <c r="AI80"/>
      <c r="AJ80"/>
      <c r="AK80"/>
      <c r="AL80"/>
      <c r="AM80"/>
      <c r="AN80"/>
      <c r="AO80"/>
    </row>
    <row r="81" spans="1:41">
      <c r="A81" s="164"/>
      <c r="B81" s="175" t="s">
        <v>64</v>
      </c>
      <c r="C81" s="564">
        <v>3150.9340000000002</v>
      </c>
      <c r="D81" s="557">
        <v>2450.962</v>
      </c>
      <c r="E81" s="564">
        <v>1199.3160000000003</v>
      </c>
      <c r="F81" s="557">
        <v>879.54600000000005</v>
      </c>
      <c r="G81" s="564">
        <v>8374.0930000000008</v>
      </c>
      <c r="H81" s="557">
        <v>6970.4690000000001</v>
      </c>
      <c r="I81" s="564">
        <v>3004.0470000000005</v>
      </c>
      <c r="J81" s="557">
        <v>2444.7569999999996</v>
      </c>
      <c r="K81" s="564">
        <v>-181.31299999999999</v>
      </c>
      <c r="L81" s="557">
        <v>-123.03700000000001</v>
      </c>
      <c r="M81" s="564">
        <v>-62.125999999999991</v>
      </c>
      <c r="N81" s="557">
        <v>-45.86</v>
      </c>
      <c r="O81" s="564">
        <v>11343.714</v>
      </c>
      <c r="P81" s="557">
        <v>9298.3940000000002</v>
      </c>
      <c r="Q81" s="564">
        <v>4141.2370000000001</v>
      </c>
      <c r="R81" s="557">
        <v>3278.4430000000002</v>
      </c>
    </row>
    <row r="82" spans="1:41">
      <c r="A82" s="164"/>
      <c r="B82" s="180" t="s">
        <v>363</v>
      </c>
      <c r="C82" s="564">
        <v>3135.2489999999998</v>
      </c>
      <c r="D82" s="557">
        <v>2435.527</v>
      </c>
      <c r="E82" s="564">
        <v>1193.6349999999998</v>
      </c>
      <c r="F82" s="557">
        <v>874.88200000000006</v>
      </c>
      <c r="G82" s="564">
        <v>6326.15</v>
      </c>
      <c r="H82" s="557">
        <v>5390.2860000000001</v>
      </c>
      <c r="I82" s="564">
        <v>2245.0839999999998</v>
      </c>
      <c r="J82" s="557">
        <v>1888.8870000000002</v>
      </c>
      <c r="K82" s="564">
        <v>-166.43299999999999</v>
      </c>
      <c r="L82" s="557">
        <v>-106.048</v>
      </c>
      <c r="M82" s="564">
        <v>-55.182999999999993</v>
      </c>
      <c r="N82" s="557">
        <v>-38.518000000000001</v>
      </c>
      <c r="O82" s="564">
        <v>9294.9660000000003</v>
      </c>
      <c r="P82" s="557">
        <v>7719.7650000000003</v>
      </c>
      <c r="Q82" s="564">
        <v>3383.5360000000001</v>
      </c>
      <c r="R82" s="557">
        <v>2725.2510000000002</v>
      </c>
    </row>
    <row r="83" spans="1:41">
      <c r="A83" s="164"/>
      <c r="B83" s="180" t="s">
        <v>364</v>
      </c>
      <c r="C83" s="564">
        <v>12.865</v>
      </c>
      <c r="D83" s="557">
        <v>12.510999999999999</v>
      </c>
      <c r="E83" s="564">
        <v>4.452</v>
      </c>
      <c r="F83" s="557">
        <v>4.1049999999999986</v>
      </c>
      <c r="G83" s="564">
        <v>1.427</v>
      </c>
      <c r="H83" s="557">
        <v>1.2889999999999999</v>
      </c>
      <c r="I83" s="564">
        <v>0.42300000000000004</v>
      </c>
      <c r="J83" s="557">
        <v>0.48399999999999987</v>
      </c>
      <c r="K83" s="564">
        <v>1.788</v>
      </c>
      <c r="L83" s="557">
        <v>2.431</v>
      </c>
      <c r="M83" s="564">
        <v>0.44599999999999995</v>
      </c>
      <c r="N83" s="557">
        <v>0.44100000000000006</v>
      </c>
      <c r="O83" s="564">
        <v>16.079999999999998</v>
      </c>
      <c r="P83" s="557">
        <v>16.231000000000002</v>
      </c>
      <c r="Q83" s="564">
        <v>5.320999999999998</v>
      </c>
      <c r="R83" s="557">
        <v>5.0300000000000011</v>
      </c>
    </row>
    <row r="84" spans="1:41">
      <c r="A84" s="164"/>
      <c r="B84" s="180" t="s">
        <v>365</v>
      </c>
      <c r="C84" s="564">
        <v>2.82</v>
      </c>
      <c r="D84" s="557">
        <v>2.9239999999999999</v>
      </c>
      <c r="E84" s="564">
        <v>1.2289999999999999</v>
      </c>
      <c r="F84" s="557">
        <v>0.55899999999999972</v>
      </c>
      <c r="G84" s="564">
        <v>2046.5160000000001</v>
      </c>
      <c r="H84" s="557">
        <v>1578.894</v>
      </c>
      <c r="I84" s="564">
        <v>758.54</v>
      </c>
      <c r="J84" s="557">
        <v>555.38599999999997</v>
      </c>
      <c r="K84" s="564">
        <v>-16.667999999999999</v>
      </c>
      <c r="L84" s="557">
        <v>-19.420000000000002</v>
      </c>
      <c r="M84" s="564">
        <v>-7.3889999999999993</v>
      </c>
      <c r="N84" s="557">
        <v>-7.7830000000000013</v>
      </c>
      <c r="O84" s="564">
        <v>2032.6679999999999</v>
      </c>
      <c r="P84" s="557">
        <v>1562.3979999999999</v>
      </c>
      <c r="Q84" s="564">
        <v>752.37999999999988</v>
      </c>
      <c r="R84" s="557">
        <v>548.16199999999992</v>
      </c>
    </row>
    <row r="85" spans="1:41">
      <c r="A85" s="164"/>
      <c r="B85" s="175" t="s">
        <v>65</v>
      </c>
      <c r="C85" s="548">
        <v>47.807000000000002</v>
      </c>
      <c r="D85" s="561">
        <v>27.146000000000001</v>
      </c>
      <c r="E85" s="548">
        <v>17.076000000000001</v>
      </c>
      <c r="F85" s="561">
        <v>4.9819999999999993</v>
      </c>
      <c r="G85" s="548">
        <v>1380.29</v>
      </c>
      <c r="H85" s="561">
        <v>1106.8620000000001</v>
      </c>
      <c r="I85" s="548">
        <v>452.60599999999999</v>
      </c>
      <c r="J85" s="561">
        <v>366.92800000000011</v>
      </c>
      <c r="K85" s="548">
        <v>-5.4909999999999997</v>
      </c>
      <c r="L85" s="561">
        <v>10.228</v>
      </c>
      <c r="M85" s="548">
        <v>3.043000000000001</v>
      </c>
      <c r="N85" s="561">
        <v>4.0469999999999997</v>
      </c>
      <c r="O85" s="548">
        <v>1422.606</v>
      </c>
      <c r="P85" s="561">
        <v>1144.2360000000001</v>
      </c>
      <c r="Q85" s="548">
        <v>472.72500000000002</v>
      </c>
      <c r="R85" s="561">
        <v>375.95700000000011</v>
      </c>
    </row>
    <row r="86" spans="1:41">
      <c r="E86" s="157"/>
      <c r="F86" s="157"/>
      <c r="I86" s="157"/>
      <c r="J86" s="157"/>
      <c r="K86" s="169"/>
      <c r="L86" s="169"/>
      <c r="M86" s="157"/>
      <c r="N86" s="157"/>
      <c r="O86" s="169"/>
      <c r="P86" s="169"/>
      <c r="Q86" s="157"/>
      <c r="R86" s="157"/>
      <c r="S86" s="169"/>
    </row>
    <row r="87" spans="1:41" s="144" customFormat="1">
      <c r="A87" s="158" t="s">
        <v>366</v>
      </c>
      <c r="B87" s="176"/>
      <c r="C87" s="562">
        <v>-1313.338</v>
      </c>
      <c r="D87" s="556">
        <v>-1032.8219999999999</v>
      </c>
      <c r="E87" s="562">
        <v>-428.91399999999999</v>
      </c>
      <c r="F87" s="556">
        <v>-365.06499999999994</v>
      </c>
      <c r="G87" s="562">
        <v>-6404.6660000000002</v>
      </c>
      <c r="H87" s="556">
        <v>-5232.0959999999995</v>
      </c>
      <c r="I87" s="562">
        <v>-2373.3850000000002</v>
      </c>
      <c r="J87" s="556">
        <v>-1915.0789999999997</v>
      </c>
      <c r="K87" s="562">
        <v>223.977</v>
      </c>
      <c r="L87" s="556">
        <v>164.25899999999999</v>
      </c>
      <c r="M87" s="562">
        <v>78.455000000000013</v>
      </c>
      <c r="N87" s="556">
        <v>56.245999999999981</v>
      </c>
      <c r="O87" s="562">
        <v>-7494.027</v>
      </c>
      <c r="P87" s="556">
        <v>-6100.6589999999997</v>
      </c>
      <c r="Q87" s="562">
        <v>-2723.8440000000001</v>
      </c>
      <c r="R87" s="556">
        <v>-2223.8979999999997</v>
      </c>
      <c r="T87"/>
      <c r="U87"/>
      <c r="V87"/>
      <c r="W87"/>
      <c r="X87"/>
      <c r="Y87"/>
      <c r="Z87"/>
      <c r="AA87"/>
      <c r="AB87"/>
      <c r="AC87"/>
      <c r="AD87"/>
      <c r="AE87"/>
      <c r="AF87"/>
      <c r="AG87"/>
      <c r="AH87"/>
      <c r="AI87"/>
      <c r="AJ87"/>
      <c r="AK87"/>
      <c r="AL87"/>
      <c r="AM87"/>
      <c r="AN87"/>
      <c r="AO87"/>
    </row>
    <row r="88" spans="1:41">
      <c r="A88" s="164"/>
      <c r="B88" s="180" t="s">
        <v>367</v>
      </c>
      <c r="C88" s="553">
        <v>-1020.901</v>
      </c>
      <c r="D88" s="561">
        <v>-775.01199999999994</v>
      </c>
      <c r="E88" s="553">
        <v>-309.96299999999997</v>
      </c>
      <c r="F88" s="561">
        <v>-277.26999999999992</v>
      </c>
      <c r="G88" s="553">
        <v>-4259.6390000000001</v>
      </c>
      <c r="H88" s="561">
        <v>-3469.2530000000002</v>
      </c>
      <c r="I88" s="553">
        <v>-1600.5709999999999</v>
      </c>
      <c r="J88" s="561">
        <v>-1260.5940000000001</v>
      </c>
      <c r="K88" s="553">
        <v>238.928</v>
      </c>
      <c r="L88" s="561">
        <v>158.78399999999999</v>
      </c>
      <c r="M88" s="553">
        <v>90.390999999999991</v>
      </c>
      <c r="N88" s="561">
        <v>54.898999999999987</v>
      </c>
      <c r="O88" s="553">
        <v>-5041.6120000000001</v>
      </c>
      <c r="P88" s="561">
        <v>-4085.4810000000002</v>
      </c>
      <c r="Q88" s="553">
        <v>-1820.143</v>
      </c>
      <c r="R88" s="561">
        <v>-1482.9650000000001</v>
      </c>
    </row>
    <row r="89" spans="1:41">
      <c r="A89" s="164"/>
      <c r="B89" s="180" t="s">
        <v>368</v>
      </c>
      <c r="C89" s="553">
        <v>-35.145000000000003</v>
      </c>
      <c r="D89" s="561">
        <v>-15.97</v>
      </c>
      <c r="E89" s="553">
        <v>-20.034000000000002</v>
      </c>
      <c r="F89" s="561">
        <v>-4.0910000000000011</v>
      </c>
      <c r="G89" s="553">
        <v>0</v>
      </c>
      <c r="H89" s="561">
        <v>0</v>
      </c>
      <c r="I89" s="553">
        <v>0</v>
      </c>
      <c r="J89" s="561">
        <v>0</v>
      </c>
      <c r="K89" s="553">
        <v>-25.606000000000002</v>
      </c>
      <c r="L89" s="561">
        <v>-12.257</v>
      </c>
      <c r="M89" s="553">
        <v>-16.788000000000004</v>
      </c>
      <c r="N89" s="561">
        <v>-3.2330000000000005</v>
      </c>
      <c r="O89" s="553">
        <v>-60.750999999999998</v>
      </c>
      <c r="P89" s="561">
        <v>-28.227</v>
      </c>
      <c r="Q89" s="553">
        <v>-36.822000000000003</v>
      </c>
      <c r="R89" s="561">
        <v>-7.3240000000000016</v>
      </c>
    </row>
    <row r="90" spans="1:41">
      <c r="A90" s="164"/>
      <c r="B90" s="180" t="s">
        <v>69</v>
      </c>
      <c r="C90" s="553">
        <v>-180.16399999999999</v>
      </c>
      <c r="D90" s="561">
        <v>-179.58500000000001</v>
      </c>
      <c r="E90" s="553">
        <v>-64.128999999999991</v>
      </c>
      <c r="F90" s="561">
        <v>-62.435000000000002</v>
      </c>
      <c r="G90" s="553">
        <v>-917.49400000000003</v>
      </c>
      <c r="H90" s="561">
        <v>-766.69600000000003</v>
      </c>
      <c r="I90" s="553">
        <v>-317.45500000000004</v>
      </c>
      <c r="J90" s="561">
        <v>-259.798</v>
      </c>
      <c r="K90" s="553">
        <v>33.262</v>
      </c>
      <c r="L90" s="561">
        <v>34.786999999999999</v>
      </c>
      <c r="M90" s="553">
        <v>12.071000000000002</v>
      </c>
      <c r="N90" s="561">
        <v>12.619</v>
      </c>
      <c r="O90" s="553">
        <v>-1064.396</v>
      </c>
      <c r="P90" s="561">
        <v>-911.49400000000003</v>
      </c>
      <c r="Q90" s="553">
        <v>-369.51299999999992</v>
      </c>
      <c r="R90" s="561">
        <v>-309.61400000000003</v>
      </c>
    </row>
    <row r="91" spans="1:41">
      <c r="A91" s="164"/>
      <c r="B91" s="180" t="s">
        <v>369</v>
      </c>
      <c r="C91" s="553">
        <v>-77.128</v>
      </c>
      <c r="D91" s="561">
        <v>-62.255000000000003</v>
      </c>
      <c r="E91" s="553">
        <v>-34.787999999999997</v>
      </c>
      <c r="F91" s="561">
        <v>-21.269000000000005</v>
      </c>
      <c r="G91" s="553">
        <v>-1227.5329999999999</v>
      </c>
      <c r="H91" s="561">
        <v>-996.14700000000005</v>
      </c>
      <c r="I91" s="553">
        <v>-455.35899999999992</v>
      </c>
      <c r="J91" s="561">
        <v>-394.68700000000001</v>
      </c>
      <c r="K91" s="553">
        <v>-22.606999999999999</v>
      </c>
      <c r="L91" s="561">
        <v>-17.055</v>
      </c>
      <c r="M91" s="553">
        <v>-7.2189999999999994</v>
      </c>
      <c r="N91" s="561">
        <v>-8.0389999999999997</v>
      </c>
      <c r="O91" s="553">
        <v>-1327.268</v>
      </c>
      <c r="P91" s="561">
        <v>-1075.4570000000001</v>
      </c>
      <c r="Q91" s="553">
        <v>-497.36599999999999</v>
      </c>
      <c r="R91" s="561">
        <v>-423.99500000000012</v>
      </c>
    </row>
    <row r="92" spans="1:41">
      <c r="E92" s="157"/>
      <c r="F92" s="157"/>
      <c r="I92" s="157"/>
      <c r="J92" s="157"/>
      <c r="K92" s="169"/>
      <c r="L92" s="169"/>
      <c r="M92" s="157"/>
      <c r="N92" s="157"/>
      <c r="O92" s="169"/>
      <c r="P92" s="169"/>
      <c r="Q92" s="157"/>
      <c r="R92" s="157"/>
      <c r="S92" s="169"/>
    </row>
    <row r="93" spans="1:41" s="144" customFormat="1">
      <c r="A93" s="158" t="s">
        <v>370</v>
      </c>
      <c r="B93" s="176"/>
      <c r="C93" s="547">
        <v>1885.403</v>
      </c>
      <c r="D93" s="565">
        <v>1445.2860000000001</v>
      </c>
      <c r="E93" s="547">
        <v>787.47800000000007</v>
      </c>
      <c r="F93" s="565">
        <v>519.46300000000008</v>
      </c>
      <c r="G93" s="547">
        <v>3349.7170000000001</v>
      </c>
      <c r="H93" s="565">
        <v>2845.2350000000001</v>
      </c>
      <c r="I93" s="547">
        <v>1083.268</v>
      </c>
      <c r="J93" s="565">
        <v>896.60600000000022</v>
      </c>
      <c r="K93" s="547">
        <v>37.173000000000002</v>
      </c>
      <c r="L93" s="565">
        <v>51.45</v>
      </c>
      <c r="M93" s="547">
        <v>19.372000000000003</v>
      </c>
      <c r="N93" s="565">
        <v>14.433</v>
      </c>
      <c r="O93" s="547">
        <v>5272.2929999999997</v>
      </c>
      <c r="P93" s="565">
        <v>4341.9709999999995</v>
      </c>
      <c r="Q93" s="547">
        <v>1890.1179999999995</v>
      </c>
      <c r="R93" s="565">
        <v>1430.5019999999995</v>
      </c>
      <c r="T93"/>
      <c r="U93"/>
      <c r="V93"/>
      <c r="W93"/>
      <c r="X93"/>
      <c r="Y93"/>
      <c r="Z93"/>
      <c r="AA93"/>
      <c r="AB93"/>
      <c r="AC93"/>
      <c r="AD93"/>
      <c r="AE93"/>
      <c r="AF93"/>
      <c r="AG93"/>
      <c r="AH93"/>
      <c r="AI93"/>
      <c r="AJ93"/>
      <c r="AK93"/>
      <c r="AL93"/>
      <c r="AM93"/>
      <c r="AN93"/>
      <c r="AO93"/>
    </row>
    <row r="94" spans="1:41">
      <c r="E94" s="157"/>
      <c r="F94" s="157"/>
      <c r="I94" s="157"/>
      <c r="J94" s="157"/>
      <c r="K94" s="169"/>
      <c r="L94" s="169"/>
      <c r="M94" s="157"/>
      <c r="N94" s="157"/>
      <c r="O94" s="169"/>
      <c r="P94" s="169"/>
      <c r="Q94" s="157"/>
      <c r="R94" s="157"/>
      <c r="S94" s="169"/>
    </row>
    <row r="95" spans="1:41">
      <c r="A95" s="160"/>
      <c r="B95" s="175" t="s">
        <v>371</v>
      </c>
      <c r="C95" s="548">
        <v>6.6980000000000004</v>
      </c>
      <c r="D95" s="561">
        <v>3.653</v>
      </c>
      <c r="E95" s="548">
        <v>2.8960000000000004</v>
      </c>
      <c r="F95" s="561">
        <v>1.921</v>
      </c>
      <c r="G95" s="548">
        <v>160.483</v>
      </c>
      <c r="H95" s="561">
        <v>110.509</v>
      </c>
      <c r="I95" s="548">
        <v>59.483000000000004</v>
      </c>
      <c r="J95" s="561">
        <v>39.334000000000003</v>
      </c>
      <c r="K95" s="548">
        <v>1.9830000000000001</v>
      </c>
      <c r="L95" s="561">
        <v>1.1120000000000001</v>
      </c>
      <c r="M95" s="548">
        <v>0.39700000000000002</v>
      </c>
      <c r="N95" s="561">
        <v>0.30100000000000005</v>
      </c>
      <c r="O95" s="548">
        <v>169.16399999999999</v>
      </c>
      <c r="P95" s="561">
        <v>115.274</v>
      </c>
      <c r="Q95" s="548">
        <v>62.775999999999982</v>
      </c>
      <c r="R95" s="561">
        <v>41.555999999999997</v>
      </c>
    </row>
    <row r="96" spans="1:41">
      <c r="A96" s="160"/>
      <c r="B96" s="175" t="s">
        <v>372</v>
      </c>
      <c r="C96" s="553">
        <v>-80.209999999999994</v>
      </c>
      <c r="D96" s="561">
        <v>-65.233000000000004</v>
      </c>
      <c r="E96" s="553">
        <v>-27.414999999999992</v>
      </c>
      <c r="F96" s="561">
        <v>-21.585000000000001</v>
      </c>
      <c r="G96" s="553">
        <v>-515.13800000000003</v>
      </c>
      <c r="H96" s="561">
        <v>-430.93700000000001</v>
      </c>
      <c r="I96" s="553">
        <v>-176.22000000000003</v>
      </c>
      <c r="J96" s="561">
        <v>-139.56700000000001</v>
      </c>
      <c r="K96" s="553">
        <v>-34.859000000000002</v>
      </c>
      <c r="L96" s="561">
        <v>-34.497</v>
      </c>
      <c r="M96" s="553">
        <v>-11.406000000000002</v>
      </c>
      <c r="N96" s="561">
        <v>-9.620000000000001</v>
      </c>
      <c r="O96" s="553">
        <v>-630.20699999999999</v>
      </c>
      <c r="P96" s="561">
        <v>-530.66700000000003</v>
      </c>
      <c r="Q96" s="553">
        <v>-215.041</v>
      </c>
      <c r="R96" s="561">
        <v>-170.77200000000005</v>
      </c>
    </row>
    <row r="97" spans="1:41">
      <c r="A97" s="160"/>
      <c r="B97" s="175" t="s">
        <v>373</v>
      </c>
      <c r="C97" s="553">
        <v>-168.55099999999999</v>
      </c>
      <c r="D97" s="561">
        <v>-141.36000000000001</v>
      </c>
      <c r="E97" s="553">
        <v>-52.764999999999986</v>
      </c>
      <c r="F97" s="561">
        <v>-51.38600000000001</v>
      </c>
      <c r="G97" s="553">
        <v>-743.97400000000005</v>
      </c>
      <c r="H97" s="561">
        <v>-616.21400000000006</v>
      </c>
      <c r="I97" s="553">
        <v>-251.27200000000005</v>
      </c>
      <c r="J97" s="561">
        <v>-194.45300000000003</v>
      </c>
      <c r="K97" s="553">
        <v>-53.366999999999997</v>
      </c>
      <c r="L97" s="561">
        <v>-63.152000000000001</v>
      </c>
      <c r="M97" s="553">
        <v>-16.387</v>
      </c>
      <c r="N97" s="561">
        <v>-26.207000000000001</v>
      </c>
      <c r="O97" s="553">
        <v>-965.89200000000005</v>
      </c>
      <c r="P97" s="561">
        <v>-820.726</v>
      </c>
      <c r="Q97" s="553">
        <v>-320.42400000000009</v>
      </c>
      <c r="R97" s="561">
        <v>-272.04600000000005</v>
      </c>
    </row>
    <row r="98" spans="1:41">
      <c r="E98" s="157"/>
      <c r="F98" s="157"/>
      <c r="I98" s="157"/>
      <c r="J98" s="157"/>
      <c r="K98" s="169"/>
      <c r="L98" s="169"/>
      <c r="M98" s="157"/>
      <c r="N98" s="157"/>
      <c r="O98" s="169"/>
      <c r="P98" s="169"/>
      <c r="Q98" s="157"/>
      <c r="R98" s="157"/>
      <c r="S98" s="169"/>
    </row>
    <row r="99" spans="1:41" s="144" customFormat="1">
      <c r="A99" s="158" t="s">
        <v>374</v>
      </c>
      <c r="B99" s="176"/>
      <c r="C99" s="547">
        <v>1643.34</v>
      </c>
      <c r="D99" s="565">
        <v>1242.346</v>
      </c>
      <c r="E99" s="547">
        <v>710.19399999999996</v>
      </c>
      <c r="F99" s="565">
        <v>448.41300000000001</v>
      </c>
      <c r="G99" s="547">
        <v>2251.0880000000002</v>
      </c>
      <c r="H99" s="565">
        <v>1908.5930000000001</v>
      </c>
      <c r="I99" s="547">
        <v>715.25900000000024</v>
      </c>
      <c r="J99" s="565">
        <v>601.92000000000007</v>
      </c>
      <c r="K99" s="547">
        <v>-49.07</v>
      </c>
      <c r="L99" s="565">
        <v>-45.087000000000003</v>
      </c>
      <c r="M99" s="547">
        <v>-8.0240000000000009</v>
      </c>
      <c r="N99" s="565">
        <v>-21.093000000000004</v>
      </c>
      <c r="O99" s="547">
        <v>3845.3580000000002</v>
      </c>
      <c r="P99" s="565">
        <v>3105.8519999999999</v>
      </c>
      <c r="Q99" s="547">
        <v>1417.4290000000001</v>
      </c>
      <c r="R99" s="565">
        <v>1029.2399999999998</v>
      </c>
      <c r="T99"/>
      <c r="U99"/>
      <c r="V99"/>
      <c r="W99"/>
      <c r="X99"/>
      <c r="Y99"/>
      <c r="Z99"/>
      <c r="AA99"/>
      <c r="AB99"/>
      <c r="AC99"/>
      <c r="AD99"/>
      <c r="AE99"/>
      <c r="AF99"/>
      <c r="AG99"/>
      <c r="AH99"/>
      <c r="AI99"/>
      <c r="AJ99"/>
      <c r="AK99"/>
      <c r="AL99"/>
      <c r="AM99"/>
      <c r="AN99"/>
      <c r="AO99"/>
    </row>
    <row r="100" spans="1:41">
      <c r="E100" s="157"/>
      <c r="F100" s="157"/>
      <c r="I100" s="157"/>
      <c r="J100" s="157"/>
      <c r="K100" s="169"/>
      <c r="L100" s="169"/>
      <c r="M100" s="157"/>
      <c r="N100" s="157"/>
      <c r="O100" s="169"/>
      <c r="P100" s="169"/>
      <c r="Q100" s="157"/>
      <c r="R100" s="157"/>
      <c r="S100" s="169"/>
    </row>
    <row r="101" spans="1:41">
      <c r="A101" s="164"/>
      <c r="B101" s="175" t="s">
        <v>375</v>
      </c>
      <c r="C101" s="553">
        <v>-295.17500000000001</v>
      </c>
      <c r="D101" s="557">
        <v>-252.08</v>
      </c>
      <c r="E101" s="553">
        <v>-101.70600000000002</v>
      </c>
      <c r="F101" s="557">
        <v>-87.108000000000004</v>
      </c>
      <c r="G101" s="553">
        <v>-652.65599999999995</v>
      </c>
      <c r="H101" s="557">
        <v>-634.15</v>
      </c>
      <c r="I101" s="553">
        <v>-217.16999999999996</v>
      </c>
      <c r="J101" s="557">
        <v>-217.86099999999999</v>
      </c>
      <c r="K101" s="553">
        <v>-35.781999999999996</v>
      </c>
      <c r="L101" s="557">
        <v>-30.015000000000001</v>
      </c>
      <c r="M101" s="553">
        <v>-11.987999999999996</v>
      </c>
      <c r="N101" s="557">
        <v>-11.177</v>
      </c>
      <c r="O101" s="553">
        <v>-983.61300000000006</v>
      </c>
      <c r="P101" s="557">
        <v>-916.245</v>
      </c>
      <c r="Q101" s="553">
        <v>-330.86400000000003</v>
      </c>
      <c r="R101" s="557">
        <v>-316.14599999999996</v>
      </c>
    </row>
    <row r="102" spans="1:41">
      <c r="A102" s="164"/>
      <c r="B102" s="175" t="s">
        <v>376</v>
      </c>
      <c r="C102" s="553">
        <v>-1.054</v>
      </c>
      <c r="D102" s="557">
        <v>6.02</v>
      </c>
      <c r="E102" s="553">
        <v>-1.0000000000001119E-3</v>
      </c>
      <c r="F102" s="557">
        <v>-0.10300000000000065</v>
      </c>
      <c r="G102" s="553">
        <v>-0.57899999999999996</v>
      </c>
      <c r="H102" s="557">
        <v>0</v>
      </c>
      <c r="I102" s="553">
        <v>-2.399999999999991E-2</v>
      </c>
      <c r="J102" s="557">
        <v>0</v>
      </c>
      <c r="K102" s="553">
        <v>-5.9039999999999999</v>
      </c>
      <c r="L102" s="557">
        <v>0</v>
      </c>
      <c r="M102" s="553">
        <v>-6.6259999999999994</v>
      </c>
      <c r="N102" s="557">
        <v>0</v>
      </c>
      <c r="O102" s="553">
        <v>-7.5369999999999999</v>
      </c>
      <c r="P102" s="557">
        <v>6.02</v>
      </c>
      <c r="Q102" s="553">
        <v>-6.6509999999999998</v>
      </c>
      <c r="R102" s="557">
        <v>-0.10300000000000065</v>
      </c>
    </row>
    <row r="103" spans="1:41" ht="25.5">
      <c r="A103" s="164"/>
      <c r="B103" s="177" t="s">
        <v>377</v>
      </c>
      <c r="C103" s="553">
        <v>-24.837</v>
      </c>
      <c r="D103" s="557">
        <v>-6.0990000000000002</v>
      </c>
      <c r="E103" s="553">
        <v>-16.146000000000001</v>
      </c>
      <c r="F103" s="557">
        <v>3.109</v>
      </c>
      <c r="G103" s="553">
        <v>-152.137</v>
      </c>
      <c r="H103" s="557">
        <v>-239.44300000000001</v>
      </c>
      <c r="I103" s="553">
        <v>22.070999999999998</v>
      </c>
      <c r="J103" s="557">
        <v>-77.156000000000006</v>
      </c>
      <c r="K103" s="553">
        <v>33.593000000000004</v>
      </c>
      <c r="L103" s="557">
        <v>0.60299999999999998</v>
      </c>
      <c r="M103" s="553">
        <v>1.0500000000000043</v>
      </c>
      <c r="N103" s="557">
        <v>0.57999999999999996</v>
      </c>
      <c r="O103" s="553">
        <v>-143.381</v>
      </c>
      <c r="P103" s="557">
        <v>-244.93899999999999</v>
      </c>
      <c r="Q103" s="553">
        <v>6.9749999999999943</v>
      </c>
      <c r="R103" s="557">
        <v>-73.466999999999985</v>
      </c>
    </row>
    <row r="104" spans="1:41">
      <c r="E104" s="157"/>
      <c r="F104" s="157"/>
      <c r="I104" s="157"/>
      <c r="J104" s="157"/>
      <c r="K104" s="169"/>
      <c r="L104" s="169"/>
      <c r="M104" s="157"/>
      <c r="N104" s="157"/>
      <c r="O104" s="169"/>
      <c r="P104" s="169"/>
      <c r="Q104" s="157"/>
      <c r="R104" s="157"/>
      <c r="S104" s="169"/>
    </row>
    <row r="105" spans="1:41" s="144" customFormat="1">
      <c r="A105" s="158" t="s">
        <v>378</v>
      </c>
      <c r="B105" s="176"/>
      <c r="C105" s="563">
        <v>1322.2739999999999</v>
      </c>
      <c r="D105" s="556">
        <v>990.18700000000001</v>
      </c>
      <c r="E105" s="563">
        <v>592.34099999999989</v>
      </c>
      <c r="F105" s="556">
        <v>364.31100000000004</v>
      </c>
      <c r="G105" s="563">
        <v>1445.7159999999999</v>
      </c>
      <c r="H105" s="556">
        <v>1035</v>
      </c>
      <c r="I105" s="563">
        <v>520.13599999999985</v>
      </c>
      <c r="J105" s="556">
        <v>306.90300000000002</v>
      </c>
      <c r="K105" s="563">
        <v>-57.162999999999997</v>
      </c>
      <c r="L105" s="556">
        <v>-74.498999999999995</v>
      </c>
      <c r="M105" s="563">
        <v>-25.587999999999997</v>
      </c>
      <c r="N105" s="556">
        <v>-31.689999999999998</v>
      </c>
      <c r="O105" s="563">
        <v>2710.8270000000002</v>
      </c>
      <c r="P105" s="556">
        <v>1950.6880000000001</v>
      </c>
      <c r="Q105" s="563">
        <v>1086.8890000000001</v>
      </c>
      <c r="R105" s="556">
        <v>639.52400000000011</v>
      </c>
      <c r="T105"/>
      <c r="U105"/>
      <c r="V105"/>
      <c r="W105"/>
      <c r="X105"/>
      <c r="Y105"/>
      <c r="Z105"/>
      <c r="AA105"/>
      <c r="AB105"/>
      <c r="AC105"/>
      <c r="AD105"/>
      <c r="AE105"/>
      <c r="AF105"/>
      <c r="AG105"/>
      <c r="AH105"/>
      <c r="AI105"/>
      <c r="AJ105"/>
      <c r="AK105"/>
      <c r="AL105"/>
      <c r="AM105"/>
      <c r="AN105"/>
      <c r="AO105"/>
    </row>
    <row r="106" spans="1:41">
      <c r="E106" s="157"/>
      <c r="F106" s="157"/>
      <c r="I106" s="157"/>
      <c r="J106" s="157"/>
      <c r="K106" s="169"/>
      <c r="L106" s="169"/>
      <c r="M106" s="157"/>
      <c r="N106" s="157"/>
      <c r="O106" s="169"/>
      <c r="P106" s="169"/>
      <c r="Q106" s="157"/>
      <c r="R106" s="157"/>
      <c r="S106" s="169"/>
    </row>
    <row r="107" spans="1:41">
      <c r="A107" s="158" t="s">
        <v>379</v>
      </c>
      <c r="B107" s="176"/>
      <c r="C107" s="562">
        <v>-189.86799999999999</v>
      </c>
      <c r="D107" s="556">
        <v>-126.366</v>
      </c>
      <c r="E107" s="562">
        <v>-67.156999999999996</v>
      </c>
      <c r="F107" s="556">
        <v>-27.665999999999997</v>
      </c>
      <c r="G107" s="562">
        <v>-617.029</v>
      </c>
      <c r="H107" s="556">
        <v>-612.76</v>
      </c>
      <c r="I107" s="562">
        <v>-218.69200000000001</v>
      </c>
      <c r="J107" s="556">
        <v>-251.233</v>
      </c>
      <c r="K107" s="562">
        <v>107.28400000000001</v>
      </c>
      <c r="L107" s="556">
        <v>165.494</v>
      </c>
      <c r="M107" s="562">
        <v>39.167000000000002</v>
      </c>
      <c r="N107" s="556">
        <v>72.251999999999995</v>
      </c>
      <c r="O107" s="562">
        <v>-699.61300000000006</v>
      </c>
      <c r="P107" s="556">
        <v>-573.63199999999995</v>
      </c>
      <c r="Q107" s="562">
        <v>-246.68200000000007</v>
      </c>
      <c r="R107" s="556">
        <v>-206.64699999999993</v>
      </c>
    </row>
    <row r="108" spans="1:41" s="144" customFormat="1">
      <c r="A108" s="158"/>
      <c r="B108" s="176" t="s">
        <v>380</v>
      </c>
      <c r="C108" s="563">
        <v>77.820999999999998</v>
      </c>
      <c r="D108" s="556">
        <v>68.554000000000002</v>
      </c>
      <c r="E108" s="563">
        <v>23.156999999999996</v>
      </c>
      <c r="F108" s="556">
        <v>26.994</v>
      </c>
      <c r="G108" s="563">
        <v>285.43099999999998</v>
      </c>
      <c r="H108" s="556">
        <v>180.28399999999999</v>
      </c>
      <c r="I108" s="563">
        <v>89.508999999999986</v>
      </c>
      <c r="J108" s="556">
        <v>56.957999999999998</v>
      </c>
      <c r="K108" s="563">
        <v>-1.2529999999999999</v>
      </c>
      <c r="L108" s="556">
        <v>30.861000000000001</v>
      </c>
      <c r="M108" s="563">
        <v>1.6559999999999999</v>
      </c>
      <c r="N108" s="556">
        <v>5.2970000000000006</v>
      </c>
      <c r="O108" s="563">
        <v>361.99900000000002</v>
      </c>
      <c r="P108" s="556">
        <v>279.69900000000001</v>
      </c>
      <c r="Q108" s="563">
        <v>114.32200000000003</v>
      </c>
      <c r="R108" s="556">
        <v>89.249000000000024</v>
      </c>
      <c r="T108"/>
      <c r="U108"/>
      <c r="V108"/>
      <c r="W108"/>
      <c r="X108"/>
      <c r="Y108"/>
      <c r="Z108"/>
      <c r="AA108"/>
      <c r="AB108"/>
      <c r="AC108"/>
      <c r="AD108"/>
      <c r="AE108"/>
      <c r="AF108"/>
      <c r="AG108"/>
      <c r="AH108"/>
      <c r="AI108"/>
      <c r="AJ108"/>
      <c r="AK108"/>
      <c r="AL108"/>
      <c r="AM108"/>
      <c r="AN108"/>
      <c r="AO108"/>
    </row>
    <row r="109" spans="1:41">
      <c r="A109" s="164"/>
      <c r="B109" s="180" t="s">
        <v>311</v>
      </c>
      <c r="C109" s="564">
        <v>56.954000000000001</v>
      </c>
      <c r="D109" s="557">
        <v>37.393000000000001</v>
      </c>
      <c r="E109" s="564">
        <v>17.853999999999999</v>
      </c>
      <c r="F109" s="557">
        <v>13.385999999999999</v>
      </c>
      <c r="G109" s="564">
        <v>17.475999999999999</v>
      </c>
      <c r="H109" s="557">
        <v>2.9569999999999999</v>
      </c>
      <c r="I109" s="564">
        <v>6.5089999999999986</v>
      </c>
      <c r="J109" s="557">
        <v>-4.1509999999999998</v>
      </c>
      <c r="K109" s="564">
        <v>22.834</v>
      </c>
      <c r="L109" s="557">
        <v>49.841999999999999</v>
      </c>
      <c r="M109" s="564">
        <v>6.6930000000000014</v>
      </c>
      <c r="N109" s="557">
        <v>12.375</v>
      </c>
      <c r="O109" s="564">
        <v>97.263999999999996</v>
      </c>
      <c r="P109" s="557">
        <v>90.191999999999993</v>
      </c>
      <c r="Q109" s="564">
        <v>31.055999999999997</v>
      </c>
      <c r="R109" s="557">
        <v>21.61</v>
      </c>
    </row>
    <row r="110" spans="1:41">
      <c r="A110" s="164"/>
      <c r="B110" s="180" t="s">
        <v>381</v>
      </c>
      <c r="C110" s="553">
        <v>20.867000000000001</v>
      </c>
      <c r="D110" s="557">
        <v>31.161000000000001</v>
      </c>
      <c r="E110" s="553">
        <v>5.3030000000000008</v>
      </c>
      <c r="F110" s="557">
        <v>13.608000000000001</v>
      </c>
      <c r="G110" s="553">
        <v>267.95499999999998</v>
      </c>
      <c r="H110" s="557">
        <v>177.327</v>
      </c>
      <c r="I110" s="553">
        <v>82.999999999999972</v>
      </c>
      <c r="J110" s="557">
        <v>61.108999999999995</v>
      </c>
      <c r="K110" s="553">
        <v>-24.087</v>
      </c>
      <c r="L110" s="557">
        <v>-18.981000000000002</v>
      </c>
      <c r="M110" s="553">
        <v>-5.036999999999999</v>
      </c>
      <c r="N110" s="557">
        <v>-7.0780000000000012</v>
      </c>
      <c r="O110" s="553">
        <v>264.73500000000001</v>
      </c>
      <c r="P110" s="557">
        <v>189.50700000000001</v>
      </c>
      <c r="Q110" s="553">
        <v>83.26600000000002</v>
      </c>
      <c r="R110" s="557">
        <v>67.63900000000001</v>
      </c>
    </row>
    <row r="111" spans="1:41">
      <c r="A111" s="158"/>
      <c r="B111" s="176" t="s">
        <v>382</v>
      </c>
      <c r="C111" s="562">
        <v>-247.1</v>
      </c>
      <c r="D111" s="556">
        <v>-193.983</v>
      </c>
      <c r="E111" s="562">
        <v>-84.344999999999999</v>
      </c>
      <c r="F111" s="556">
        <v>-60.042000000000002</v>
      </c>
      <c r="G111" s="562">
        <v>-1108.7070000000001</v>
      </c>
      <c r="H111" s="556">
        <v>-928.47199999999998</v>
      </c>
      <c r="I111" s="562">
        <v>-361.22300000000007</v>
      </c>
      <c r="J111" s="556">
        <v>-337.98299999999995</v>
      </c>
      <c r="K111" s="562">
        <v>144.58600000000001</v>
      </c>
      <c r="L111" s="556">
        <v>159.929</v>
      </c>
      <c r="M111" s="562">
        <v>53.448000000000008</v>
      </c>
      <c r="N111" s="556">
        <v>67.247</v>
      </c>
      <c r="O111" s="562">
        <v>-1211.221</v>
      </c>
      <c r="P111" s="556">
        <v>-962.52599999999995</v>
      </c>
      <c r="Q111" s="562">
        <v>-392.12</v>
      </c>
      <c r="R111" s="556">
        <v>-330.77799999999991</v>
      </c>
    </row>
    <row r="112" spans="1:41">
      <c r="A112" s="164"/>
      <c r="B112" s="180" t="s">
        <v>383</v>
      </c>
      <c r="C112" s="553">
        <v>-254.81100000000001</v>
      </c>
      <c r="D112" s="557">
        <v>-188.80099999999999</v>
      </c>
      <c r="E112" s="553">
        <v>-92.872000000000014</v>
      </c>
      <c r="F112" s="557">
        <v>-63.016999999999982</v>
      </c>
      <c r="G112" s="553">
        <v>-184.12700000000001</v>
      </c>
      <c r="H112" s="557">
        <v>-45.689</v>
      </c>
      <c r="I112" s="553">
        <v>-68.226000000000013</v>
      </c>
      <c r="J112" s="557">
        <v>-25.927</v>
      </c>
      <c r="K112" s="553">
        <v>-3.2360000000000002</v>
      </c>
      <c r="L112" s="557">
        <v>-2.9129999999999998</v>
      </c>
      <c r="M112" s="553">
        <v>-1.6660000000000001</v>
      </c>
      <c r="N112" s="557">
        <v>-0.90199999999999969</v>
      </c>
      <c r="O112" s="553">
        <v>-442.17399999999998</v>
      </c>
      <c r="P112" s="557">
        <v>-237.40299999999999</v>
      </c>
      <c r="Q112" s="553">
        <v>-162.76399999999995</v>
      </c>
      <c r="R112" s="557">
        <v>-89.846000000000004</v>
      </c>
    </row>
    <row r="113" spans="1:41">
      <c r="A113" s="164"/>
      <c r="B113" s="180" t="s">
        <v>384</v>
      </c>
      <c r="C113" s="553">
        <v>-24.707000000000001</v>
      </c>
      <c r="D113" s="557">
        <v>-31.611000000000001</v>
      </c>
      <c r="E113" s="553">
        <v>-7.6859999999999999</v>
      </c>
      <c r="F113" s="557">
        <v>-9.4310000000000009</v>
      </c>
      <c r="G113" s="553">
        <v>-124.41</v>
      </c>
      <c r="H113" s="557">
        <v>-102.931</v>
      </c>
      <c r="I113" s="553">
        <v>-27.822999999999993</v>
      </c>
      <c r="J113" s="557">
        <v>-37.938999999999993</v>
      </c>
      <c r="K113" s="553">
        <v>-17.975999999999999</v>
      </c>
      <c r="L113" s="557">
        <v>-17.975999999999999</v>
      </c>
      <c r="M113" s="553">
        <v>-6.0149999999999988</v>
      </c>
      <c r="N113" s="557">
        <v>-6.0149999999999988</v>
      </c>
      <c r="O113" s="553">
        <v>-167.09299999999999</v>
      </c>
      <c r="P113" s="557">
        <v>-152.518</v>
      </c>
      <c r="Q113" s="553">
        <v>-41.523999999999987</v>
      </c>
      <c r="R113" s="557">
        <v>-53.385000000000005</v>
      </c>
    </row>
    <row r="114" spans="1:41">
      <c r="A114" s="164"/>
      <c r="B114" s="180" t="s">
        <v>57</v>
      </c>
      <c r="C114" s="553">
        <v>32.417999999999999</v>
      </c>
      <c r="D114" s="557">
        <v>26.428999999999998</v>
      </c>
      <c r="E114" s="553">
        <v>16.213000000000001</v>
      </c>
      <c r="F114" s="557">
        <v>12.405999999999999</v>
      </c>
      <c r="G114" s="553">
        <v>-800.17</v>
      </c>
      <c r="H114" s="557">
        <v>-779.85199999999998</v>
      </c>
      <c r="I114" s="553">
        <v>-265.17399999999998</v>
      </c>
      <c r="J114" s="557">
        <v>-274.11699999999996</v>
      </c>
      <c r="K114" s="553">
        <v>165.798</v>
      </c>
      <c r="L114" s="557">
        <v>180.81800000000001</v>
      </c>
      <c r="M114" s="553">
        <v>61.129000000000005</v>
      </c>
      <c r="N114" s="557">
        <v>74.164000000000016</v>
      </c>
      <c r="O114" s="553">
        <v>-601.95399999999995</v>
      </c>
      <c r="P114" s="557">
        <v>-572.60500000000002</v>
      </c>
      <c r="Q114" s="553">
        <v>-187.83199999999994</v>
      </c>
      <c r="R114" s="557">
        <v>-187.54700000000003</v>
      </c>
    </row>
    <row r="115" spans="1:41">
      <c r="A115" s="164"/>
      <c r="B115" s="175" t="s">
        <v>385</v>
      </c>
      <c r="C115" s="553">
        <v>-16.553999999999998</v>
      </c>
      <c r="D115" s="557">
        <v>-21.597999999999999</v>
      </c>
      <c r="E115" s="553">
        <v>-2.5729999999999986</v>
      </c>
      <c r="F115" s="557">
        <v>-4.3580000000000005</v>
      </c>
      <c r="G115" s="553">
        <v>242.75200000000001</v>
      </c>
      <c r="H115" s="557">
        <v>170.33799999999999</v>
      </c>
      <c r="I115" s="553">
        <v>66.153999999999996</v>
      </c>
      <c r="J115" s="557">
        <v>37.942000000000007</v>
      </c>
      <c r="K115" s="553">
        <v>-36.337000000000003</v>
      </c>
      <c r="L115" s="557">
        <v>-21.619</v>
      </c>
      <c r="M115" s="553">
        <v>-10.419000000000004</v>
      </c>
      <c r="N115" s="557">
        <v>-4.5629999999999988</v>
      </c>
      <c r="O115" s="553">
        <v>189.86099999999999</v>
      </c>
      <c r="P115" s="557">
        <v>127.121</v>
      </c>
      <c r="Q115" s="553">
        <v>53.161999999999978</v>
      </c>
      <c r="R115" s="557">
        <v>29.021000000000001</v>
      </c>
    </row>
    <row r="116" spans="1:41" s="144" customFormat="1">
      <c r="A116" s="178"/>
      <c r="B116" s="176" t="s">
        <v>386</v>
      </c>
      <c r="C116" s="563">
        <v>-4.0350000000000001</v>
      </c>
      <c r="D116" s="556">
        <v>20.661000000000001</v>
      </c>
      <c r="E116" s="563">
        <v>-3.3959999999999999</v>
      </c>
      <c r="F116" s="556">
        <v>9.740000000000002</v>
      </c>
      <c r="G116" s="563">
        <v>-36.505000000000003</v>
      </c>
      <c r="H116" s="556">
        <v>-34.909999999999997</v>
      </c>
      <c r="I116" s="563">
        <v>-13.132000000000001</v>
      </c>
      <c r="J116" s="556">
        <v>-8.149999999999995</v>
      </c>
      <c r="K116" s="563">
        <v>0.28799999999999998</v>
      </c>
      <c r="L116" s="556">
        <v>-3.677</v>
      </c>
      <c r="M116" s="563">
        <v>-5.5179999999999998</v>
      </c>
      <c r="N116" s="556">
        <v>4.2710000000000008</v>
      </c>
      <c r="O116" s="563">
        <v>-40.252000000000002</v>
      </c>
      <c r="P116" s="556">
        <v>-17.925999999999998</v>
      </c>
      <c r="Q116" s="563">
        <v>-22.046000000000003</v>
      </c>
      <c r="R116" s="556">
        <v>5.8610000000000007</v>
      </c>
      <c r="T116"/>
      <c r="U116"/>
      <c r="V116"/>
      <c r="W116"/>
      <c r="X116"/>
      <c r="Y116"/>
      <c r="Z116"/>
      <c r="AA116"/>
      <c r="AB116"/>
      <c r="AC116"/>
      <c r="AD116"/>
      <c r="AE116"/>
      <c r="AF116"/>
      <c r="AG116"/>
      <c r="AH116"/>
      <c r="AI116"/>
      <c r="AJ116"/>
      <c r="AK116"/>
      <c r="AL116"/>
      <c r="AM116"/>
      <c r="AN116"/>
      <c r="AO116"/>
    </row>
    <row r="117" spans="1:41">
      <c r="E117" s="157"/>
      <c r="F117" s="157"/>
      <c r="I117" s="157"/>
      <c r="J117" s="157"/>
      <c r="K117" s="169"/>
      <c r="L117" s="169"/>
      <c r="M117" s="157"/>
      <c r="N117" s="157"/>
      <c r="O117" s="169"/>
      <c r="P117" s="169"/>
      <c r="Q117" s="157"/>
      <c r="R117" s="157"/>
      <c r="S117" s="169"/>
    </row>
    <row r="118" spans="1:41" ht="25.5">
      <c r="A118" s="178"/>
      <c r="B118" s="175" t="s">
        <v>387</v>
      </c>
      <c r="C118" s="564">
        <v>1.4830000000000001</v>
      </c>
      <c r="D118" s="557">
        <v>0</v>
      </c>
      <c r="E118" s="564">
        <v>-4.3999999999999817E-2</v>
      </c>
      <c r="F118" s="557">
        <v>0</v>
      </c>
      <c r="G118" s="564">
        <v>0.36699999999999999</v>
      </c>
      <c r="H118" s="557">
        <v>0.22800000000000001</v>
      </c>
      <c r="I118" s="564">
        <v>4.6999999999999986E-2</v>
      </c>
      <c r="J118" s="557">
        <v>4.300000000000001E-2</v>
      </c>
      <c r="K118" s="564">
        <v>0.113</v>
      </c>
      <c r="L118" s="557">
        <v>-2.3759999999999999</v>
      </c>
      <c r="M118" s="564">
        <v>-0.32400000000000001</v>
      </c>
      <c r="N118" s="557">
        <v>3.9000000000000146E-2</v>
      </c>
      <c r="O118" s="564">
        <v>1.9630000000000001</v>
      </c>
      <c r="P118" s="557">
        <v>-2.1480000000000001</v>
      </c>
      <c r="Q118" s="564">
        <v>-0.32099999999999973</v>
      </c>
      <c r="R118" s="557">
        <v>8.1999999999999851E-2</v>
      </c>
    </row>
    <row r="119" spans="1:41">
      <c r="A119" s="179"/>
      <c r="B119" s="175" t="s">
        <v>388</v>
      </c>
      <c r="C119" s="562">
        <v>0.14000000000000001</v>
      </c>
      <c r="D119" s="556">
        <v>0.83499999999999996</v>
      </c>
      <c r="E119" s="562">
        <v>0.129</v>
      </c>
      <c r="F119" s="556">
        <v>0.10899999999999999</v>
      </c>
      <c r="G119" s="562">
        <v>0.125</v>
      </c>
      <c r="H119" s="556">
        <v>0.129</v>
      </c>
      <c r="I119" s="562">
        <v>3.0000000000000027E-3</v>
      </c>
      <c r="J119" s="556">
        <v>0.129</v>
      </c>
      <c r="K119" s="562">
        <v>1.6E-2</v>
      </c>
      <c r="L119" s="556">
        <v>-4.2000000000000003E-2</v>
      </c>
      <c r="M119" s="562">
        <v>1.6E-2</v>
      </c>
      <c r="N119" s="556">
        <v>0.127</v>
      </c>
      <c r="O119" s="562">
        <v>0.28100000000000003</v>
      </c>
      <c r="P119" s="556">
        <v>0.92200000000000004</v>
      </c>
      <c r="Q119" s="562">
        <v>0.14800000000000002</v>
      </c>
      <c r="R119" s="556">
        <v>0.36499999999999999</v>
      </c>
    </row>
    <row r="120" spans="1:41">
      <c r="A120" s="158"/>
      <c r="B120" s="180" t="s">
        <v>389</v>
      </c>
      <c r="C120" s="553">
        <v>0</v>
      </c>
      <c r="D120" s="557">
        <v>0.71699999999999997</v>
      </c>
      <c r="E120" s="553">
        <v>0</v>
      </c>
      <c r="F120" s="557">
        <v>1.2000000000000011E-2</v>
      </c>
      <c r="G120" s="553">
        <v>0</v>
      </c>
      <c r="H120" s="557">
        <v>0</v>
      </c>
      <c r="I120" s="553">
        <v>0</v>
      </c>
      <c r="J120" s="557">
        <v>0</v>
      </c>
      <c r="K120" s="553">
        <v>2E-3</v>
      </c>
      <c r="L120" s="557">
        <v>-2.5999999999999999E-2</v>
      </c>
      <c r="M120" s="553">
        <v>3.0000000000000001E-3</v>
      </c>
      <c r="N120" s="557">
        <v>0.14500000000000002</v>
      </c>
      <c r="O120" s="553">
        <v>2E-3</v>
      </c>
      <c r="P120" s="557">
        <v>0.69099999999999995</v>
      </c>
      <c r="Q120" s="553">
        <v>3.0000000000000001E-3</v>
      </c>
      <c r="R120" s="557">
        <v>0.15699999999999992</v>
      </c>
    </row>
    <row r="121" spans="1:41">
      <c r="A121" s="158"/>
      <c r="B121" s="180" t="s">
        <v>390</v>
      </c>
      <c r="C121" s="564">
        <v>0.14000000000000001</v>
      </c>
      <c r="D121" s="557">
        <v>0.11799999999999999</v>
      </c>
      <c r="E121" s="564">
        <v>0.129</v>
      </c>
      <c r="F121" s="557">
        <v>9.6999999999999989E-2</v>
      </c>
      <c r="G121" s="564">
        <v>0.125</v>
      </c>
      <c r="H121" s="557">
        <v>0.129</v>
      </c>
      <c r="I121" s="564">
        <v>3.0000000000000027E-3</v>
      </c>
      <c r="J121" s="557">
        <v>0.129</v>
      </c>
      <c r="K121" s="564">
        <v>1.4E-2</v>
      </c>
      <c r="L121" s="557">
        <v>-1.6E-2</v>
      </c>
      <c r="M121" s="564">
        <v>1.3000000000000001E-2</v>
      </c>
      <c r="N121" s="557">
        <v>-1.8000000000000002E-2</v>
      </c>
      <c r="O121" s="564">
        <v>0.27900000000000003</v>
      </c>
      <c r="P121" s="557">
        <v>0.23100000000000001</v>
      </c>
      <c r="Q121" s="564">
        <v>0.14500000000000002</v>
      </c>
      <c r="R121" s="557">
        <v>0.20800000000000002</v>
      </c>
    </row>
    <row r="122" spans="1:41">
      <c r="E122" s="157"/>
      <c r="F122" s="157"/>
      <c r="I122" s="157"/>
      <c r="J122" s="157"/>
      <c r="K122" s="169"/>
      <c r="L122" s="169"/>
      <c r="M122" s="157"/>
      <c r="N122" s="157"/>
      <c r="O122" s="169"/>
      <c r="P122" s="169"/>
      <c r="Q122" s="157"/>
      <c r="R122" s="157"/>
      <c r="S122" s="169"/>
    </row>
    <row r="123" spans="1:41" s="144" customFormat="1">
      <c r="A123" s="158" t="s">
        <v>391</v>
      </c>
      <c r="B123" s="176"/>
      <c r="C123" s="563">
        <v>1134.029</v>
      </c>
      <c r="D123" s="556">
        <v>864.65599999999995</v>
      </c>
      <c r="E123" s="563">
        <v>525.26900000000001</v>
      </c>
      <c r="F123" s="556">
        <v>336.75399999999991</v>
      </c>
      <c r="G123" s="563">
        <v>829.17899999999997</v>
      </c>
      <c r="H123" s="556">
        <v>422.59699999999998</v>
      </c>
      <c r="I123" s="563">
        <v>301.49400000000003</v>
      </c>
      <c r="J123" s="556">
        <v>55.841999999999985</v>
      </c>
      <c r="K123" s="563">
        <v>50.25</v>
      </c>
      <c r="L123" s="556">
        <v>88.576999999999998</v>
      </c>
      <c r="M123" s="563">
        <v>13.271000000000001</v>
      </c>
      <c r="N123" s="556">
        <v>40.728000000000002</v>
      </c>
      <c r="O123" s="563">
        <v>2013.4580000000001</v>
      </c>
      <c r="P123" s="556">
        <v>1375.83</v>
      </c>
      <c r="Q123" s="563">
        <v>840.03400000000011</v>
      </c>
      <c r="R123" s="556">
        <v>433.32399999999996</v>
      </c>
      <c r="T123"/>
      <c r="U123"/>
      <c r="V123"/>
      <c r="W123"/>
      <c r="X123"/>
      <c r="Y123"/>
      <c r="Z123"/>
      <c r="AA123"/>
      <c r="AB123"/>
      <c r="AC123"/>
      <c r="AD123"/>
      <c r="AE123"/>
      <c r="AF123"/>
      <c r="AG123"/>
      <c r="AH123"/>
      <c r="AI123"/>
      <c r="AJ123"/>
      <c r="AK123"/>
      <c r="AL123"/>
      <c r="AM123"/>
      <c r="AN123"/>
      <c r="AO123"/>
    </row>
    <row r="124" spans="1:41">
      <c r="E124" s="157"/>
      <c r="F124" s="157"/>
      <c r="I124" s="157"/>
      <c r="J124" s="157"/>
      <c r="K124" s="169"/>
      <c r="L124" s="169"/>
      <c r="M124" s="157"/>
      <c r="N124" s="157"/>
      <c r="O124" s="169"/>
      <c r="P124" s="169"/>
      <c r="Q124" s="157"/>
      <c r="R124" s="157"/>
      <c r="S124" s="169"/>
    </row>
    <row r="125" spans="1:41">
      <c r="A125" s="164"/>
      <c r="B125" s="175" t="s">
        <v>392</v>
      </c>
      <c r="C125" s="553">
        <v>-380.69900000000001</v>
      </c>
      <c r="D125" s="557">
        <v>-258.28899999999999</v>
      </c>
      <c r="E125" s="553">
        <v>-174.30100000000002</v>
      </c>
      <c r="F125" s="557">
        <v>-89.674999999999983</v>
      </c>
      <c r="G125" s="553">
        <v>-264.93700000000001</v>
      </c>
      <c r="H125" s="557">
        <v>-120.367</v>
      </c>
      <c r="I125" s="553">
        <v>-86.320999999999998</v>
      </c>
      <c r="J125" s="557">
        <v>-24.213999999999999</v>
      </c>
      <c r="K125" s="553">
        <v>-44.058999999999997</v>
      </c>
      <c r="L125" s="557">
        <v>-66.86</v>
      </c>
      <c r="M125" s="553">
        <v>-10.863999999999997</v>
      </c>
      <c r="N125" s="557">
        <v>-18.991999999999997</v>
      </c>
      <c r="O125" s="553">
        <v>-689.69500000000005</v>
      </c>
      <c r="P125" s="557">
        <v>-445.51600000000002</v>
      </c>
      <c r="Q125" s="553">
        <v>-271.48600000000005</v>
      </c>
      <c r="R125" s="557">
        <v>-132.88100000000003</v>
      </c>
    </row>
    <row r="126" spans="1:41">
      <c r="E126" s="157"/>
      <c r="F126" s="157"/>
      <c r="I126" s="157"/>
      <c r="J126" s="157"/>
      <c r="K126" s="169"/>
      <c r="L126" s="169"/>
      <c r="M126" s="157"/>
      <c r="N126" s="157"/>
      <c r="O126" s="169"/>
      <c r="P126" s="169"/>
      <c r="Q126" s="157"/>
      <c r="R126" s="157"/>
      <c r="S126" s="169"/>
    </row>
    <row r="127" spans="1:41" s="144" customFormat="1">
      <c r="A127" s="158" t="s">
        <v>393</v>
      </c>
      <c r="B127" s="176"/>
      <c r="C127" s="563">
        <v>753.33</v>
      </c>
      <c r="D127" s="556">
        <v>606.36699999999996</v>
      </c>
      <c r="E127" s="563">
        <v>350.96800000000002</v>
      </c>
      <c r="F127" s="556">
        <v>247.07899999999995</v>
      </c>
      <c r="G127" s="563">
        <v>564.24199999999996</v>
      </c>
      <c r="H127" s="556">
        <v>302.23</v>
      </c>
      <c r="I127" s="563">
        <v>215.17299999999994</v>
      </c>
      <c r="J127" s="556">
        <v>31.628000000000043</v>
      </c>
      <c r="K127" s="563">
        <v>6.1909999999999998</v>
      </c>
      <c r="L127" s="556">
        <v>21.716999999999999</v>
      </c>
      <c r="M127" s="563">
        <v>2.407</v>
      </c>
      <c r="N127" s="556">
        <v>21.735999999999997</v>
      </c>
      <c r="O127" s="563">
        <v>1323.7629999999999</v>
      </c>
      <c r="P127" s="556">
        <v>930.31399999999996</v>
      </c>
      <c r="Q127" s="563">
        <v>568.54799999999989</v>
      </c>
      <c r="R127" s="556">
        <v>300.44299999999998</v>
      </c>
      <c r="T127"/>
      <c r="U127"/>
      <c r="V127"/>
      <c r="W127"/>
      <c r="X127"/>
      <c r="Y127"/>
      <c r="Z127"/>
      <c r="AA127"/>
      <c r="AB127"/>
      <c r="AC127"/>
      <c r="AD127"/>
      <c r="AE127"/>
      <c r="AF127"/>
      <c r="AG127"/>
      <c r="AH127"/>
      <c r="AI127"/>
      <c r="AJ127"/>
      <c r="AK127"/>
      <c r="AL127"/>
      <c r="AM127"/>
      <c r="AN127"/>
      <c r="AO127"/>
    </row>
    <row r="128" spans="1:41">
      <c r="A128" s="164"/>
      <c r="B128" s="175" t="s">
        <v>394</v>
      </c>
      <c r="C128" s="564">
        <v>0</v>
      </c>
      <c r="D128" s="557">
        <v>0</v>
      </c>
      <c r="E128" s="564">
        <v>0</v>
      </c>
      <c r="F128" s="557">
        <v>0</v>
      </c>
      <c r="G128" s="564">
        <v>0</v>
      </c>
      <c r="H128" s="557">
        <v>0</v>
      </c>
      <c r="I128" s="564">
        <v>0</v>
      </c>
      <c r="J128" s="557">
        <v>0</v>
      </c>
      <c r="K128" s="564">
        <v>0</v>
      </c>
      <c r="L128" s="557">
        <v>0</v>
      </c>
      <c r="M128" s="564">
        <v>0</v>
      </c>
      <c r="N128" s="557">
        <v>0</v>
      </c>
      <c r="O128" s="564">
        <v>0</v>
      </c>
      <c r="P128" s="557">
        <v>0</v>
      </c>
      <c r="Q128" s="564">
        <v>0</v>
      </c>
      <c r="R128" s="557">
        <v>0</v>
      </c>
    </row>
    <row r="129" spans="1:19">
      <c r="A129" s="158" t="s">
        <v>395</v>
      </c>
      <c r="B129" s="175"/>
      <c r="C129" s="563">
        <v>753.33</v>
      </c>
      <c r="D129" s="556">
        <v>606.36699999999996</v>
      </c>
      <c r="E129" s="563">
        <v>350.96800000000002</v>
      </c>
      <c r="F129" s="556">
        <v>247.07899999999995</v>
      </c>
      <c r="G129" s="563">
        <v>564.24199999999996</v>
      </c>
      <c r="H129" s="556">
        <v>302.23</v>
      </c>
      <c r="I129" s="563">
        <v>215.17299999999994</v>
      </c>
      <c r="J129" s="556">
        <v>31.628000000000043</v>
      </c>
      <c r="K129" s="563">
        <v>6.1909999999999998</v>
      </c>
      <c r="L129" s="556">
        <v>21.716999999999999</v>
      </c>
      <c r="M129" s="563">
        <v>2.407</v>
      </c>
      <c r="N129" s="556">
        <v>21.735999999999997</v>
      </c>
      <c r="O129" s="563">
        <v>1323.7629999999999</v>
      </c>
      <c r="P129" s="556">
        <v>930.31399999999996</v>
      </c>
      <c r="Q129" s="563">
        <v>568.54799999999989</v>
      </c>
      <c r="R129" s="556">
        <v>300.44299999999998</v>
      </c>
    </row>
    <row r="130" spans="1:19">
      <c r="E130" s="157"/>
      <c r="F130" s="157"/>
      <c r="I130" s="157"/>
      <c r="J130" s="157"/>
      <c r="K130" s="169"/>
      <c r="L130" s="169"/>
      <c r="M130" s="157"/>
      <c r="N130" s="157"/>
      <c r="O130" s="169"/>
      <c r="P130" s="169"/>
      <c r="Q130" s="157"/>
      <c r="R130" s="157"/>
      <c r="S130" s="169"/>
    </row>
    <row r="131" spans="1:19">
      <c r="A131" s="164"/>
      <c r="B131" s="175" t="s">
        <v>396</v>
      </c>
      <c r="C131" s="563">
        <v>753.33</v>
      </c>
      <c r="D131" s="556">
        <v>606.36699999999996</v>
      </c>
      <c r="E131" s="563">
        <v>350.96800000000002</v>
      </c>
      <c r="F131" s="556">
        <v>247.07899999999995</v>
      </c>
      <c r="G131" s="563">
        <v>564.24199999999996</v>
      </c>
      <c r="H131" s="556">
        <v>302.23</v>
      </c>
      <c r="I131" s="563">
        <v>215.17299999999994</v>
      </c>
      <c r="J131" s="556">
        <v>31.628000000000043</v>
      </c>
      <c r="K131" s="563">
        <v>6.1909999999999998</v>
      </c>
      <c r="L131" s="556">
        <v>21.716999999999999</v>
      </c>
      <c r="M131" s="563">
        <v>2.407</v>
      </c>
      <c r="N131" s="556">
        <v>21.735999999999997</v>
      </c>
      <c r="O131" s="563">
        <v>1323.7629999999999</v>
      </c>
      <c r="P131" s="556">
        <v>930.31399999999996</v>
      </c>
      <c r="Q131" s="563">
        <v>568.54799999999989</v>
      </c>
      <c r="R131" s="556">
        <v>300.44299999999998</v>
      </c>
    </row>
    <row r="132" spans="1:19">
      <c r="A132" s="164"/>
      <c r="B132" s="176" t="s">
        <v>166</v>
      </c>
      <c r="C132" s="564">
        <v>0</v>
      </c>
      <c r="D132" s="557">
        <v>0</v>
      </c>
      <c r="E132" s="564">
        <v>0</v>
      </c>
      <c r="F132" s="557">
        <v>0</v>
      </c>
      <c r="G132" s="564">
        <v>0</v>
      </c>
      <c r="H132" s="557">
        <v>0</v>
      </c>
      <c r="I132" s="564">
        <v>0</v>
      </c>
      <c r="J132" s="557">
        <v>0</v>
      </c>
      <c r="K132" s="564">
        <v>0</v>
      </c>
      <c r="L132" s="557">
        <v>0</v>
      </c>
      <c r="M132" s="564">
        <v>0</v>
      </c>
      <c r="N132" s="557">
        <v>0</v>
      </c>
      <c r="O132" s="564">
        <v>0</v>
      </c>
      <c r="P132" s="557">
        <v>0</v>
      </c>
      <c r="Q132" s="564">
        <v>-511.99099999999999</v>
      </c>
      <c r="R132" s="557">
        <v>-432.161</v>
      </c>
    </row>
    <row r="133" spans="1:19">
      <c r="A133" s="164"/>
      <c r="B133" s="176" t="s">
        <v>91</v>
      </c>
      <c r="C133" s="564">
        <v>0</v>
      </c>
      <c r="D133" s="557">
        <v>0</v>
      </c>
      <c r="E133" s="564">
        <v>0</v>
      </c>
      <c r="F133" s="557">
        <v>0</v>
      </c>
      <c r="G133" s="564">
        <v>0</v>
      </c>
      <c r="H133" s="557">
        <v>0</v>
      </c>
      <c r="I133" s="564">
        <v>0</v>
      </c>
      <c r="J133" s="557">
        <v>0</v>
      </c>
      <c r="K133" s="564">
        <v>0</v>
      </c>
      <c r="L133" s="557">
        <v>0</v>
      </c>
      <c r="M133" s="564">
        <v>0</v>
      </c>
      <c r="N133" s="557">
        <v>0</v>
      </c>
      <c r="O133" s="564">
        <v>0</v>
      </c>
      <c r="P133" s="557">
        <v>0</v>
      </c>
      <c r="Q133" s="564">
        <v>-243.22399999999999</v>
      </c>
      <c r="R133" s="557">
        <v>-197.71</v>
      </c>
    </row>
    <row r="136" spans="1:19">
      <c r="C136" s="85"/>
    </row>
    <row r="138" spans="1:19">
      <c r="A138" s="875" t="s">
        <v>401</v>
      </c>
      <c r="B138" s="876"/>
      <c r="C138" s="872" t="s">
        <v>48</v>
      </c>
      <c r="D138" s="873"/>
      <c r="E138" s="872" t="s">
        <v>53</v>
      </c>
      <c r="F138" s="873"/>
      <c r="G138" s="872" t="s">
        <v>402</v>
      </c>
      <c r="H138" s="873"/>
      <c r="I138" s="872" t="s">
        <v>47</v>
      </c>
      <c r="J138" s="873"/>
    </row>
    <row r="139" spans="1:19">
      <c r="A139" s="877" t="s">
        <v>397</v>
      </c>
      <c r="B139" s="878"/>
      <c r="C139" s="549" t="s">
        <v>489</v>
      </c>
      <c r="D139" s="263" t="s">
        <v>490</v>
      </c>
      <c r="E139" s="549" t="s">
        <v>489</v>
      </c>
      <c r="F139" s="263" t="s">
        <v>490</v>
      </c>
      <c r="G139" s="549" t="s">
        <v>489</v>
      </c>
      <c r="H139" s="263" t="s">
        <v>490</v>
      </c>
      <c r="I139" s="549" t="s">
        <v>489</v>
      </c>
      <c r="J139" s="263" t="s">
        <v>490</v>
      </c>
    </row>
    <row r="140" spans="1:19">
      <c r="A140" s="879"/>
      <c r="B140" s="880"/>
      <c r="C140" s="550" t="s">
        <v>218</v>
      </c>
      <c r="D140" s="264" t="s">
        <v>218</v>
      </c>
      <c r="E140" s="550" t="s">
        <v>218</v>
      </c>
      <c r="F140" s="264" t="s">
        <v>218</v>
      </c>
      <c r="G140" s="550" t="s">
        <v>218</v>
      </c>
      <c r="H140" s="264" t="s">
        <v>218</v>
      </c>
      <c r="I140" s="550" t="s">
        <v>218</v>
      </c>
      <c r="J140" s="264" t="s">
        <v>218</v>
      </c>
    </row>
    <row r="142" spans="1:19">
      <c r="A142" s="158"/>
      <c r="B142" s="171" t="s">
        <v>398</v>
      </c>
      <c r="C142" s="554">
        <v>834.94500000000005</v>
      </c>
      <c r="D142" s="269">
        <v>395.31099999999998</v>
      </c>
      <c r="E142" s="554">
        <v>1329.2629999999999</v>
      </c>
      <c r="F142" s="269">
        <v>1435.5219999999999</v>
      </c>
      <c r="G142" s="554">
        <v>-10.564</v>
      </c>
      <c r="H142" s="269">
        <v>-595.375</v>
      </c>
      <c r="I142" s="554">
        <v>2153.6439999999998</v>
      </c>
      <c r="J142" s="269">
        <v>1235.4580000000001</v>
      </c>
    </row>
    <row r="143" spans="1:19">
      <c r="A143" s="158"/>
      <c r="B143" s="171" t="s">
        <v>399</v>
      </c>
      <c r="C143" s="554">
        <v>-458.63600000000002</v>
      </c>
      <c r="D143" s="269">
        <v>-524.822</v>
      </c>
      <c r="E143" s="554">
        <v>-1580.4390000000001</v>
      </c>
      <c r="F143" s="269">
        <v>-1101.117</v>
      </c>
      <c r="G143" s="554">
        <v>170.642</v>
      </c>
      <c r="H143" s="269">
        <v>-282.31</v>
      </c>
      <c r="I143" s="554">
        <v>-1868.433</v>
      </c>
      <c r="J143" s="269">
        <v>-1908.249</v>
      </c>
    </row>
    <row r="144" spans="1:19">
      <c r="A144" s="158"/>
      <c r="B144" s="171" t="s">
        <v>400</v>
      </c>
      <c r="C144" s="554">
        <v>-637.12400000000002</v>
      </c>
      <c r="D144" s="269">
        <v>-581.76900000000001</v>
      </c>
      <c r="E144" s="554">
        <v>292.18799999999999</v>
      </c>
      <c r="F144" s="269">
        <v>71.025999999999996</v>
      </c>
      <c r="G144" s="554">
        <v>-710.09199999999998</v>
      </c>
      <c r="H144" s="269">
        <v>-812.495</v>
      </c>
      <c r="I144" s="554">
        <v>-1055.028</v>
      </c>
      <c r="J144" s="269">
        <v>-1323.2380000000001</v>
      </c>
    </row>
  </sheetData>
  <mergeCells count="32">
    <mergeCell ref="I3:J3"/>
    <mergeCell ref="A138:B138"/>
    <mergeCell ref="C35:D35"/>
    <mergeCell ref="E35:F35"/>
    <mergeCell ref="A35:B35"/>
    <mergeCell ref="A36:B37"/>
    <mergeCell ref="A3:B3"/>
    <mergeCell ref="A4:B5"/>
    <mergeCell ref="C3:D3"/>
    <mergeCell ref="E3:F3"/>
    <mergeCell ref="G3:H3"/>
    <mergeCell ref="G138:H138"/>
    <mergeCell ref="I138:J138"/>
    <mergeCell ref="G35:H35"/>
    <mergeCell ref="I35:J35"/>
    <mergeCell ref="A139:B140"/>
    <mergeCell ref="A76:B76"/>
    <mergeCell ref="A78:B79"/>
    <mergeCell ref="C138:D138"/>
    <mergeCell ref="E138:F138"/>
    <mergeCell ref="C76:F76"/>
    <mergeCell ref="C77:D77"/>
    <mergeCell ref="E77:F77"/>
    <mergeCell ref="O77:P77"/>
    <mergeCell ref="Q77:R77"/>
    <mergeCell ref="O76:R76"/>
    <mergeCell ref="G77:H77"/>
    <mergeCell ref="I77:J77"/>
    <mergeCell ref="K77:L77"/>
    <mergeCell ref="M77:N77"/>
    <mergeCell ref="K76:N76"/>
    <mergeCell ref="G76:J76"/>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R146"/>
  <sheetViews>
    <sheetView showGridLines="0" topLeftCell="Q40" zoomScale="40" zoomScaleNormal="40" workbookViewId="0">
      <selection activeCell="AP79" sqref="AO79:AP80"/>
    </sheetView>
  </sheetViews>
  <sheetFormatPr baseColWidth="10" defaultColWidth="11.42578125" defaultRowHeight="12.75"/>
  <cols>
    <col min="1" max="1" width="2.85546875" style="169" customWidth="1"/>
    <col min="2" max="2" width="69.7109375" style="169" customWidth="1"/>
    <col min="3" max="16" width="18.28515625" style="169" customWidth="1"/>
    <col min="17" max="18" width="18.28515625" style="85" customWidth="1"/>
    <col min="19" max="20" width="14.28515625" style="85" customWidth="1"/>
    <col min="21" max="21" width="13.5703125" style="85" customWidth="1"/>
    <col min="22" max="22" width="12.28515625" style="85" customWidth="1"/>
    <col min="23" max="23" width="15.42578125" style="85" customWidth="1"/>
    <col min="24" max="24" width="17.140625" style="85" customWidth="1"/>
    <col min="25" max="25" width="17.85546875" style="85" customWidth="1"/>
    <col min="26" max="26" width="16.7109375" style="85" customWidth="1"/>
    <col min="27" max="27" width="17.85546875" style="85" customWidth="1"/>
    <col min="28" max="28" width="18.42578125" style="85" customWidth="1"/>
    <col min="29" max="29" width="16.140625" style="85" customWidth="1"/>
    <col min="30" max="30" width="16.28515625" style="85" customWidth="1"/>
    <col min="31" max="31" width="21.28515625" style="85" customWidth="1"/>
    <col min="32" max="32" width="15.140625" style="85" customWidth="1"/>
    <col min="33" max="33" width="14.140625" style="85" customWidth="1"/>
    <col min="34" max="34" width="15.5703125" style="85" customWidth="1"/>
    <col min="35" max="35" width="11.42578125" style="85"/>
    <col min="37" max="37" width="44.7109375" customWidth="1"/>
    <col min="71" max="16384" width="11.42578125" style="85"/>
  </cols>
  <sheetData>
    <row r="1" spans="1:70">
      <c r="A1" s="85"/>
      <c r="B1" s="86"/>
    </row>
    <row r="2" spans="1:70">
      <c r="A2" s="903" t="s">
        <v>401</v>
      </c>
      <c r="B2" s="904"/>
      <c r="C2" s="872" t="s">
        <v>403</v>
      </c>
      <c r="D2" s="874"/>
      <c r="E2" s="874"/>
      <c r="F2" s="874"/>
      <c r="G2" s="874"/>
      <c r="H2" s="874"/>
      <c r="I2" s="874"/>
      <c r="J2" s="874"/>
      <c r="K2" s="874"/>
      <c r="L2" s="874"/>
      <c r="M2" s="874"/>
      <c r="N2" s="874"/>
      <c r="O2" s="874"/>
      <c r="P2" s="874"/>
      <c r="Q2" s="874"/>
      <c r="R2" s="873"/>
    </row>
    <row r="3" spans="1:70">
      <c r="A3" s="875" t="s">
        <v>0</v>
      </c>
      <c r="B3" s="876"/>
      <c r="C3" s="872" t="s">
        <v>219</v>
      </c>
      <c r="D3" s="873"/>
      <c r="E3" s="872" t="s">
        <v>5</v>
      </c>
      <c r="F3" s="873"/>
      <c r="G3" s="872" t="s">
        <v>6</v>
      </c>
      <c r="H3" s="873"/>
      <c r="I3" s="872" t="s">
        <v>7</v>
      </c>
      <c r="J3" s="873"/>
      <c r="K3" s="872" t="s">
        <v>14</v>
      </c>
      <c r="L3" s="873"/>
      <c r="M3" s="872" t="s">
        <v>44</v>
      </c>
      <c r="N3" s="873"/>
      <c r="O3" s="872" t="s">
        <v>308</v>
      </c>
      <c r="P3" s="873"/>
      <c r="Q3" s="872" t="s">
        <v>47</v>
      </c>
      <c r="R3" s="873"/>
    </row>
    <row r="4" spans="1:70">
      <c r="A4" s="888" t="s">
        <v>309</v>
      </c>
      <c r="B4" s="898"/>
      <c r="C4" s="549" t="s">
        <v>491</v>
      </c>
      <c r="D4" s="551" t="s">
        <v>488</v>
      </c>
      <c r="E4" s="549" t="s">
        <v>491</v>
      </c>
      <c r="F4" s="551" t="s">
        <v>488</v>
      </c>
      <c r="G4" s="549" t="s">
        <v>491</v>
      </c>
      <c r="H4" s="551" t="s">
        <v>488</v>
      </c>
      <c r="I4" s="549" t="s">
        <v>491</v>
      </c>
      <c r="J4" s="551" t="s">
        <v>488</v>
      </c>
      <c r="K4" s="549" t="s">
        <v>491</v>
      </c>
      <c r="L4" s="551" t="s">
        <v>488</v>
      </c>
      <c r="M4" s="549" t="s">
        <v>491</v>
      </c>
      <c r="N4" s="551" t="s">
        <v>488</v>
      </c>
      <c r="O4" s="549" t="s">
        <v>491</v>
      </c>
      <c r="P4" s="551" t="s">
        <v>488</v>
      </c>
      <c r="Q4" s="549" t="s">
        <v>491</v>
      </c>
      <c r="R4" s="551" t="s">
        <v>488</v>
      </c>
    </row>
    <row r="5" spans="1:70">
      <c r="A5" s="899"/>
      <c r="B5" s="900"/>
      <c r="C5" s="550" t="s">
        <v>218</v>
      </c>
      <c r="D5" s="264" t="s">
        <v>218</v>
      </c>
      <c r="E5" s="550" t="s">
        <v>218</v>
      </c>
      <c r="F5" s="264" t="s">
        <v>218</v>
      </c>
      <c r="G5" s="550" t="s">
        <v>218</v>
      </c>
      <c r="H5" s="264" t="s">
        <v>218</v>
      </c>
      <c r="I5" s="550" t="s">
        <v>218</v>
      </c>
      <c r="J5" s="264" t="s">
        <v>218</v>
      </c>
      <c r="K5" s="550" t="s">
        <v>218</v>
      </c>
      <c r="L5" s="264" t="s">
        <v>218</v>
      </c>
      <c r="M5" s="550" t="s">
        <v>218</v>
      </c>
      <c r="N5" s="264" t="s">
        <v>218</v>
      </c>
      <c r="O5" s="550" t="s">
        <v>218</v>
      </c>
      <c r="P5" s="264" t="s">
        <v>218</v>
      </c>
      <c r="Q5" s="550" t="s">
        <v>218</v>
      </c>
      <c r="R5" s="264" t="s">
        <v>218</v>
      </c>
    </row>
    <row r="6" spans="1:70" s="144" customFormat="1">
      <c r="A6" s="158" t="s">
        <v>310</v>
      </c>
      <c r="B6" s="159"/>
      <c r="C6" s="547">
        <v>0</v>
      </c>
      <c r="D6" s="265">
        <v>0</v>
      </c>
      <c r="E6" s="547">
        <v>56.034999999999997</v>
      </c>
      <c r="F6" s="265">
        <v>47.926000000000002</v>
      </c>
      <c r="G6" s="547">
        <v>888.49099999999999</v>
      </c>
      <c r="H6" s="265">
        <v>901.62599999999998</v>
      </c>
      <c r="I6" s="547">
        <v>582.20100000000002</v>
      </c>
      <c r="J6" s="265">
        <v>212.392</v>
      </c>
      <c r="K6" s="547">
        <v>0</v>
      </c>
      <c r="L6" s="265">
        <v>0</v>
      </c>
      <c r="M6" s="547">
        <v>208.898</v>
      </c>
      <c r="N6" s="265">
        <v>195.78899999999999</v>
      </c>
      <c r="O6" s="547">
        <v>5.0000000000000001E-3</v>
      </c>
      <c r="P6" s="265">
        <v>2E-3</v>
      </c>
      <c r="Q6" s="547">
        <v>1735.63</v>
      </c>
      <c r="R6" s="265">
        <v>1357.7349999999999</v>
      </c>
      <c r="AJ6"/>
      <c r="AK6"/>
      <c r="AL6"/>
      <c r="AM6"/>
      <c r="AN6"/>
      <c r="AO6"/>
      <c r="AP6"/>
      <c r="AQ6"/>
      <c r="AR6"/>
      <c r="AS6"/>
      <c r="AT6"/>
      <c r="AU6"/>
      <c r="AV6"/>
      <c r="AW6"/>
      <c r="AX6"/>
      <c r="AY6"/>
      <c r="AZ6"/>
      <c r="BA6"/>
      <c r="BB6"/>
      <c r="BC6"/>
      <c r="BD6"/>
      <c r="BE6"/>
      <c r="BF6"/>
      <c r="BG6"/>
      <c r="BH6"/>
      <c r="BI6"/>
      <c r="BJ6"/>
      <c r="BK6"/>
      <c r="BL6"/>
      <c r="BM6"/>
      <c r="BN6"/>
      <c r="BO6"/>
      <c r="BP6"/>
      <c r="BQ6"/>
      <c r="BR6"/>
    </row>
    <row r="7" spans="1:70">
      <c r="A7" s="160"/>
      <c r="B7" s="161" t="s">
        <v>311</v>
      </c>
      <c r="C7" s="548">
        <v>0</v>
      </c>
      <c r="D7" s="266">
        <v>0</v>
      </c>
      <c r="E7" s="548">
        <v>12.452999999999999</v>
      </c>
      <c r="F7" s="266">
        <v>5.1109999999999998</v>
      </c>
      <c r="G7" s="548">
        <v>155.65799999999999</v>
      </c>
      <c r="H7" s="266">
        <v>412.96899999999999</v>
      </c>
      <c r="I7" s="548">
        <v>278.625</v>
      </c>
      <c r="J7" s="266">
        <v>74.168000000000006</v>
      </c>
      <c r="K7" s="548">
        <v>0</v>
      </c>
      <c r="L7" s="266">
        <v>0</v>
      </c>
      <c r="M7" s="548">
        <v>114.298</v>
      </c>
      <c r="N7" s="266">
        <v>96.655000000000001</v>
      </c>
      <c r="O7" s="548">
        <v>0</v>
      </c>
      <c r="P7" s="266">
        <v>0</v>
      </c>
      <c r="Q7" s="548">
        <v>561.03399999999999</v>
      </c>
      <c r="R7" s="266">
        <v>588.90300000000002</v>
      </c>
    </row>
    <row r="8" spans="1:70">
      <c r="A8" s="160"/>
      <c r="B8" s="161" t="s">
        <v>312</v>
      </c>
      <c r="C8" s="548">
        <v>0</v>
      </c>
      <c r="D8" s="266">
        <v>0</v>
      </c>
      <c r="E8" s="548">
        <v>10.951000000000001</v>
      </c>
      <c r="F8" s="266">
        <v>3.492</v>
      </c>
      <c r="G8" s="548">
        <v>107.75700000000001</v>
      </c>
      <c r="H8" s="266">
        <v>67.254999999999995</v>
      </c>
      <c r="I8" s="548">
        <v>17.010000000000002</v>
      </c>
      <c r="J8" s="266">
        <v>14.736000000000001</v>
      </c>
      <c r="K8" s="548">
        <v>0</v>
      </c>
      <c r="L8" s="266">
        <v>0</v>
      </c>
      <c r="M8" s="548">
        <v>0</v>
      </c>
      <c r="N8" s="266">
        <v>0.1</v>
      </c>
      <c r="O8" s="548">
        <v>0</v>
      </c>
      <c r="P8" s="266">
        <v>0</v>
      </c>
      <c r="Q8" s="548">
        <v>135.71799999999999</v>
      </c>
      <c r="R8" s="266">
        <v>85.582999999999998</v>
      </c>
    </row>
    <row r="9" spans="1:70">
      <c r="A9" s="160"/>
      <c r="B9" s="161" t="s">
        <v>313</v>
      </c>
      <c r="C9" s="548">
        <v>0</v>
      </c>
      <c r="D9" s="266">
        <v>0</v>
      </c>
      <c r="E9" s="548">
        <v>0.57399999999999995</v>
      </c>
      <c r="F9" s="266">
        <v>0.94499999999999995</v>
      </c>
      <c r="G9" s="548">
        <v>48.968000000000004</v>
      </c>
      <c r="H9" s="266">
        <v>38.415999999999997</v>
      </c>
      <c r="I9" s="548">
        <v>40.975000000000001</v>
      </c>
      <c r="J9" s="266">
        <v>11.58</v>
      </c>
      <c r="K9" s="548">
        <v>0</v>
      </c>
      <c r="L9" s="266">
        <v>0</v>
      </c>
      <c r="M9" s="548">
        <v>9.1020000000000003</v>
      </c>
      <c r="N9" s="266">
        <v>10.609</v>
      </c>
      <c r="O9" s="548">
        <v>0</v>
      </c>
      <c r="P9" s="266">
        <v>0</v>
      </c>
      <c r="Q9" s="548">
        <v>99.619</v>
      </c>
      <c r="R9" s="266">
        <v>61.55</v>
      </c>
    </row>
    <row r="10" spans="1:70">
      <c r="A10" s="160"/>
      <c r="B10" s="161" t="s">
        <v>314</v>
      </c>
      <c r="C10" s="548">
        <v>0</v>
      </c>
      <c r="D10" s="266">
        <v>0</v>
      </c>
      <c r="E10" s="548">
        <v>28.888000000000002</v>
      </c>
      <c r="F10" s="266">
        <v>33.514000000000003</v>
      </c>
      <c r="G10" s="548">
        <v>275.745</v>
      </c>
      <c r="H10" s="266">
        <v>251.14099999999999</v>
      </c>
      <c r="I10" s="548">
        <v>203.005</v>
      </c>
      <c r="J10" s="266">
        <v>67.201999999999998</v>
      </c>
      <c r="K10" s="548">
        <v>0</v>
      </c>
      <c r="L10" s="266">
        <v>0</v>
      </c>
      <c r="M10" s="548">
        <v>49.368000000000002</v>
      </c>
      <c r="N10" s="266">
        <v>50.377000000000002</v>
      </c>
      <c r="O10" s="548">
        <v>0</v>
      </c>
      <c r="P10" s="266">
        <v>0</v>
      </c>
      <c r="Q10" s="548">
        <v>557.00599999999997</v>
      </c>
      <c r="R10" s="266">
        <v>402.23399999999998</v>
      </c>
    </row>
    <row r="11" spans="1:70">
      <c r="A11" s="160"/>
      <c r="B11" s="161" t="s">
        <v>315</v>
      </c>
      <c r="C11" s="548">
        <v>0</v>
      </c>
      <c r="D11" s="266">
        <v>0</v>
      </c>
      <c r="E11" s="548">
        <v>8.5999999999999993E-2</v>
      </c>
      <c r="F11" s="266">
        <v>6.6000000000000003E-2</v>
      </c>
      <c r="G11" s="548">
        <v>242.988</v>
      </c>
      <c r="H11" s="266">
        <v>75.695999999999998</v>
      </c>
      <c r="I11" s="548">
        <v>1.49</v>
      </c>
      <c r="J11" s="266">
        <v>1.3380000000000001</v>
      </c>
      <c r="K11" s="548">
        <v>0</v>
      </c>
      <c r="L11" s="266">
        <v>0</v>
      </c>
      <c r="M11" s="548">
        <v>2.3239999999999998</v>
      </c>
      <c r="N11" s="266">
        <v>2.19</v>
      </c>
      <c r="O11" s="548">
        <v>5.0000000000000001E-3</v>
      </c>
      <c r="P11" s="266">
        <v>0</v>
      </c>
      <c r="Q11" s="548">
        <v>246.893</v>
      </c>
      <c r="R11" s="266">
        <v>79.292000000000002</v>
      </c>
    </row>
    <row r="12" spans="1:70">
      <c r="A12" s="160"/>
      <c r="B12" s="161" t="s">
        <v>316</v>
      </c>
      <c r="C12" s="548">
        <v>0</v>
      </c>
      <c r="D12" s="266">
        <v>0</v>
      </c>
      <c r="E12" s="548">
        <v>0</v>
      </c>
      <c r="F12" s="266">
        <v>0</v>
      </c>
      <c r="G12" s="548">
        <v>38.734999999999999</v>
      </c>
      <c r="H12" s="266">
        <v>39.588999999999999</v>
      </c>
      <c r="I12" s="548">
        <v>41.07</v>
      </c>
      <c r="J12" s="266">
        <v>43.17</v>
      </c>
      <c r="K12" s="548">
        <v>0</v>
      </c>
      <c r="L12" s="266">
        <v>0</v>
      </c>
      <c r="M12" s="548">
        <v>8.3789999999999996</v>
      </c>
      <c r="N12" s="266">
        <v>9.2050000000000001</v>
      </c>
      <c r="O12" s="548">
        <v>0</v>
      </c>
      <c r="P12" s="266">
        <v>0</v>
      </c>
      <c r="Q12" s="548">
        <v>88.183999999999997</v>
      </c>
      <c r="R12" s="266">
        <v>91.963999999999999</v>
      </c>
    </row>
    <row r="13" spans="1:70">
      <c r="A13" s="160"/>
      <c r="B13" s="161" t="s">
        <v>317</v>
      </c>
      <c r="C13" s="548">
        <v>0</v>
      </c>
      <c r="D13" s="266">
        <v>0</v>
      </c>
      <c r="E13" s="548">
        <v>3.0830000000000002</v>
      </c>
      <c r="F13" s="266">
        <v>4.798</v>
      </c>
      <c r="G13" s="548">
        <v>18.64</v>
      </c>
      <c r="H13" s="266">
        <v>16.559999999999999</v>
      </c>
      <c r="I13" s="548">
        <v>2.5999999999999999E-2</v>
      </c>
      <c r="J13" s="266">
        <v>2.3E-2</v>
      </c>
      <c r="K13" s="548">
        <v>0</v>
      </c>
      <c r="L13" s="266">
        <v>0</v>
      </c>
      <c r="M13" s="548">
        <v>25.427</v>
      </c>
      <c r="N13" s="266">
        <v>26.652999999999999</v>
      </c>
      <c r="O13" s="548">
        <v>0</v>
      </c>
      <c r="P13" s="266">
        <v>0</v>
      </c>
      <c r="Q13" s="548">
        <v>47.176000000000002</v>
      </c>
      <c r="R13" s="266">
        <v>48.033999999999999</v>
      </c>
    </row>
    <row r="14" spans="1:70">
      <c r="Q14" s="169"/>
      <c r="R14" s="169"/>
      <c r="S14" s="169"/>
      <c r="T14" s="169"/>
      <c r="U14" s="169"/>
      <c r="V14" s="169"/>
      <c r="W14" s="169"/>
      <c r="X14" s="169"/>
    </row>
    <row r="15" spans="1:70" ht="25.5">
      <c r="A15" s="160"/>
      <c r="B15" s="165" t="s">
        <v>318</v>
      </c>
      <c r="C15" s="548">
        <v>0</v>
      </c>
      <c r="D15" s="267">
        <v>0</v>
      </c>
      <c r="E15" s="548">
        <v>0</v>
      </c>
      <c r="F15" s="267">
        <v>0</v>
      </c>
      <c r="G15" s="548">
        <v>0</v>
      </c>
      <c r="H15" s="267">
        <v>0</v>
      </c>
      <c r="I15" s="548">
        <v>0</v>
      </c>
      <c r="J15" s="267">
        <v>0.17499999999999999</v>
      </c>
      <c r="K15" s="548">
        <v>0</v>
      </c>
      <c r="L15" s="267">
        <v>0</v>
      </c>
      <c r="M15" s="548">
        <v>0</v>
      </c>
      <c r="N15" s="267">
        <v>0</v>
      </c>
      <c r="O15" s="548">
        <v>0</v>
      </c>
      <c r="P15" s="267">
        <v>0</v>
      </c>
      <c r="Q15" s="548">
        <v>0</v>
      </c>
      <c r="R15" s="267">
        <v>0.17499999999999999</v>
      </c>
    </row>
    <row r="16" spans="1:70">
      <c r="Q16" s="169"/>
      <c r="R16" s="169"/>
      <c r="S16" s="169"/>
      <c r="T16" s="169"/>
      <c r="U16" s="169"/>
      <c r="V16" s="169"/>
      <c r="W16" s="169"/>
      <c r="X16" s="169"/>
    </row>
    <row r="17" spans="1:70" s="144" customFormat="1">
      <c r="A17" s="158" t="s">
        <v>319</v>
      </c>
      <c r="B17" s="159"/>
      <c r="C17" s="547">
        <v>0</v>
      </c>
      <c r="D17" s="268">
        <v>0</v>
      </c>
      <c r="E17" s="547">
        <v>43.972000000000001</v>
      </c>
      <c r="F17" s="268">
        <v>57.981999999999999</v>
      </c>
      <c r="G17" s="547">
        <v>6199.4759999999997</v>
      </c>
      <c r="H17" s="268">
        <v>6137.5739999999996</v>
      </c>
      <c r="I17" s="547">
        <v>4868.4660000000003</v>
      </c>
      <c r="J17" s="268">
        <v>4262.7309999999998</v>
      </c>
      <c r="K17" s="547">
        <v>0</v>
      </c>
      <c r="L17" s="268">
        <v>0</v>
      </c>
      <c r="M17" s="547">
        <v>1370.3879999999999</v>
      </c>
      <c r="N17" s="268">
        <v>1402.1469999999999</v>
      </c>
      <c r="O17" s="547">
        <v>0</v>
      </c>
      <c r="P17" s="268">
        <v>0</v>
      </c>
      <c r="Q17" s="547">
        <v>12482.302</v>
      </c>
      <c r="R17" s="268">
        <v>11860.433999999999</v>
      </c>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pans="1:70">
      <c r="A18" s="160"/>
      <c r="B18" s="161" t="s">
        <v>320</v>
      </c>
      <c r="C18" s="548">
        <v>0</v>
      </c>
      <c r="D18" s="267">
        <v>0</v>
      </c>
      <c r="E18" s="548">
        <v>24.103999999999999</v>
      </c>
      <c r="F18" s="267">
        <v>18.131</v>
      </c>
      <c r="G18" s="548">
        <v>350.78399999999999</v>
      </c>
      <c r="H18" s="267">
        <v>344.37799999999999</v>
      </c>
      <c r="I18" s="548">
        <v>3.6999999999999998E-2</v>
      </c>
      <c r="J18" s="267">
        <v>0.01</v>
      </c>
      <c r="K18" s="548">
        <v>0</v>
      </c>
      <c r="L18" s="267">
        <v>0</v>
      </c>
      <c r="M18" s="548">
        <v>80.686000000000007</v>
      </c>
      <c r="N18" s="267">
        <v>83.492999999999995</v>
      </c>
      <c r="O18" s="548">
        <v>0</v>
      </c>
      <c r="P18" s="267">
        <v>0</v>
      </c>
      <c r="Q18" s="548">
        <v>455.61099999999999</v>
      </c>
      <c r="R18" s="267">
        <v>446.012</v>
      </c>
    </row>
    <row r="19" spans="1:70">
      <c r="A19" s="160"/>
      <c r="B19" s="161" t="s">
        <v>321</v>
      </c>
      <c r="C19" s="548">
        <v>0</v>
      </c>
      <c r="D19" s="267">
        <v>0</v>
      </c>
      <c r="E19" s="548">
        <v>0.14099999999999999</v>
      </c>
      <c r="F19" s="267">
        <v>6.6000000000000003E-2</v>
      </c>
      <c r="G19" s="548">
        <v>64.320999999999998</v>
      </c>
      <c r="H19" s="267">
        <v>53.445</v>
      </c>
      <c r="I19" s="548">
        <v>5.16</v>
      </c>
      <c r="J19" s="267">
        <v>10.657999999999999</v>
      </c>
      <c r="K19" s="548">
        <v>0</v>
      </c>
      <c r="L19" s="267">
        <v>0</v>
      </c>
      <c r="M19" s="548">
        <v>14.237</v>
      </c>
      <c r="N19" s="267">
        <v>11.935</v>
      </c>
      <c r="O19" s="548">
        <v>0</v>
      </c>
      <c r="P19" s="267">
        <v>0</v>
      </c>
      <c r="Q19" s="548">
        <v>83.858999999999995</v>
      </c>
      <c r="R19" s="267">
        <v>76.103999999999999</v>
      </c>
    </row>
    <row r="20" spans="1:70">
      <c r="A20" s="160"/>
      <c r="B20" s="161" t="s">
        <v>322</v>
      </c>
      <c r="C20" s="548">
        <v>0</v>
      </c>
      <c r="D20" s="267">
        <v>0</v>
      </c>
      <c r="E20" s="548">
        <v>17.957999999999998</v>
      </c>
      <c r="F20" s="267">
        <v>38.807000000000002</v>
      </c>
      <c r="G20" s="548">
        <v>11.927</v>
      </c>
      <c r="H20" s="267">
        <v>49.405999999999999</v>
      </c>
      <c r="I20" s="548">
        <v>14.654</v>
      </c>
      <c r="J20" s="267">
        <v>41.146000000000001</v>
      </c>
      <c r="K20" s="548">
        <v>0</v>
      </c>
      <c r="L20" s="267">
        <v>0</v>
      </c>
      <c r="M20" s="548">
        <v>0.51</v>
      </c>
      <c r="N20" s="267">
        <v>0.51</v>
      </c>
      <c r="O20" s="548">
        <v>0</v>
      </c>
      <c r="P20" s="267">
        <v>0</v>
      </c>
      <c r="Q20" s="548">
        <v>45.048999999999999</v>
      </c>
      <c r="R20" s="267">
        <v>129.869</v>
      </c>
    </row>
    <row r="21" spans="1:70">
      <c r="A21" s="160"/>
      <c r="B21" s="161" t="s">
        <v>323</v>
      </c>
      <c r="C21" s="548">
        <v>0</v>
      </c>
      <c r="D21" s="267">
        <v>0</v>
      </c>
      <c r="E21" s="548">
        <v>0</v>
      </c>
      <c r="F21" s="267">
        <v>0</v>
      </c>
      <c r="G21" s="548">
        <v>24.417999999999999</v>
      </c>
      <c r="H21" s="267">
        <v>145.81200000000001</v>
      </c>
      <c r="I21" s="548">
        <v>0</v>
      </c>
      <c r="J21" s="267">
        <v>0</v>
      </c>
      <c r="K21" s="548">
        <v>0</v>
      </c>
      <c r="L21" s="267">
        <v>0</v>
      </c>
      <c r="M21" s="548">
        <v>0</v>
      </c>
      <c r="N21" s="267">
        <v>0</v>
      </c>
      <c r="O21" s="548">
        <v>0</v>
      </c>
      <c r="P21" s="267">
        <v>0</v>
      </c>
      <c r="Q21" s="548">
        <v>24.417999999999999</v>
      </c>
      <c r="R21" s="267">
        <v>145.81200000000001</v>
      </c>
    </row>
    <row r="22" spans="1:70">
      <c r="A22" s="160"/>
      <c r="B22" s="161" t="s">
        <v>324</v>
      </c>
      <c r="C22" s="548">
        <v>0</v>
      </c>
      <c r="D22" s="267">
        <v>0</v>
      </c>
      <c r="E22" s="548">
        <v>0.84599999999999997</v>
      </c>
      <c r="F22" s="267">
        <v>0.219</v>
      </c>
      <c r="G22" s="548">
        <v>57.8</v>
      </c>
      <c r="H22" s="267">
        <v>54.566000000000003</v>
      </c>
      <c r="I22" s="548">
        <v>757.10699999999997</v>
      </c>
      <c r="J22" s="267">
        <v>662.98599999999999</v>
      </c>
      <c r="K22" s="548">
        <v>0</v>
      </c>
      <c r="L22" s="267">
        <v>0</v>
      </c>
      <c r="M22" s="548">
        <v>356.20299999999997</v>
      </c>
      <c r="N22" s="267">
        <v>356.22399999999999</v>
      </c>
      <c r="O22" s="548">
        <v>0</v>
      </c>
      <c r="P22" s="267">
        <v>0</v>
      </c>
      <c r="Q22" s="548">
        <v>1171.9559999999999</v>
      </c>
      <c r="R22" s="267">
        <v>1073.9949999999999</v>
      </c>
    </row>
    <row r="23" spans="1:70">
      <c r="A23" s="160"/>
      <c r="B23" s="161" t="s">
        <v>325</v>
      </c>
      <c r="C23" s="548">
        <v>0</v>
      </c>
      <c r="D23" s="267">
        <v>0</v>
      </c>
      <c r="E23" s="548">
        <v>1.7000000000000001E-2</v>
      </c>
      <c r="F23" s="267">
        <v>1.4999999999999999E-2</v>
      </c>
      <c r="G23" s="548">
        <v>172.83699999999999</v>
      </c>
      <c r="H23" s="267">
        <v>171.94900000000001</v>
      </c>
      <c r="I23" s="548">
        <v>71.346999999999994</v>
      </c>
      <c r="J23" s="267">
        <v>63.023000000000003</v>
      </c>
      <c r="K23" s="548">
        <v>0</v>
      </c>
      <c r="L23" s="267">
        <v>0</v>
      </c>
      <c r="M23" s="548">
        <v>140.99</v>
      </c>
      <c r="N23" s="267">
        <v>152.941</v>
      </c>
      <c r="O23" s="548">
        <v>0</v>
      </c>
      <c r="P23" s="267">
        <v>0</v>
      </c>
      <c r="Q23" s="548">
        <v>385.19099999999997</v>
      </c>
      <c r="R23" s="267">
        <v>387.928</v>
      </c>
    </row>
    <row r="24" spans="1:70">
      <c r="A24" s="160"/>
      <c r="B24" s="161" t="s">
        <v>326</v>
      </c>
      <c r="C24" s="548">
        <v>0</v>
      </c>
      <c r="D24" s="267">
        <v>0</v>
      </c>
      <c r="E24" s="548">
        <v>0</v>
      </c>
      <c r="F24" s="267">
        <v>0</v>
      </c>
      <c r="G24" s="548">
        <v>0</v>
      </c>
      <c r="H24" s="267">
        <v>0</v>
      </c>
      <c r="I24" s="548">
        <v>0</v>
      </c>
      <c r="J24" s="267">
        <v>0</v>
      </c>
      <c r="K24" s="548">
        <v>0</v>
      </c>
      <c r="L24" s="267">
        <v>0</v>
      </c>
      <c r="M24" s="548">
        <v>1.1579999999999999</v>
      </c>
      <c r="N24" s="267">
        <v>1.1579999999999999</v>
      </c>
      <c r="O24" s="548">
        <v>0</v>
      </c>
      <c r="P24" s="267">
        <v>0</v>
      </c>
      <c r="Q24" s="548">
        <v>1.1579999999999999</v>
      </c>
      <c r="R24" s="267">
        <v>1.1579999999999999</v>
      </c>
    </row>
    <row r="25" spans="1:70">
      <c r="A25" s="160"/>
      <c r="B25" s="161" t="s">
        <v>327</v>
      </c>
      <c r="C25" s="548">
        <v>0</v>
      </c>
      <c r="D25" s="267">
        <v>0</v>
      </c>
      <c r="E25" s="548">
        <v>0.90600000000000003</v>
      </c>
      <c r="F25" s="267">
        <v>0.74399999999999999</v>
      </c>
      <c r="G25" s="548">
        <v>5388.1909999999998</v>
      </c>
      <c r="H25" s="267">
        <v>5184.8100000000004</v>
      </c>
      <c r="I25" s="548">
        <v>3951.913</v>
      </c>
      <c r="J25" s="267">
        <v>3428.18</v>
      </c>
      <c r="K25" s="548">
        <v>0</v>
      </c>
      <c r="L25" s="267">
        <v>0</v>
      </c>
      <c r="M25" s="548">
        <v>761.73699999999997</v>
      </c>
      <c r="N25" s="267">
        <v>780.65800000000002</v>
      </c>
      <c r="O25" s="548">
        <v>0</v>
      </c>
      <c r="P25" s="267">
        <v>0</v>
      </c>
      <c r="Q25" s="548">
        <v>10102.746999999999</v>
      </c>
      <c r="R25" s="267">
        <v>9394.3919999999998</v>
      </c>
    </row>
    <row r="26" spans="1:70">
      <c r="A26" s="160"/>
      <c r="B26" s="161" t="s">
        <v>328</v>
      </c>
      <c r="C26" s="548">
        <v>0</v>
      </c>
      <c r="D26" s="267">
        <v>0</v>
      </c>
      <c r="E26" s="548">
        <v>0</v>
      </c>
      <c r="F26" s="267">
        <v>0</v>
      </c>
      <c r="G26" s="548">
        <v>0</v>
      </c>
      <c r="H26" s="267">
        <v>0</v>
      </c>
      <c r="I26" s="548">
        <v>0</v>
      </c>
      <c r="J26" s="267">
        <v>0</v>
      </c>
      <c r="K26" s="548">
        <v>0</v>
      </c>
      <c r="L26" s="267">
        <v>0</v>
      </c>
      <c r="M26" s="548">
        <v>0</v>
      </c>
      <c r="N26" s="267">
        <v>0</v>
      </c>
      <c r="O26" s="548">
        <v>0</v>
      </c>
      <c r="P26" s="267">
        <v>0</v>
      </c>
      <c r="Q26" s="548">
        <v>0</v>
      </c>
      <c r="R26" s="267">
        <v>0</v>
      </c>
    </row>
    <row r="27" spans="1:70">
      <c r="A27" s="160"/>
      <c r="B27" s="161" t="s">
        <v>329</v>
      </c>
      <c r="C27" s="548">
        <v>0</v>
      </c>
      <c r="D27" s="267">
        <v>0</v>
      </c>
      <c r="E27" s="548">
        <v>0</v>
      </c>
      <c r="F27" s="267">
        <v>0</v>
      </c>
      <c r="G27" s="548">
        <v>81.747</v>
      </c>
      <c r="H27" s="267">
        <v>89.347999999999999</v>
      </c>
      <c r="I27" s="548">
        <v>68.248000000000005</v>
      </c>
      <c r="J27" s="267">
        <v>56.728000000000002</v>
      </c>
      <c r="K27" s="548">
        <v>0</v>
      </c>
      <c r="L27" s="267">
        <v>0</v>
      </c>
      <c r="M27" s="548">
        <v>13.872999999999999</v>
      </c>
      <c r="N27" s="267">
        <v>14.561999999999999</v>
      </c>
      <c r="O27" s="548">
        <v>0</v>
      </c>
      <c r="P27" s="267">
        <v>0</v>
      </c>
      <c r="Q27" s="548">
        <v>163.86799999999999</v>
      </c>
      <c r="R27" s="267">
        <v>160.63800000000001</v>
      </c>
    </row>
    <row r="28" spans="1:70">
      <c r="A28" s="160"/>
      <c r="B28" s="161" t="s">
        <v>330</v>
      </c>
      <c r="C28" s="548">
        <v>0</v>
      </c>
      <c r="D28" s="267">
        <v>0</v>
      </c>
      <c r="E28" s="548">
        <v>0</v>
      </c>
      <c r="F28" s="267">
        <v>0</v>
      </c>
      <c r="G28" s="548">
        <v>47.451000000000001</v>
      </c>
      <c r="H28" s="267">
        <v>43.86</v>
      </c>
      <c r="I28" s="548">
        <v>0</v>
      </c>
      <c r="J28" s="267">
        <v>0</v>
      </c>
      <c r="K28" s="548">
        <v>0</v>
      </c>
      <c r="L28" s="267">
        <v>0</v>
      </c>
      <c r="M28" s="548">
        <v>0.99399999999999999</v>
      </c>
      <c r="N28" s="267">
        <v>0.66600000000000004</v>
      </c>
      <c r="O28" s="548">
        <v>0</v>
      </c>
      <c r="P28" s="267">
        <v>0</v>
      </c>
      <c r="Q28" s="548">
        <v>48.445</v>
      </c>
      <c r="R28" s="267">
        <v>44.526000000000003</v>
      </c>
    </row>
    <row r="29" spans="1:70">
      <c r="Q29" s="169"/>
      <c r="R29" s="169"/>
      <c r="S29" s="169"/>
      <c r="T29" s="169"/>
      <c r="U29" s="169"/>
      <c r="V29" s="169"/>
      <c r="W29" s="169"/>
      <c r="X29" s="169"/>
    </row>
    <row r="30" spans="1:70">
      <c r="A30" s="172" t="s">
        <v>331</v>
      </c>
      <c r="B30" s="161"/>
      <c r="C30" s="547">
        <v>0</v>
      </c>
      <c r="D30" s="265">
        <v>0</v>
      </c>
      <c r="E30" s="547">
        <v>100.00700000000001</v>
      </c>
      <c r="F30" s="265">
        <v>105.908</v>
      </c>
      <c r="G30" s="547">
        <v>7087.9669999999996</v>
      </c>
      <c r="H30" s="265">
        <v>7039.2</v>
      </c>
      <c r="I30" s="547">
        <v>5450.6670000000004</v>
      </c>
      <c r="J30" s="265">
        <v>4475.1229999999996</v>
      </c>
      <c r="K30" s="547">
        <v>0</v>
      </c>
      <c r="L30" s="265">
        <v>0</v>
      </c>
      <c r="M30" s="547">
        <v>1579.2860000000001</v>
      </c>
      <c r="N30" s="265">
        <v>1597.9359999999999</v>
      </c>
      <c r="O30" s="547">
        <v>5.0000000000000001E-3</v>
      </c>
      <c r="P30" s="265">
        <v>0</v>
      </c>
      <c r="Q30" s="547">
        <v>14217.932000000001</v>
      </c>
      <c r="R30" s="265">
        <v>13218.169</v>
      </c>
    </row>
    <row r="31" spans="1:70">
      <c r="C31" s="157"/>
      <c r="D31" s="157"/>
      <c r="E31" s="157"/>
      <c r="F31" s="157"/>
      <c r="G31" s="157"/>
      <c r="H31" s="157"/>
      <c r="I31" s="157"/>
      <c r="J31" s="157"/>
      <c r="K31" s="157"/>
      <c r="L31" s="157"/>
      <c r="M31" s="157"/>
      <c r="N31" s="157"/>
      <c r="O31" s="157"/>
      <c r="P31" s="157"/>
    </row>
    <row r="32" spans="1:70">
      <c r="C32" s="157"/>
      <c r="D32" s="157"/>
      <c r="E32" s="157"/>
      <c r="F32" s="157"/>
      <c r="G32" s="157"/>
      <c r="H32" s="157"/>
      <c r="I32" s="157"/>
      <c r="J32" s="157"/>
      <c r="K32" s="157"/>
      <c r="L32" s="157"/>
      <c r="M32" s="157"/>
      <c r="N32" s="157"/>
      <c r="O32" s="157"/>
      <c r="P32" s="157"/>
    </row>
    <row r="33" spans="1:70">
      <c r="C33" s="234"/>
      <c r="D33" s="157"/>
      <c r="E33" s="157"/>
      <c r="F33" s="157"/>
      <c r="G33" s="157"/>
      <c r="H33" s="157"/>
      <c r="I33" s="157"/>
      <c r="J33" s="157"/>
      <c r="K33" s="157"/>
      <c r="L33" s="157"/>
      <c r="M33" s="157"/>
      <c r="N33" s="157"/>
      <c r="O33" s="157"/>
      <c r="P33" s="157"/>
    </row>
    <row r="34" spans="1:70">
      <c r="A34" s="903" t="s">
        <v>401</v>
      </c>
      <c r="B34" s="904"/>
      <c r="C34" s="872" t="s">
        <v>403</v>
      </c>
      <c r="D34" s="874"/>
      <c r="E34" s="874"/>
      <c r="F34" s="874"/>
      <c r="G34" s="874"/>
      <c r="H34" s="874"/>
      <c r="I34" s="874"/>
      <c r="J34" s="874"/>
      <c r="K34" s="874"/>
      <c r="L34" s="874"/>
      <c r="M34" s="874"/>
      <c r="N34" s="874"/>
      <c r="O34" s="874"/>
      <c r="P34" s="874"/>
      <c r="Q34" s="874"/>
      <c r="R34" s="873"/>
    </row>
    <row r="35" spans="1:70">
      <c r="A35" s="875" t="s">
        <v>0</v>
      </c>
      <c r="B35" s="876"/>
      <c r="C35" s="872" t="s">
        <v>219</v>
      </c>
      <c r="D35" s="873"/>
      <c r="E35" s="872" t="s">
        <v>5</v>
      </c>
      <c r="F35" s="873"/>
      <c r="G35" s="872" t="s">
        <v>6</v>
      </c>
      <c r="H35" s="873"/>
      <c r="I35" s="872" t="s">
        <v>7</v>
      </c>
      <c r="J35" s="873"/>
      <c r="K35" s="872" t="s">
        <v>14</v>
      </c>
      <c r="L35" s="873"/>
      <c r="M35" s="872" t="s">
        <v>44</v>
      </c>
      <c r="N35" s="873"/>
      <c r="O35" s="872" t="s">
        <v>308</v>
      </c>
      <c r="P35" s="873"/>
      <c r="Q35" s="872" t="s">
        <v>47</v>
      </c>
      <c r="R35" s="873"/>
    </row>
    <row r="36" spans="1:70">
      <c r="A36" s="877" t="s">
        <v>332</v>
      </c>
      <c r="B36" s="901"/>
      <c r="C36" s="549" t="s">
        <v>491</v>
      </c>
      <c r="D36" s="551" t="s">
        <v>488</v>
      </c>
      <c r="E36" s="549" t="s">
        <v>491</v>
      </c>
      <c r="F36" s="551" t="s">
        <v>488</v>
      </c>
      <c r="G36" s="549" t="s">
        <v>491</v>
      </c>
      <c r="H36" s="551" t="s">
        <v>488</v>
      </c>
      <c r="I36" s="549" t="s">
        <v>491</v>
      </c>
      <c r="J36" s="551" t="s">
        <v>488</v>
      </c>
      <c r="K36" s="549" t="s">
        <v>491</v>
      </c>
      <c r="L36" s="551" t="s">
        <v>488</v>
      </c>
      <c r="M36" s="549" t="s">
        <v>491</v>
      </c>
      <c r="N36" s="551" t="s">
        <v>488</v>
      </c>
      <c r="O36" s="549" t="s">
        <v>491</v>
      </c>
      <c r="P36" s="551" t="s">
        <v>488</v>
      </c>
      <c r="Q36" s="549" t="s">
        <v>491</v>
      </c>
      <c r="R36" s="551" t="s">
        <v>488</v>
      </c>
    </row>
    <row r="37" spans="1:70">
      <c r="A37" s="883"/>
      <c r="B37" s="884"/>
      <c r="C37" s="550" t="s">
        <v>218</v>
      </c>
      <c r="D37" s="264" t="s">
        <v>218</v>
      </c>
      <c r="E37" s="550" t="s">
        <v>218</v>
      </c>
      <c r="F37" s="264" t="s">
        <v>218</v>
      </c>
      <c r="G37" s="550" t="s">
        <v>218</v>
      </c>
      <c r="H37" s="264" t="s">
        <v>218</v>
      </c>
      <c r="I37" s="550" t="s">
        <v>218</v>
      </c>
      <c r="J37" s="264" t="s">
        <v>218</v>
      </c>
      <c r="K37" s="550" t="s">
        <v>218</v>
      </c>
      <c r="L37" s="264" t="s">
        <v>218</v>
      </c>
      <c r="M37" s="550" t="s">
        <v>218</v>
      </c>
      <c r="N37" s="264" t="s">
        <v>218</v>
      </c>
      <c r="O37" s="550" t="s">
        <v>218</v>
      </c>
      <c r="P37" s="264" t="s">
        <v>218</v>
      </c>
      <c r="Q37" s="550" t="s">
        <v>218</v>
      </c>
      <c r="R37" s="264" t="s">
        <v>218</v>
      </c>
    </row>
    <row r="38" spans="1:70" s="144" customFormat="1">
      <c r="A38" s="158" t="s">
        <v>333</v>
      </c>
      <c r="B38" s="159"/>
      <c r="C38" s="548">
        <v>0</v>
      </c>
      <c r="D38" s="268">
        <v>0</v>
      </c>
      <c r="E38" s="562">
        <v>12.096</v>
      </c>
      <c r="F38" s="268">
        <v>19.234000000000002</v>
      </c>
      <c r="G38" s="562">
        <v>1040.248</v>
      </c>
      <c r="H38" s="268">
        <v>1150.4960000000001</v>
      </c>
      <c r="I38" s="562">
        <v>1363.328</v>
      </c>
      <c r="J38" s="268">
        <v>865.29499999999996</v>
      </c>
      <c r="K38" s="562">
        <v>0</v>
      </c>
      <c r="L38" s="268">
        <v>0</v>
      </c>
      <c r="M38" s="562">
        <v>111.428</v>
      </c>
      <c r="N38" s="268">
        <v>89.908000000000001</v>
      </c>
      <c r="O38" s="562">
        <v>0</v>
      </c>
      <c r="P38" s="268">
        <v>2E-3</v>
      </c>
      <c r="Q38" s="562">
        <v>2527.1</v>
      </c>
      <c r="R38" s="268">
        <v>2124.9349999999999</v>
      </c>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row>
    <row r="39" spans="1:70">
      <c r="A39" s="160"/>
      <c r="B39" s="161" t="s">
        <v>334</v>
      </c>
      <c r="C39" s="548">
        <v>0</v>
      </c>
      <c r="D39" s="267">
        <v>0</v>
      </c>
      <c r="E39" s="548">
        <v>0</v>
      </c>
      <c r="F39" s="267">
        <v>0</v>
      </c>
      <c r="G39" s="548">
        <v>77.14</v>
      </c>
      <c r="H39" s="267">
        <v>72.501999999999995</v>
      </c>
      <c r="I39" s="548">
        <v>284.62799999999999</v>
      </c>
      <c r="J39" s="267">
        <v>269.15100000000001</v>
      </c>
      <c r="K39" s="548">
        <v>0</v>
      </c>
      <c r="L39" s="267">
        <v>0</v>
      </c>
      <c r="M39" s="548">
        <v>0</v>
      </c>
      <c r="N39" s="267">
        <v>0</v>
      </c>
      <c r="O39" s="548">
        <v>0</v>
      </c>
      <c r="P39" s="267">
        <v>0</v>
      </c>
      <c r="Q39" s="548">
        <v>361.76799999999997</v>
      </c>
      <c r="R39" s="267">
        <v>341.65300000000002</v>
      </c>
    </row>
    <row r="40" spans="1:70">
      <c r="A40" s="160"/>
      <c r="B40" s="161" t="s">
        <v>335</v>
      </c>
      <c r="C40" s="548">
        <v>0</v>
      </c>
      <c r="D40" s="267">
        <v>0</v>
      </c>
      <c r="E40" s="548">
        <v>0</v>
      </c>
      <c r="F40" s="267">
        <v>0</v>
      </c>
      <c r="G40" s="548">
        <v>4.085</v>
      </c>
      <c r="H40" s="267">
        <v>3.694</v>
      </c>
      <c r="I40" s="548">
        <v>7.4809999999999999</v>
      </c>
      <c r="J40" s="267">
        <v>5.2889999999999997</v>
      </c>
      <c r="K40" s="548">
        <v>0</v>
      </c>
      <c r="L40" s="267">
        <v>0</v>
      </c>
      <c r="M40" s="548">
        <v>3.1669999999999998</v>
      </c>
      <c r="N40" s="267">
        <v>3.0339999999999998</v>
      </c>
      <c r="O40" s="548">
        <v>0</v>
      </c>
      <c r="P40" s="267">
        <v>0</v>
      </c>
      <c r="Q40" s="548">
        <v>14.733000000000001</v>
      </c>
      <c r="R40" s="267">
        <v>12.016999999999999</v>
      </c>
    </row>
    <row r="41" spans="1:70">
      <c r="A41" s="160"/>
      <c r="B41" s="161" t="s">
        <v>336</v>
      </c>
      <c r="C41" s="548">
        <v>0</v>
      </c>
      <c r="D41" s="267">
        <v>0</v>
      </c>
      <c r="E41" s="548">
        <v>1.577</v>
      </c>
      <c r="F41" s="267">
        <v>2.3780000000000001</v>
      </c>
      <c r="G41" s="548">
        <v>292.28500000000003</v>
      </c>
      <c r="H41" s="267">
        <v>318.971</v>
      </c>
      <c r="I41" s="548">
        <v>575.18499999999995</v>
      </c>
      <c r="J41" s="267">
        <v>435.65800000000002</v>
      </c>
      <c r="K41" s="548">
        <v>0</v>
      </c>
      <c r="L41" s="267">
        <v>0</v>
      </c>
      <c r="M41" s="548">
        <v>54.728999999999999</v>
      </c>
      <c r="N41" s="267">
        <v>33.411000000000001</v>
      </c>
      <c r="O41" s="548">
        <v>0</v>
      </c>
      <c r="P41" s="267">
        <v>0</v>
      </c>
      <c r="Q41" s="548">
        <v>923.77599999999995</v>
      </c>
      <c r="R41" s="267">
        <v>790.41800000000001</v>
      </c>
    </row>
    <row r="42" spans="1:70">
      <c r="A42" s="160"/>
      <c r="B42" s="161" t="s">
        <v>337</v>
      </c>
      <c r="C42" s="548">
        <v>0</v>
      </c>
      <c r="D42" s="267">
        <v>0</v>
      </c>
      <c r="E42" s="553">
        <v>4.5590000000000002</v>
      </c>
      <c r="F42" s="267">
        <v>5.6040000000000001</v>
      </c>
      <c r="G42" s="553">
        <v>568.697</v>
      </c>
      <c r="H42" s="267">
        <v>617.21699999999998</v>
      </c>
      <c r="I42" s="553">
        <v>190.017</v>
      </c>
      <c r="J42" s="267">
        <v>8.7490000000000006</v>
      </c>
      <c r="K42" s="553">
        <v>0</v>
      </c>
      <c r="L42" s="267">
        <v>0</v>
      </c>
      <c r="M42" s="553">
        <v>23.791</v>
      </c>
      <c r="N42" s="267">
        <v>19.940999999999999</v>
      </c>
      <c r="O42" s="553">
        <v>0</v>
      </c>
      <c r="P42" s="267">
        <v>2E-3</v>
      </c>
      <c r="Q42" s="553">
        <v>787.06399999999996</v>
      </c>
      <c r="R42" s="267">
        <v>651.51300000000003</v>
      </c>
    </row>
    <row r="43" spans="1:70">
      <c r="A43" s="160"/>
      <c r="B43" s="161" t="s">
        <v>338</v>
      </c>
      <c r="C43" s="548">
        <v>0</v>
      </c>
      <c r="D43" s="267">
        <v>0</v>
      </c>
      <c r="E43" s="548">
        <v>0</v>
      </c>
      <c r="F43" s="267">
        <v>0</v>
      </c>
      <c r="G43" s="548">
        <v>0</v>
      </c>
      <c r="H43" s="267">
        <v>0</v>
      </c>
      <c r="I43" s="548">
        <v>62.737000000000002</v>
      </c>
      <c r="J43" s="267">
        <v>78.59</v>
      </c>
      <c r="K43" s="548">
        <v>0</v>
      </c>
      <c r="L43" s="267">
        <v>0</v>
      </c>
      <c r="M43" s="548">
        <v>0.123</v>
      </c>
      <c r="N43" s="267">
        <v>0</v>
      </c>
      <c r="O43" s="548">
        <v>0</v>
      </c>
      <c r="P43" s="267">
        <v>0</v>
      </c>
      <c r="Q43" s="548">
        <v>62.86</v>
      </c>
      <c r="R43" s="267">
        <v>78.59</v>
      </c>
    </row>
    <row r="44" spans="1:70">
      <c r="A44" s="160"/>
      <c r="B44" s="161" t="s">
        <v>339</v>
      </c>
      <c r="C44" s="548">
        <v>0</v>
      </c>
      <c r="D44" s="267">
        <v>0</v>
      </c>
      <c r="E44" s="548">
        <v>0</v>
      </c>
      <c r="F44" s="267">
        <v>4.6550000000000002</v>
      </c>
      <c r="G44" s="548">
        <v>31.587</v>
      </c>
      <c r="H44" s="267">
        <v>39.658000000000001</v>
      </c>
      <c r="I44" s="548">
        <v>168.26900000000001</v>
      </c>
      <c r="J44" s="267">
        <v>9.0229999999999997</v>
      </c>
      <c r="K44" s="548">
        <v>0</v>
      </c>
      <c r="L44" s="267">
        <v>0</v>
      </c>
      <c r="M44" s="548">
        <v>29.047000000000001</v>
      </c>
      <c r="N44" s="267">
        <v>32.451999999999998</v>
      </c>
      <c r="O44" s="548">
        <v>0</v>
      </c>
      <c r="P44" s="267">
        <v>0</v>
      </c>
      <c r="Q44" s="548">
        <v>228.90299999999999</v>
      </c>
      <c r="R44" s="267">
        <v>85.787999999999997</v>
      </c>
    </row>
    <row r="45" spans="1:70">
      <c r="A45" s="160"/>
      <c r="B45" s="161" t="s">
        <v>340</v>
      </c>
      <c r="C45" s="548">
        <v>0</v>
      </c>
      <c r="D45" s="267">
        <v>0</v>
      </c>
      <c r="E45" s="548">
        <v>0</v>
      </c>
      <c r="F45" s="267">
        <v>0</v>
      </c>
      <c r="G45" s="548">
        <v>0</v>
      </c>
      <c r="H45" s="267">
        <v>0</v>
      </c>
      <c r="I45" s="548">
        <v>0</v>
      </c>
      <c r="J45" s="267">
        <v>0</v>
      </c>
      <c r="K45" s="548">
        <v>0</v>
      </c>
      <c r="L45" s="267">
        <v>0</v>
      </c>
      <c r="M45" s="548">
        <v>0</v>
      </c>
      <c r="N45" s="267">
        <v>0</v>
      </c>
      <c r="O45" s="548">
        <v>0</v>
      </c>
      <c r="P45" s="267">
        <v>0</v>
      </c>
      <c r="Q45" s="548">
        <v>0</v>
      </c>
      <c r="R45" s="267">
        <v>0</v>
      </c>
    </row>
    <row r="46" spans="1:70">
      <c r="A46" s="160"/>
      <c r="B46" s="161" t="s">
        <v>341</v>
      </c>
      <c r="C46" s="548">
        <v>0</v>
      </c>
      <c r="D46" s="267">
        <v>0</v>
      </c>
      <c r="E46" s="548">
        <v>5.96</v>
      </c>
      <c r="F46" s="267">
        <v>6.5970000000000004</v>
      </c>
      <c r="G46" s="548">
        <v>66.453999999999994</v>
      </c>
      <c r="H46" s="267">
        <v>98.453999999999994</v>
      </c>
      <c r="I46" s="548">
        <v>75.010999999999996</v>
      </c>
      <c r="J46" s="267">
        <v>58.835000000000001</v>
      </c>
      <c r="K46" s="548">
        <v>0</v>
      </c>
      <c r="L46" s="267">
        <v>0</v>
      </c>
      <c r="M46" s="548">
        <v>0.57099999999999995</v>
      </c>
      <c r="N46" s="267">
        <v>1.07</v>
      </c>
      <c r="O46" s="548">
        <v>0</v>
      </c>
      <c r="P46" s="267">
        <v>0</v>
      </c>
      <c r="Q46" s="548">
        <v>147.99600000000001</v>
      </c>
      <c r="R46" s="267">
        <v>164.95599999999999</v>
      </c>
    </row>
    <row r="47" spans="1:70">
      <c r="Q47" s="169"/>
      <c r="R47" s="169"/>
      <c r="S47" s="169"/>
      <c r="T47" s="169"/>
      <c r="U47" s="169"/>
      <c r="V47" s="169"/>
      <c r="W47" s="169"/>
      <c r="X47" s="169"/>
    </row>
    <row r="48" spans="1:70">
      <c r="A48" s="160"/>
      <c r="B48" s="165" t="s">
        <v>342</v>
      </c>
      <c r="C48" s="548">
        <v>0</v>
      </c>
      <c r="D48" s="267">
        <v>0</v>
      </c>
      <c r="E48" s="553">
        <v>0</v>
      </c>
      <c r="F48" s="267">
        <v>0</v>
      </c>
      <c r="G48" s="553">
        <v>0</v>
      </c>
      <c r="H48" s="267">
        <v>0</v>
      </c>
      <c r="I48" s="553">
        <v>0</v>
      </c>
      <c r="J48" s="267">
        <v>0</v>
      </c>
      <c r="K48" s="553">
        <v>0</v>
      </c>
      <c r="L48" s="267">
        <v>0</v>
      </c>
      <c r="M48" s="553">
        <v>0</v>
      </c>
      <c r="N48" s="267">
        <v>0</v>
      </c>
      <c r="O48" s="553">
        <v>0</v>
      </c>
      <c r="P48" s="267">
        <v>0</v>
      </c>
      <c r="Q48" s="553">
        <v>0</v>
      </c>
      <c r="R48" s="267">
        <v>0</v>
      </c>
    </row>
    <row r="49" spans="1:70">
      <c r="Q49" s="169"/>
      <c r="R49" s="169"/>
      <c r="S49" s="169"/>
      <c r="T49" s="169"/>
      <c r="U49" s="169"/>
      <c r="V49" s="169"/>
      <c r="W49" s="169"/>
      <c r="X49" s="169"/>
      <c r="Y49" s="169"/>
      <c r="Z49" s="169"/>
      <c r="AA49" s="169"/>
    </row>
    <row r="50" spans="1:70" s="144" customFormat="1">
      <c r="A50" s="158" t="s">
        <v>343</v>
      </c>
      <c r="B50" s="159"/>
      <c r="C50" s="548">
        <v>0</v>
      </c>
      <c r="D50" s="268">
        <v>0</v>
      </c>
      <c r="E50" s="548">
        <v>13.835000000000001</v>
      </c>
      <c r="F50" s="268">
        <v>18.131</v>
      </c>
      <c r="G50" s="548">
        <v>914.31600000000003</v>
      </c>
      <c r="H50" s="268">
        <v>984.89499999999998</v>
      </c>
      <c r="I50" s="548">
        <v>2159.2420000000002</v>
      </c>
      <c r="J50" s="268">
        <v>2067.3069999999998</v>
      </c>
      <c r="K50" s="548">
        <v>0</v>
      </c>
      <c r="L50" s="268">
        <v>0</v>
      </c>
      <c r="M50" s="548">
        <v>103.73699999999999</v>
      </c>
      <c r="N50" s="268">
        <v>125.14700000000001</v>
      </c>
      <c r="O50" s="548">
        <v>0</v>
      </c>
      <c r="P50" s="268">
        <v>0</v>
      </c>
      <c r="Q50" s="548">
        <v>3191.13</v>
      </c>
      <c r="R50" s="268">
        <v>3195.48</v>
      </c>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row>
    <row r="51" spans="1:70">
      <c r="A51" s="160"/>
      <c r="B51" s="161" t="s">
        <v>344</v>
      </c>
      <c r="C51" s="548">
        <v>0</v>
      </c>
      <c r="D51" s="267">
        <v>0</v>
      </c>
      <c r="E51" s="548">
        <v>0</v>
      </c>
      <c r="F51" s="267">
        <v>0</v>
      </c>
      <c r="G51" s="548">
        <v>522.39499999999998</v>
      </c>
      <c r="H51" s="267">
        <v>528.97500000000002</v>
      </c>
      <c r="I51" s="548">
        <v>1796.99</v>
      </c>
      <c r="J51" s="267">
        <v>1602.6869999999999</v>
      </c>
      <c r="K51" s="548">
        <v>0</v>
      </c>
      <c r="L51" s="267">
        <v>0</v>
      </c>
      <c r="M51" s="548">
        <v>0</v>
      </c>
      <c r="N51" s="267">
        <v>0</v>
      </c>
      <c r="O51" s="548">
        <v>0</v>
      </c>
      <c r="P51" s="267">
        <v>0</v>
      </c>
      <c r="Q51" s="548">
        <v>2319.3850000000002</v>
      </c>
      <c r="R51" s="267">
        <v>2131.6619999999998</v>
      </c>
    </row>
    <row r="52" spans="1:70">
      <c r="A52" s="160"/>
      <c r="B52" s="161" t="s">
        <v>345</v>
      </c>
      <c r="C52" s="548">
        <v>0</v>
      </c>
      <c r="D52" s="267">
        <v>0</v>
      </c>
      <c r="E52" s="548">
        <v>0</v>
      </c>
      <c r="F52" s="267">
        <v>0</v>
      </c>
      <c r="G52" s="548">
        <v>80.379000000000005</v>
      </c>
      <c r="H52" s="267">
        <v>86.278999999999996</v>
      </c>
      <c r="I52" s="548">
        <v>55.731000000000002</v>
      </c>
      <c r="J52" s="267">
        <v>47.316000000000003</v>
      </c>
      <c r="K52" s="548">
        <v>0</v>
      </c>
      <c r="L52" s="267">
        <v>0</v>
      </c>
      <c r="M52" s="548">
        <v>13.260999999999999</v>
      </c>
      <c r="N52" s="267">
        <v>13.836</v>
      </c>
      <c r="O52" s="548">
        <v>0</v>
      </c>
      <c r="P52" s="267">
        <v>0</v>
      </c>
      <c r="Q52" s="548">
        <v>149.37100000000001</v>
      </c>
      <c r="R52" s="267">
        <v>147.43100000000001</v>
      </c>
    </row>
    <row r="53" spans="1:70">
      <c r="A53" s="160"/>
      <c r="B53" s="161" t="s">
        <v>346</v>
      </c>
      <c r="C53" s="548">
        <v>0</v>
      </c>
      <c r="D53" s="267">
        <v>0</v>
      </c>
      <c r="E53" s="548">
        <v>0</v>
      </c>
      <c r="F53" s="267">
        <v>0</v>
      </c>
      <c r="G53" s="548">
        <v>13.42</v>
      </c>
      <c r="H53" s="267">
        <v>4.4189999999999996</v>
      </c>
      <c r="I53" s="548">
        <v>6.0860000000000003</v>
      </c>
      <c r="J53" s="267">
        <v>4.1689999999999996</v>
      </c>
      <c r="K53" s="548">
        <v>0</v>
      </c>
      <c r="L53" s="267">
        <v>0</v>
      </c>
      <c r="M53" s="548">
        <v>22.919</v>
      </c>
      <c r="N53" s="267">
        <v>40.058</v>
      </c>
      <c r="O53" s="548">
        <v>0</v>
      </c>
      <c r="P53" s="267">
        <v>0</v>
      </c>
      <c r="Q53" s="548">
        <v>42.424999999999997</v>
      </c>
      <c r="R53" s="267">
        <v>48.646000000000001</v>
      </c>
    </row>
    <row r="54" spans="1:70">
      <c r="A54" s="160"/>
      <c r="B54" s="161" t="s">
        <v>347</v>
      </c>
      <c r="C54" s="548">
        <v>0</v>
      </c>
      <c r="D54" s="267">
        <v>0</v>
      </c>
      <c r="E54" s="548">
        <v>0</v>
      </c>
      <c r="F54" s="267">
        <v>0</v>
      </c>
      <c r="G54" s="548">
        <v>113.97199999999999</v>
      </c>
      <c r="H54" s="267">
        <v>63.881999999999998</v>
      </c>
      <c r="I54" s="548">
        <v>0</v>
      </c>
      <c r="J54" s="267">
        <v>0</v>
      </c>
      <c r="K54" s="548">
        <v>0</v>
      </c>
      <c r="L54" s="267">
        <v>0</v>
      </c>
      <c r="M54" s="548">
        <v>19.545000000000002</v>
      </c>
      <c r="N54" s="267">
        <v>23.745000000000001</v>
      </c>
      <c r="O54" s="548">
        <v>0</v>
      </c>
      <c r="P54" s="267">
        <v>0</v>
      </c>
      <c r="Q54" s="548">
        <v>133.517</v>
      </c>
      <c r="R54" s="267">
        <v>87.626999999999995</v>
      </c>
    </row>
    <row r="55" spans="1:70">
      <c r="A55" s="160"/>
      <c r="B55" s="161" t="s">
        <v>348</v>
      </c>
      <c r="C55" s="548">
        <v>0</v>
      </c>
      <c r="D55" s="267">
        <v>0</v>
      </c>
      <c r="E55" s="548">
        <v>0</v>
      </c>
      <c r="F55" s="267">
        <v>0</v>
      </c>
      <c r="G55" s="548">
        <v>13.881</v>
      </c>
      <c r="H55" s="267">
        <v>12.48</v>
      </c>
      <c r="I55" s="548">
        <v>272.089</v>
      </c>
      <c r="J55" s="267">
        <v>226.18</v>
      </c>
      <c r="K55" s="548">
        <v>0</v>
      </c>
      <c r="L55" s="267">
        <v>0</v>
      </c>
      <c r="M55" s="548">
        <v>4.0439999999999996</v>
      </c>
      <c r="N55" s="267">
        <v>3.15</v>
      </c>
      <c r="O55" s="548">
        <v>0</v>
      </c>
      <c r="P55" s="267">
        <v>0</v>
      </c>
      <c r="Q55" s="548">
        <v>290.01400000000001</v>
      </c>
      <c r="R55" s="267">
        <v>241.81</v>
      </c>
    </row>
    <row r="56" spans="1:70">
      <c r="A56" s="160"/>
      <c r="B56" s="161" t="s">
        <v>349</v>
      </c>
      <c r="C56" s="548">
        <v>0</v>
      </c>
      <c r="D56" s="267">
        <v>0</v>
      </c>
      <c r="E56" s="548">
        <v>10.272</v>
      </c>
      <c r="F56" s="267">
        <v>10.811999999999999</v>
      </c>
      <c r="G56" s="548">
        <v>78.591999999999999</v>
      </c>
      <c r="H56" s="267">
        <v>72.900999999999996</v>
      </c>
      <c r="I56" s="548">
        <v>0</v>
      </c>
      <c r="J56" s="267">
        <v>162.71899999999999</v>
      </c>
      <c r="K56" s="548">
        <v>0</v>
      </c>
      <c r="L56" s="267">
        <v>0</v>
      </c>
      <c r="M56" s="548">
        <v>43.704000000000001</v>
      </c>
      <c r="N56" s="267">
        <v>44.045999999999999</v>
      </c>
      <c r="O56" s="548">
        <v>0</v>
      </c>
      <c r="P56" s="267">
        <v>0</v>
      </c>
      <c r="Q56" s="548">
        <v>132.56800000000001</v>
      </c>
      <c r="R56" s="267">
        <v>290.47800000000001</v>
      </c>
    </row>
    <row r="57" spans="1:70">
      <c r="A57" s="160"/>
      <c r="B57" s="161" t="s">
        <v>350</v>
      </c>
      <c r="C57" s="548">
        <v>0</v>
      </c>
      <c r="D57" s="267">
        <v>0</v>
      </c>
      <c r="E57" s="548">
        <v>0.112</v>
      </c>
      <c r="F57" s="267">
        <v>0.11799999999999999</v>
      </c>
      <c r="G57" s="548">
        <v>0</v>
      </c>
      <c r="H57" s="267">
        <v>0</v>
      </c>
      <c r="I57" s="548">
        <v>28.346</v>
      </c>
      <c r="J57" s="267">
        <v>24.236000000000001</v>
      </c>
      <c r="K57" s="548">
        <v>0</v>
      </c>
      <c r="L57" s="267">
        <v>0</v>
      </c>
      <c r="M57" s="548">
        <v>0.26400000000000001</v>
      </c>
      <c r="N57" s="267">
        <v>0.312</v>
      </c>
      <c r="O57" s="548">
        <v>0</v>
      </c>
      <c r="P57" s="267">
        <v>0</v>
      </c>
      <c r="Q57" s="548">
        <v>28.722000000000001</v>
      </c>
      <c r="R57" s="267">
        <v>24.666</v>
      </c>
    </row>
    <row r="58" spans="1:70">
      <c r="A58" s="160"/>
      <c r="B58" s="161" t="s">
        <v>351</v>
      </c>
      <c r="C58" s="548">
        <v>0</v>
      </c>
      <c r="D58" s="267">
        <v>0</v>
      </c>
      <c r="E58" s="548">
        <v>3.4510000000000001</v>
      </c>
      <c r="F58" s="267">
        <v>7.2009999999999996</v>
      </c>
      <c r="G58" s="548">
        <v>91.677000000000007</v>
      </c>
      <c r="H58" s="267">
        <v>215.959</v>
      </c>
      <c r="I58" s="548">
        <v>0</v>
      </c>
      <c r="J58" s="267">
        <v>0</v>
      </c>
      <c r="K58" s="548">
        <v>0</v>
      </c>
      <c r="L58" s="267">
        <v>0</v>
      </c>
      <c r="M58" s="548">
        <v>0</v>
      </c>
      <c r="N58" s="267">
        <v>0</v>
      </c>
      <c r="O58" s="548">
        <v>0</v>
      </c>
      <c r="P58" s="267">
        <v>0</v>
      </c>
      <c r="Q58" s="548">
        <v>95.128</v>
      </c>
      <c r="R58" s="267">
        <v>223.16</v>
      </c>
    </row>
    <row r="59" spans="1:70">
      <c r="Q59" s="169"/>
      <c r="R59" s="169"/>
      <c r="S59" s="169"/>
      <c r="T59" s="169"/>
      <c r="U59" s="169"/>
      <c r="V59" s="169"/>
      <c r="W59" s="169"/>
      <c r="X59" s="169"/>
    </row>
    <row r="60" spans="1:70" s="144" customFormat="1">
      <c r="A60" s="158" t="s">
        <v>352</v>
      </c>
      <c r="B60" s="159"/>
      <c r="C60" s="562">
        <v>0</v>
      </c>
      <c r="D60" s="268">
        <v>0</v>
      </c>
      <c r="E60" s="562">
        <v>74.075999999999993</v>
      </c>
      <c r="F60" s="268">
        <v>68.543000000000006</v>
      </c>
      <c r="G60" s="562">
        <v>5133.4030000000002</v>
      </c>
      <c r="H60" s="268">
        <v>4903.8090000000002</v>
      </c>
      <c r="I60" s="562">
        <v>1928.097</v>
      </c>
      <c r="J60" s="268">
        <v>1542.521</v>
      </c>
      <c r="K60" s="562">
        <v>0</v>
      </c>
      <c r="L60" s="268">
        <v>0</v>
      </c>
      <c r="M60" s="562">
        <v>1364.1210000000001</v>
      </c>
      <c r="N60" s="268">
        <v>1382.8810000000001</v>
      </c>
      <c r="O60" s="562">
        <v>5.0000000000000001E-3</v>
      </c>
      <c r="P60" s="268">
        <v>0</v>
      </c>
      <c r="Q60" s="562">
        <v>8499.7019999999993</v>
      </c>
      <c r="R60" s="268">
        <v>7897.7539999999999</v>
      </c>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row>
    <row r="61" spans="1:70" s="144" customFormat="1">
      <c r="A61" s="158" t="s">
        <v>353</v>
      </c>
      <c r="B61" s="159"/>
      <c r="C61" s="562">
        <v>0</v>
      </c>
      <c r="D61" s="268">
        <v>0</v>
      </c>
      <c r="E61" s="562">
        <v>74.075999999999993</v>
      </c>
      <c r="F61" s="268">
        <v>68.543000000000006</v>
      </c>
      <c r="G61" s="562">
        <v>5133.4030000000002</v>
      </c>
      <c r="H61" s="268">
        <v>4903.8090000000002</v>
      </c>
      <c r="I61" s="562">
        <v>1928.097</v>
      </c>
      <c r="J61" s="268">
        <v>1542.521</v>
      </c>
      <c r="K61" s="562">
        <v>0</v>
      </c>
      <c r="L61" s="268">
        <v>0</v>
      </c>
      <c r="M61" s="562">
        <v>1364.1210000000001</v>
      </c>
      <c r="N61" s="268">
        <v>1382.8810000000001</v>
      </c>
      <c r="O61" s="562">
        <v>5.0000000000000001E-3</v>
      </c>
      <c r="P61" s="268">
        <v>0</v>
      </c>
      <c r="Q61" s="562">
        <v>8499.7019999999993</v>
      </c>
      <c r="R61" s="268">
        <v>7897.7539999999999</v>
      </c>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row>
    <row r="62" spans="1:70">
      <c r="A62" s="160"/>
      <c r="B62" s="161" t="s">
        <v>354</v>
      </c>
      <c r="C62" s="553">
        <v>0</v>
      </c>
      <c r="D62" s="267">
        <v>0</v>
      </c>
      <c r="E62" s="553">
        <v>159.411</v>
      </c>
      <c r="F62" s="267">
        <v>135.22399999999999</v>
      </c>
      <c r="G62" s="553">
        <v>4831.5159999999996</v>
      </c>
      <c r="H62" s="267">
        <v>4461.1000000000004</v>
      </c>
      <c r="I62" s="553">
        <v>198.089</v>
      </c>
      <c r="J62" s="267">
        <v>173.47</v>
      </c>
      <c r="K62" s="553">
        <v>0</v>
      </c>
      <c r="L62" s="267">
        <v>0</v>
      </c>
      <c r="M62" s="553">
        <v>1032.451</v>
      </c>
      <c r="N62" s="267">
        <v>1032.451</v>
      </c>
      <c r="O62" s="553">
        <v>0</v>
      </c>
      <c r="P62" s="267">
        <v>0</v>
      </c>
      <c r="Q62" s="553">
        <v>6221.4669999999996</v>
      </c>
      <c r="R62" s="267">
        <v>5802.2449999999999</v>
      </c>
    </row>
    <row r="63" spans="1:70">
      <c r="A63" s="160"/>
      <c r="B63" s="161" t="s">
        <v>355</v>
      </c>
      <c r="C63" s="553">
        <v>0</v>
      </c>
      <c r="D63" s="267">
        <v>0</v>
      </c>
      <c r="E63" s="553">
        <v>-106.035</v>
      </c>
      <c r="F63" s="267">
        <v>-79.563999999999993</v>
      </c>
      <c r="G63" s="553">
        <v>65.197000000000003</v>
      </c>
      <c r="H63" s="267">
        <v>240.16399999999999</v>
      </c>
      <c r="I63" s="553">
        <v>-572.52</v>
      </c>
      <c r="J63" s="267">
        <v>-647.77499999999998</v>
      </c>
      <c r="K63" s="553">
        <v>0</v>
      </c>
      <c r="L63" s="267">
        <v>0</v>
      </c>
      <c r="M63" s="553">
        <v>261.267</v>
      </c>
      <c r="N63" s="267">
        <v>283.16800000000001</v>
      </c>
      <c r="O63" s="553">
        <v>0</v>
      </c>
      <c r="P63" s="267">
        <v>0</v>
      </c>
      <c r="Q63" s="553">
        <v>-352.09100000000001</v>
      </c>
      <c r="R63" s="267">
        <v>-204.00700000000001</v>
      </c>
    </row>
    <row r="64" spans="1:70">
      <c r="A64" s="160"/>
      <c r="B64" s="161" t="s">
        <v>356</v>
      </c>
      <c r="C64" s="553">
        <v>0</v>
      </c>
      <c r="D64" s="267">
        <v>0</v>
      </c>
      <c r="E64" s="553">
        <v>0</v>
      </c>
      <c r="F64" s="267">
        <v>0</v>
      </c>
      <c r="G64" s="553">
        <v>0</v>
      </c>
      <c r="H64" s="267">
        <v>0</v>
      </c>
      <c r="I64" s="553">
        <v>35.69</v>
      </c>
      <c r="J64" s="267">
        <v>31.254000000000001</v>
      </c>
      <c r="K64" s="553">
        <v>0</v>
      </c>
      <c r="L64" s="267">
        <v>0</v>
      </c>
      <c r="M64" s="553">
        <v>0</v>
      </c>
      <c r="N64" s="267">
        <v>0</v>
      </c>
      <c r="O64" s="553">
        <v>0</v>
      </c>
      <c r="P64" s="267">
        <v>0</v>
      </c>
      <c r="Q64" s="553">
        <v>35.69</v>
      </c>
      <c r="R64" s="267">
        <v>31.254000000000001</v>
      </c>
    </row>
    <row r="65" spans="1:70">
      <c r="A65" s="160"/>
      <c r="B65" s="161" t="s">
        <v>357</v>
      </c>
      <c r="C65" s="553">
        <v>0</v>
      </c>
      <c r="D65" s="267">
        <v>0</v>
      </c>
      <c r="E65" s="553">
        <v>0</v>
      </c>
      <c r="F65" s="267">
        <v>0</v>
      </c>
      <c r="G65" s="553">
        <v>-5.3999999999999999E-2</v>
      </c>
      <c r="H65" s="267">
        <v>-5.0999999999999997E-2</v>
      </c>
      <c r="I65" s="553">
        <v>0</v>
      </c>
      <c r="J65" s="267">
        <v>0</v>
      </c>
      <c r="K65" s="553">
        <v>0</v>
      </c>
      <c r="L65" s="267">
        <v>0</v>
      </c>
      <c r="M65" s="553">
        <v>0</v>
      </c>
      <c r="N65" s="267">
        <v>0</v>
      </c>
      <c r="O65" s="553">
        <v>0</v>
      </c>
      <c r="P65" s="267">
        <v>0</v>
      </c>
      <c r="Q65" s="553">
        <v>-5.3999999999999999E-2</v>
      </c>
      <c r="R65" s="267">
        <v>-5.0999999999999997E-2</v>
      </c>
    </row>
    <row r="66" spans="1:70">
      <c r="A66" s="160"/>
      <c r="B66" s="161" t="s">
        <v>358</v>
      </c>
      <c r="C66" s="553">
        <v>0</v>
      </c>
      <c r="D66" s="267">
        <v>0</v>
      </c>
      <c r="E66" s="548">
        <v>0</v>
      </c>
      <c r="F66" s="267">
        <v>0</v>
      </c>
      <c r="G66" s="548">
        <v>0</v>
      </c>
      <c r="H66" s="267">
        <v>0</v>
      </c>
      <c r="I66" s="548">
        <v>0</v>
      </c>
      <c r="J66" s="267">
        <v>0</v>
      </c>
      <c r="K66" s="548">
        <v>0</v>
      </c>
      <c r="L66" s="267">
        <v>0</v>
      </c>
      <c r="M66" s="548">
        <v>0</v>
      </c>
      <c r="N66" s="267">
        <v>0</v>
      </c>
      <c r="O66" s="548">
        <v>0</v>
      </c>
      <c r="P66" s="267">
        <v>0</v>
      </c>
      <c r="Q66" s="548">
        <v>0</v>
      </c>
      <c r="R66" s="267">
        <v>0</v>
      </c>
    </row>
    <row r="67" spans="1:70">
      <c r="A67" s="160"/>
      <c r="B67" s="161" t="s">
        <v>359</v>
      </c>
      <c r="C67" s="553">
        <v>0</v>
      </c>
      <c r="D67" s="267">
        <v>0</v>
      </c>
      <c r="E67" s="553">
        <v>20.7</v>
      </c>
      <c r="F67" s="267">
        <v>12.882999999999999</v>
      </c>
      <c r="G67" s="553">
        <v>236.744</v>
      </c>
      <c r="H67" s="267">
        <v>202.596</v>
      </c>
      <c r="I67" s="553">
        <v>2266.8380000000002</v>
      </c>
      <c r="J67" s="267">
        <v>1985.5719999999999</v>
      </c>
      <c r="K67" s="553">
        <v>0</v>
      </c>
      <c r="L67" s="267">
        <v>0</v>
      </c>
      <c r="M67" s="553">
        <v>70.403000000000006</v>
      </c>
      <c r="N67" s="267">
        <v>67.262</v>
      </c>
      <c r="O67" s="553">
        <v>5.0000000000000001E-3</v>
      </c>
      <c r="P67" s="267">
        <v>0</v>
      </c>
      <c r="Q67" s="553">
        <v>2594.69</v>
      </c>
      <c r="R67" s="267">
        <v>2268.3130000000001</v>
      </c>
    </row>
    <row r="68" spans="1:70">
      <c r="Q68" s="169"/>
      <c r="R68" s="169"/>
      <c r="S68" s="169"/>
      <c r="T68" s="169"/>
      <c r="U68" s="169"/>
      <c r="V68" s="169"/>
      <c r="W68" s="169"/>
      <c r="X68" s="169"/>
      <c r="Y68" s="169"/>
      <c r="Z68" s="169"/>
      <c r="AA68" s="169"/>
    </row>
    <row r="69" spans="1:70">
      <c r="A69" s="172" t="s">
        <v>360</v>
      </c>
      <c r="B69" s="161"/>
      <c r="C69" s="553">
        <v>0</v>
      </c>
      <c r="D69" s="268">
        <v>0</v>
      </c>
      <c r="E69" s="553">
        <v>0</v>
      </c>
      <c r="F69" s="268">
        <v>0</v>
      </c>
      <c r="G69" s="553">
        <v>0</v>
      </c>
      <c r="H69" s="268">
        <v>0</v>
      </c>
      <c r="I69" s="553">
        <v>0</v>
      </c>
      <c r="J69" s="268">
        <v>0</v>
      </c>
      <c r="K69" s="553">
        <v>0</v>
      </c>
      <c r="L69" s="268">
        <v>0</v>
      </c>
      <c r="M69" s="553">
        <v>0</v>
      </c>
      <c r="N69" s="268">
        <v>0</v>
      </c>
      <c r="O69" s="553">
        <v>0</v>
      </c>
      <c r="P69" s="268">
        <v>0</v>
      </c>
      <c r="Q69" s="553">
        <v>0</v>
      </c>
      <c r="R69" s="268">
        <v>0</v>
      </c>
    </row>
    <row r="70" spans="1:70">
      <c r="Q70" s="169"/>
      <c r="R70" s="169"/>
      <c r="S70" s="169"/>
      <c r="T70" s="169"/>
      <c r="U70" s="169"/>
      <c r="V70" s="169"/>
      <c r="W70" s="169"/>
      <c r="X70" s="169"/>
      <c r="Y70" s="169"/>
      <c r="Z70" s="169"/>
      <c r="AA70" s="169"/>
      <c r="AB70" s="169"/>
      <c r="AC70" s="169"/>
      <c r="AD70" s="169"/>
      <c r="AE70" s="169"/>
      <c r="AF70" s="169"/>
      <c r="AG70" s="169"/>
    </row>
    <row r="71" spans="1:70">
      <c r="A71" s="158" t="s">
        <v>361</v>
      </c>
      <c r="B71" s="161"/>
      <c r="C71" s="562">
        <v>0</v>
      </c>
      <c r="D71" s="268">
        <v>0</v>
      </c>
      <c r="E71" s="562">
        <v>100.00700000000001</v>
      </c>
      <c r="F71" s="268">
        <v>105.908</v>
      </c>
      <c r="G71" s="562">
        <v>7087.9669999999996</v>
      </c>
      <c r="H71" s="268">
        <v>7039.2</v>
      </c>
      <c r="I71" s="562">
        <v>5450.6670000000004</v>
      </c>
      <c r="J71" s="268">
        <v>4475.1229999999996</v>
      </c>
      <c r="K71" s="562">
        <v>0</v>
      </c>
      <c r="L71" s="268">
        <v>0</v>
      </c>
      <c r="M71" s="562">
        <v>1579.2860000000001</v>
      </c>
      <c r="N71" s="268">
        <v>1597.9359999999999</v>
      </c>
      <c r="O71" s="562">
        <v>5.0000000000000001E-3</v>
      </c>
      <c r="P71" s="268">
        <v>2E-3</v>
      </c>
      <c r="Q71" s="562">
        <v>14217.932000000001</v>
      </c>
      <c r="R71" s="268">
        <v>13218.169</v>
      </c>
    </row>
    <row r="72" spans="1:70">
      <c r="C72" s="157"/>
      <c r="D72" s="157"/>
      <c r="E72" s="157"/>
      <c r="F72" s="157"/>
      <c r="G72" s="157"/>
      <c r="H72" s="157"/>
      <c r="I72" s="157"/>
      <c r="J72" s="157"/>
      <c r="K72" s="157"/>
      <c r="L72" s="157"/>
      <c r="M72" s="157"/>
      <c r="N72" s="157"/>
      <c r="O72" s="157"/>
      <c r="P72" s="157"/>
      <c r="Q72" s="157"/>
      <c r="R72" s="157"/>
      <c r="S72" s="169"/>
      <c r="T72" s="169"/>
      <c r="U72" s="169"/>
      <c r="V72" s="169"/>
      <c r="W72" s="169"/>
      <c r="X72" s="169"/>
      <c r="Y72" s="169"/>
      <c r="Z72" s="169"/>
      <c r="AA72" s="169"/>
    </row>
    <row r="73" spans="1:70">
      <c r="C73" s="157"/>
      <c r="D73" s="157"/>
      <c r="E73" s="157"/>
      <c r="F73" s="157"/>
      <c r="G73" s="157"/>
      <c r="H73" s="157"/>
      <c r="I73" s="157"/>
      <c r="J73" s="157"/>
      <c r="K73" s="157"/>
      <c r="L73" s="157"/>
      <c r="M73" s="157"/>
      <c r="N73" s="157"/>
      <c r="O73" s="157"/>
      <c r="P73" s="157"/>
      <c r="Q73" s="157"/>
      <c r="R73" s="157"/>
      <c r="S73" s="169"/>
      <c r="T73" s="169"/>
      <c r="U73" s="169"/>
      <c r="V73" s="169"/>
      <c r="W73" s="169"/>
      <c r="X73" s="169"/>
      <c r="Y73" s="169"/>
      <c r="Z73" s="169"/>
      <c r="AA73" s="169"/>
    </row>
    <row r="74" spans="1:70" ht="12.75" customHeight="1">
      <c r="C74" s="902" t="s">
        <v>403</v>
      </c>
      <c r="D74" s="776"/>
      <c r="E74" s="776"/>
      <c r="F74" s="776"/>
      <c r="G74" s="776"/>
      <c r="H74" s="776"/>
      <c r="I74" s="776"/>
      <c r="J74" s="776"/>
      <c r="K74" s="776"/>
      <c r="L74" s="776"/>
      <c r="M74" s="776"/>
      <c r="N74" s="776"/>
      <c r="O74" s="776"/>
      <c r="P74" s="776"/>
      <c r="Q74" s="776"/>
      <c r="R74" s="776"/>
      <c r="S74" s="776"/>
      <c r="T74" s="776"/>
      <c r="U74" s="776"/>
      <c r="V74" s="776"/>
      <c r="W74" s="776"/>
      <c r="X74" s="776"/>
      <c r="Y74" s="776"/>
      <c r="Z74" s="776"/>
      <c r="AA74" s="776"/>
      <c r="AB74" s="776"/>
      <c r="AC74" s="776"/>
      <c r="AD74" s="776"/>
      <c r="AE74" s="776"/>
      <c r="AF74" s="776"/>
      <c r="AG74" s="776"/>
      <c r="AH74" s="776"/>
    </row>
    <row r="75" spans="1:70" ht="12.75" customHeight="1">
      <c r="A75" s="875" t="s">
        <v>0</v>
      </c>
      <c r="B75" s="876"/>
      <c r="C75" s="872" t="s">
        <v>219</v>
      </c>
      <c r="D75" s="874"/>
      <c r="E75" s="874"/>
      <c r="F75" s="873"/>
      <c r="G75" s="872" t="s">
        <v>5</v>
      </c>
      <c r="H75" s="874"/>
      <c r="I75" s="874"/>
      <c r="J75" s="873"/>
      <c r="K75" s="872" t="s">
        <v>6</v>
      </c>
      <c r="L75" s="874"/>
      <c r="M75" s="874"/>
      <c r="N75" s="873"/>
      <c r="O75" s="872" t="s">
        <v>7</v>
      </c>
      <c r="P75" s="874"/>
      <c r="Q75" s="874"/>
      <c r="R75" s="873"/>
      <c r="S75" s="872" t="s">
        <v>14</v>
      </c>
      <c r="T75" s="874"/>
      <c r="U75" s="874"/>
      <c r="V75" s="873"/>
      <c r="W75" s="872" t="s">
        <v>44</v>
      </c>
      <c r="X75" s="874"/>
      <c r="Y75" s="874"/>
      <c r="Z75" s="873"/>
      <c r="AA75" s="872" t="s">
        <v>308</v>
      </c>
      <c r="AB75" s="874"/>
      <c r="AC75" s="874"/>
      <c r="AD75" s="873"/>
      <c r="AE75" s="872" t="s">
        <v>47</v>
      </c>
      <c r="AF75" s="874"/>
      <c r="AG75" s="874"/>
      <c r="AH75" s="873"/>
    </row>
    <row r="76" spans="1:70" ht="12.75" customHeight="1">
      <c r="A76" s="648"/>
      <c r="B76" s="649"/>
      <c r="C76" s="872" t="s">
        <v>11</v>
      </c>
      <c r="D76" s="873"/>
      <c r="E76" s="872" t="s">
        <v>12</v>
      </c>
      <c r="F76" s="873"/>
      <c r="G76" s="872" t="s">
        <v>11</v>
      </c>
      <c r="H76" s="873"/>
      <c r="I76" s="872" t="s">
        <v>12</v>
      </c>
      <c r="J76" s="873"/>
      <c r="K76" s="872" t="s">
        <v>11</v>
      </c>
      <c r="L76" s="873"/>
      <c r="M76" s="872" t="s">
        <v>12</v>
      </c>
      <c r="N76" s="873"/>
      <c r="O76" s="872" t="s">
        <v>11</v>
      </c>
      <c r="P76" s="873"/>
      <c r="Q76" s="872" t="s">
        <v>12</v>
      </c>
      <c r="R76" s="873"/>
      <c r="S76" s="872" t="s">
        <v>11</v>
      </c>
      <c r="T76" s="873"/>
      <c r="U76" s="872" t="s">
        <v>12</v>
      </c>
      <c r="V76" s="873"/>
      <c r="W76" s="872" t="s">
        <v>11</v>
      </c>
      <c r="X76" s="873"/>
      <c r="Y76" s="872" t="s">
        <v>12</v>
      </c>
      <c r="Z76" s="873"/>
      <c r="AA76" s="872" t="s">
        <v>11</v>
      </c>
      <c r="AB76" s="873"/>
      <c r="AC76" s="872" t="s">
        <v>12</v>
      </c>
      <c r="AD76" s="873"/>
      <c r="AE76" s="872" t="s">
        <v>11</v>
      </c>
      <c r="AF76" s="873"/>
      <c r="AG76" s="872" t="s">
        <v>12</v>
      </c>
      <c r="AH76" s="873"/>
    </row>
    <row r="77" spans="1:70" ht="12" customHeight="1">
      <c r="A77" s="881"/>
      <c r="B77" s="882"/>
      <c r="C77" s="754" t="s">
        <v>463</v>
      </c>
      <c r="D77" s="753" t="s">
        <v>466</v>
      </c>
      <c r="E77" s="549" t="s">
        <v>460</v>
      </c>
      <c r="F77" s="263" t="s">
        <v>461</v>
      </c>
      <c r="G77" s="754" t="s">
        <v>463</v>
      </c>
      <c r="H77" s="753" t="s">
        <v>466</v>
      </c>
      <c r="I77" s="549" t="s">
        <v>460</v>
      </c>
      <c r="J77" s="263" t="s">
        <v>461</v>
      </c>
      <c r="K77" s="754" t="s">
        <v>463</v>
      </c>
      <c r="L77" s="753" t="s">
        <v>466</v>
      </c>
      <c r="M77" s="549" t="s">
        <v>460</v>
      </c>
      <c r="N77" s="263" t="s">
        <v>461</v>
      </c>
      <c r="O77" s="754" t="s">
        <v>463</v>
      </c>
      <c r="P77" s="753" t="s">
        <v>466</v>
      </c>
      <c r="Q77" s="549" t="s">
        <v>460</v>
      </c>
      <c r="R77" s="263" t="s">
        <v>461</v>
      </c>
      <c r="S77" s="754" t="s">
        <v>463</v>
      </c>
      <c r="T77" s="753" t="s">
        <v>466</v>
      </c>
      <c r="U77" s="549" t="s">
        <v>460</v>
      </c>
      <c r="V77" s="263" t="s">
        <v>461</v>
      </c>
      <c r="W77" s="754" t="s">
        <v>463</v>
      </c>
      <c r="X77" s="753" t="s">
        <v>466</v>
      </c>
      <c r="Y77" s="549" t="s">
        <v>460</v>
      </c>
      <c r="Z77" s="263" t="s">
        <v>461</v>
      </c>
      <c r="AA77" s="754" t="s">
        <v>463</v>
      </c>
      <c r="AB77" s="753" t="s">
        <v>466</v>
      </c>
      <c r="AC77" s="549" t="s">
        <v>460</v>
      </c>
      <c r="AD77" s="263" t="s">
        <v>461</v>
      </c>
      <c r="AE77" s="754" t="s">
        <v>463</v>
      </c>
      <c r="AF77" s="753" t="s">
        <v>466</v>
      </c>
      <c r="AG77" s="549" t="s">
        <v>460</v>
      </c>
      <c r="AH77" s="263" t="s">
        <v>461</v>
      </c>
      <c r="AI77" s="169"/>
    </row>
    <row r="78" spans="1:70">
      <c r="A78" s="883"/>
      <c r="B78" s="884"/>
      <c r="C78" s="550" t="s">
        <v>218</v>
      </c>
      <c r="D78" s="264" t="s">
        <v>218</v>
      </c>
      <c r="E78" s="550" t="s">
        <v>218</v>
      </c>
      <c r="F78" s="264" t="s">
        <v>218</v>
      </c>
      <c r="G78" s="550" t="s">
        <v>218</v>
      </c>
      <c r="H78" s="666" t="s">
        <v>218</v>
      </c>
      <c r="I78" s="550" t="s">
        <v>218</v>
      </c>
      <c r="J78" s="264" t="s">
        <v>218</v>
      </c>
      <c r="K78" s="550" t="s">
        <v>218</v>
      </c>
      <c r="L78" s="264" t="s">
        <v>218</v>
      </c>
      <c r="M78" s="550" t="s">
        <v>218</v>
      </c>
      <c r="N78" s="264" t="s">
        <v>218</v>
      </c>
      <c r="O78" s="550" t="s">
        <v>218</v>
      </c>
      <c r="P78" s="264" t="s">
        <v>218</v>
      </c>
      <c r="Q78" s="550" t="s">
        <v>218</v>
      </c>
      <c r="R78" s="264" t="s">
        <v>218</v>
      </c>
      <c r="S78" s="550" t="s">
        <v>218</v>
      </c>
      <c r="T78" s="264" t="s">
        <v>218</v>
      </c>
      <c r="U78" s="550" t="s">
        <v>218</v>
      </c>
      <c r="V78" s="264" t="s">
        <v>218</v>
      </c>
      <c r="W78" s="550" t="s">
        <v>218</v>
      </c>
      <c r="X78" s="264" t="s">
        <v>218</v>
      </c>
      <c r="Y78" s="550" t="s">
        <v>218</v>
      </c>
      <c r="Z78" s="264" t="s">
        <v>218</v>
      </c>
      <c r="AA78" s="550" t="s">
        <v>218</v>
      </c>
      <c r="AB78" s="264" t="s">
        <v>218</v>
      </c>
      <c r="AC78" s="550" t="s">
        <v>218</v>
      </c>
      <c r="AD78" s="264" t="s">
        <v>218</v>
      </c>
      <c r="AE78" s="550" t="s">
        <v>218</v>
      </c>
      <c r="AF78" s="264" t="s">
        <v>218</v>
      </c>
      <c r="AG78" s="550" t="s">
        <v>218</v>
      </c>
      <c r="AH78" s="264" t="s">
        <v>218</v>
      </c>
    </row>
    <row r="79" spans="1:70" s="144" customFormat="1">
      <c r="A79" s="158" t="s">
        <v>362</v>
      </c>
      <c r="B79" s="181"/>
      <c r="C79" s="562">
        <v>0</v>
      </c>
      <c r="D79" s="556">
        <v>0</v>
      </c>
      <c r="E79" s="562">
        <v>0</v>
      </c>
      <c r="F79" s="556">
        <v>0</v>
      </c>
      <c r="G79" s="562">
        <v>3.53</v>
      </c>
      <c r="H79" s="556">
        <v>36.707000000000001</v>
      </c>
      <c r="I79" s="562">
        <v>0.94799999999999995</v>
      </c>
      <c r="J79" s="556">
        <v>9.3160000000000025</v>
      </c>
      <c r="K79" s="562">
        <v>1164.0830000000001</v>
      </c>
      <c r="L79" s="556">
        <v>965.78899999999999</v>
      </c>
      <c r="M79" s="562">
        <v>321.65500000000009</v>
      </c>
      <c r="N79" s="556">
        <v>358.14499999999998</v>
      </c>
      <c r="O79" s="562">
        <v>1786.9749999999999</v>
      </c>
      <c r="P79" s="556">
        <v>1222.5830000000001</v>
      </c>
      <c r="Q79" s="562">
        <v>808.71899999999994</v>
      </c>
      <c r="R79" s="556">
        <v>428.60800000000006</v>
      </c>
      <c r="S79" s="562">
        <v>0</v>
      </c>
      <c r="T79" s="556">
        <v>0</v>
      </c>
      <c r="U79" s="562">
        <v>0</v>
      </c>
      <c r="V79" s="556">
        <v>0</v>
      </c>
      <c r="W79" s="562">
        <v>244.15299999999999</v>
      </c>
      <c r="X79" s="556">
        <v>253.054</v>
      </c>
      <c r="Y79" s="562">
        <v>85.07</v>
      </c>
      <c r="Z79" s="556">
        <v>88.460000000000008</v>
      </c>
      <c r="AA79" s="562">
        <v>0</v>
      </c>
      <c r="AB79" s="556">
        <v>-2.5000000000000001E-2</v>
      </c>
      <c r="AC79" s="562">
        <v>0</v>
      </c>
      <c r="AD79" s="556">
        <v>-1.0000000000000009E-3</v>
      </c>
      <c r="AE79" s="562">
        <v>3198.741</v>
      </c>
      <c r="AF79" s="556">
        <v>2478.1080000000002</v>
      </c>
      <c r="AG79" s="562">
        <v>1216.3920000000001</v>
      </c>
      <c r="AH79" s="556">
        <v>884.52800000000025</v>
      </c>
      <c r="AI79" s="651"/>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row>
    <row r="80" spans="1:70">
      <c r="A80" s="164"/>
      <c r="B80" s="165" t="s">
        <v>64</v>
      </c>
      <c r="C80" s="553">
        <v>0</v>
      </c>
      <c r="D80" s="557">
        <v>0</v>
      </c>
      <c r="E80" s="553">
        <v>0</v>
      </c>
      <c r="F80" s="557">
        <v>0</v>
      </c>
      <c r="G80" s="553">
        <v>3.528</v>
      </c>
      <c r="H80" s="557">
        <v>36.707000000000001</v>
      </c>
      <c r="I80" s="553">
        <v>0.94600000000000017</v>
      </c>
      <c r="J80" s="557">
        <v>9.3160000000000025</v>
      </c>
      <c r="K80" s="553">
        <v>1131.2280000000001</v>
      </c>
      <c r="L80" s="557">
        <v>960.39300000000003</v>
      </c>
      <c r="M80" s="553">
        <v>307.96100000000001</v>
      </c>
      <c r="N80" s="557">
        <v>357.61300000000006</v>
      </c>
      <c r="O80" s="553">
        <v>1772.316</v>
      </c>
      <c r="P80" s="557">
        <v>1200.92</v>
      </c>
      <c r="Q80" s="553">
        <v>805.52300000000002</v>
      </c>
      <c r="R80" s="557">
        <v>424.18700000000013</v>
      </c>
      <c r="S80" s="553">
        <v>0</v>
      </c>
      <c r="T80" s="557">
        <v>0</v>
      </c>
      <c r="U80" s="553">
        <v>0</v>
      </c>
      <c r="V80" s="557">
        <v>0</v>
      </c>
      <c r="W80" s="553">
        <v>243.86199999999999</v>
      </c>
      <c r="X80" s="557">
        <v>252.96700000000001</v>
      </c>
      <c r="Y80" s="553">
        <v>84.885999999999996</v>
      </c>
      <c r="Z80" s="557">
        <v>88.431000000000012</v>
      </c>
      <c r="AA80" s="553">
        <v>0</v>
      </c>
      <c r="AB80" s="557">
        <v>-2.5000000000000001E-2</v>
      </c>
      <c r="AC80" s="553">
        <v>0</v>
      </c>
      <c r="AD80" s="557">
        <v>-1.0000000000000009E-3</v>
      </c>
      <c r="AE80" s="553">
        <v>3150.9340000000002</v>
      </c>
      <c r="AF80" s="557">
        <v>2450.962</v>
      </c>
      <c r="AG80" s="553">
        <v>1199.3160000000003</v>
      </c>
      <c r="AH80" s="557">
        <v>879.54600000000005</v>
      </c>
    </row>
    <row r="81" spans="1:70">
      <c r="A81" s="164"/>
      <c r="B81" s="171" t="s">
        <v>404</v>
      </c>
      <c r="C81" s="553">
        <v>0</v>
      </c>
      <c r="D81" s="557">
        <v>0</v>
      </c>
      <c r="E81" s="553">
        <v>0</v>
      </c>
      <c r="F81" s="557">
        <v>0</v>
      </c>
      <c r="G81" s="553">
        <v>1.038</v>
      </c>
      <c r="H81" s="557">
        <v>34.215000000000003</v>
      </c>
      <c r="I81" s="553">
        <v>-3.8000000000000034E-2</v>
      </c>
      <c r="J81" s="557">
        <v>8.897000000000002</v>
      </c>
      <c r="K81" s="553">
        <v>1130.691</v>
      </c>
      <c r="L81" s="557">
        <v>960.02200000000005</v>
      </c>
      <c r="M81" s="553">
        <v>307.63100000000009</v>
      </c>
      <c r="N81" s="557">
        <v>357.54700000000003</v>
      </c>
      <c r="O81" s="553">
        <v>1759.8520000000001</v>
      </c>
      <c r="P81" s="557">
        <v>1188.498</v>
      </c>
      <c r="Q81" s="553">
        <v>801.2120000000001</v>
      </c>
      <c r="R81" s="557">
        <v>419.91500000000008</v>
      </c>
      <c r="S81" s="553">
        <v>0</v>
      </c>
      <c r="T81" s="557">
        <v>0</v>
      </c>
      <c r="U81" s="553">
        <v>0</v>
      </c>
      <c r="V81" s="557">
        <v>0</v>
      </c>
      <c r="W81" s="553">
        <v>243.66800000000001</v>
      </c>
      <c r="X81" s="557">
        <v>252.792</v>
      </c>
      <c r="Y81" s="553">
        <v>84.830000000000013</v>
      </c>
      <c r="Z81" s="557">
        <v>88.522999999999996</v>
      </c>
      <c r="AA81" s="553">
        <v>0</v>
      </c>
      <c r="AB81" s="557">
        <v>0</v>
      </c>
      <c r="AC81" s="553">
        <v>0</v>
      </c>
      <c r="AD81" s="557">
        <v>0</v>
      </c>
      <c r="AE81" s="553">
        <v>3135.2489999999998</v>
      </c>
      <c r="AF81" s="557">
        <v>2435.527</v>
      </c>
      <c r="AG81" s="553">
        <v>1193.6349999999998</v>
      </c>
      <c r="AH81" s="557">
        <v>874.88200000000006</v>
      </c>
      <c r="AI81" s="169"/>
    </row>
    <row r="82" spans="1:70">
      <c r="A82" s="164"/>
      <c r="B82" s="171" t="s">
        <v>405</v>
      </c>
      <c r="C82" s="553">
        <v>0</v>
      </c>
      <c r="D82" s="557">
        <v>0</v>
      </c>
      <c r="E82" s="553">
        <v>0</v>
      </c>
      <c r="F82" s="557">
        <v>0</v>
      </c>
      <c r="G82" s="553">
        <v>2.4E-2</v>
      </c>
      <c r="H82" s="557">
        <v>2.9000000000000001E-2</v>
      </c>
      <c r="I82" s="553">
        <v>-1.9999999999999983E-3</v>
      </c>
      <c r="J82" s="557">
        <v>-4.0000000000000001E-3</v>
      </c>
      <c r="K82" s="553">
        <v>0.42499999999999999</v>
      </c>
      <c r="L82" s="557">
        <v>9.8000000000000004E-2</v>
      </c>
      <c r="M82" s="553">
        <v>0.16599999999999998</v>
      </c>
      <c r="N82" s="557">
        <v>2.0000000000000018E-3</v>
      </c>
      <c r="O82" s="553">
        <v>12.387</v>
      </c>
      <c r="P82" s="557">
        <v>12.343999999999999</v>
      </c>
      <c r="Q82" s="553">
        <v>4.2850000000000001</v>
      </c>
      <c r="R82" s="557">
        <v>4.2449999999999992</v>
      </c>
      <c r="S82" s="553">
        <v>0</v>
      </c>
      <c r="T82" s="557">
        <v>0</v>
      </c>
      <c r="U82" s="553">
        <v>0</v>
      </c>
      <c r="V82" s="557">
        <v>0</v>
      </c>
      <c r="W82" s="553">
        <v>2.9000000000000001E-2</v>
      </c>
      <c r="X82" s="557">
        <v>0.04</v>
      </c>
      <c r="Y82" s="553">
        <v>3.0000000000000027E-3</v>
      </c>
      <c r="Z82" s="557">
        <v>-0.13799999999999998</v>
      </c>
      <c r="AA82" s="553">
        <v>0</v>
      </c>
      <c r="AB82" s="557">
        <v>0</v>
      </c>
      <c r="AC82" s="553">
        <v>0</v>
      </c>
      <c r="AD82" s="557">
        <v>0</v>
      </c>
      <c r="AE82" s="553">
        <v>12.865</v>
      </c>
      <c r="AF82" s="557">
        <v>12.510999999999999</v>
      </c>
      <c r="AG82" s="553">
        <v>4.452</v>
      </c>
      <c r="AH82" s="557">
        <v>4.1049999999999986</v>
      </c>
    </row>
    <row r="83" spans="1:70">
      <c r="A83" s="164"/>
      <c r="B83" s="171" t="s">
        <v>406</v>
      </c>
      <c r="C83" s="553">
        <v>0</v>
      </c>
      <c r="D83" s="557">
        <v>0</v>
      </c>
      <c r="E83" s="553">
        <v>0</v>
      </c>
      <c r="F83" s="557">
        <v>0</v>
      </c>
      <c r="G83" s="553">
        <v>2.4660000000000002</v>
      </c>
      <c r="H83" s="557">
        <v>2.4630000000000001</v>
      </c>
      <c r="I83" s="553">
        <v>0.98600000000000021</v>
      </c>
      <c r="J83" s="557">
        <v>0.42300000000000004</v>
      </c>
      <c r="K83" s="553">
        <v>0.112</v>
      </c>
      <c r="L83" s="557">
        <v>0.27300000000000002</v>
      </c>
      <c r="M83" s="553">
        <v>0.16400000000000001</v>
      </c>
      <c r="N83" s="557">
        <v>6.4000000000000029E-2</v>
      </c>
      <c r="O83" s="553">
        <v>7.6999999999999999E-2</v>
      </c>
      <c r="P83" s="557">
        <v>7.8E-2</v>
      </c>
      <c r="Q83" s="553">
        <v>2.6000000000000002E-2</v>
      </c>
      <c r="R83" s="557">
        <v>2.7000000000000003E-2</v>
      </c>
      <c r="S83" s="553">
        <v>0</v>
      </c>
      <c r="T83" s="557">
        <v>0</v>
      </c>
      <c r="U83" s="553">
        <v>0</v>
      </c>
      <c r="V83" s="557">
        <v>0</v>
      </c>
      <c r="W83" s="553">
        <v>0.16500000000000001</v>
      </c>
      <c r="X83" s="557">
        <v>0.13500000000000001</v>
      </c>
      <c r="Y83" s="553">
        <v>5.3000000000000005E-2</v>
      </c>
      <c r="Z83" s="557">
        <v>4.6000000000000013E-2</v>
      </c>
      <c r="AA83" s="553">
        <v>0</v>
      </c>
      <c r="AB83" s="557">
        <v>-2.5000000000000001E-2</v>
      </c>
      <c r="AC83" s="553">
        <v>0</v>
      </c>
      <c r="AD83" s="557">
        <v>-1.0000000000000009E-3</v>
      </c>
      <c r="AE83" s="553">
        <v>2.82</v>
      </c>
      <c r="AF83" s="557">
        <v>2.9239999999999999</v>
      </c>
      <c r="AG83" s="553">
        <v>1.2289999999999999</v>
      </c>
      <c r="AH83" s="557">
        <v>0.55899999999999972</v>
      </c>
      <c r="AI83" s="169"/>
    </row>
    <row r="84" spans="1:70">
      <c r="A84" s="164"/>
      <c r="B84" s="165" t="s">
        <v>65</v>
      </c>
      <c r="C84" s="553">
        <v>0</v>
      </c>
      <c r="D84" s="557">
        <v>0</v>
      </c>
      <c r="E84" s="553">
        <v>0</v>
      </c>
      <c r="F84" s="557">
        <v>0</v>
      </c>
      <c r="G84" s="553">
        <v>2E-3</v>
      </c>
      <c r="H84" s="557">
        <v>0</v>
      </c>
      <c r="I84" s="553">
        <v>2E-3</v>
      </c>
      <c r="J84" s="557">
        <v>0</v>
      </c>
      <c r="K84" s="553">
        <v>32.854999999999997</v>
      </c>
      <c r="L84" s="557">
        <v>5.3959999999999999</v>
      </c>
      <c r="M84" s="553">
        <v>13.693999999999996</v>
      </c>
      <c r="N84" s="557">
        <v>0.53200000000000003</v>
      </c>
      <c r="O84" s="553">
        <v>14.659000000000001</v>
      </c>
      <c r="P84" s="557">
        <v>21.663</v>
      </c>
      <c r="Q84" s="553">
        <v>3.1960000000000015</v>
      </c>
      <c r="R84" s="557">
        <v>4.4209999999999994</v>
      </c>
      <c r="S84" s="553">
        <v>0</v>
      </c>
      <c r="T84" s="557">
        <v>0</v>
      </c>
      <c r="U84" s="553">
        <v>0</v>
      </c>
      <c r="V84" s="557">
        <v>0</v>
      </c>
      <c r="W84" s="553">
        <v>0.29099999999999998</v>
      </c>
      <c r="X84" s="557">
        <v>8.6999999999999994E-2</v>
      </c>
      <c r="Y84" s="553">
        <v>0.184</v>
      </c>
      <c r="Z84" s="557">
        <v>2.8999999999999991E-2</v>
      </c>
      <c r="AA84" s="553">
        <v>0</v>
      </c>
      <c r="AB84" s="557">
        <v>0</v>
      </c>
      <c r="AC84" s="553">
        <v>0</v>
      </c>
      <c r="AD84" s="557">
        <v>0</v>
      </c>
      <c r="AE84" s="553">
        <v>47.807000000000002</v>
      </c>
      <c r="AF84" s="557">
        <v>27.146000000000001</v>
      </c>
      <c r="AG84" s="553">
        <v>17.076000000000001</v>
      </c>
      <c r="AH84" s="557">
        <v>4.9819999999999993</v>
      </c>
    </row>
    <row r="85" spans="1:70">
      <c r="E85" s="664"/>
      <c r="F85" s="664"/>
      <c r="H85" s="743"/>
      <c r="I85" s="664"/>
      <c r="J85" s="664"/>
      <c r="M85" s="664"/>
      <c r="N85" s="664"/>
      <c r="Q85" s="664"/>
      <c r="R85" s="664"/>
      <c r="S85" s="169"/>
      <c r="T85" s="169"/>
      <c r="U85" s="664"/>
      <c r="V85" s="664"/>
      <c r="W85" s="169"/>
      <c r="X85" s="169"/>
      <c r="Y85" s="664"/>
      <c r="Z85" s="664"/>
      <c r="AA85" s="169"/>
      <c r="AB85" s="169"/>
      <c r="AC85" s="664"/>
      <c r="AD85" s="664"/>
      <c r="AE85" s="169"/>
      <c r="AF85" s="169"/>
      <c r="AG85" s="664"/>
      <c r="AH85" s="664"/>
      <c r="AI85" s="169"/>
    </row>
    <row r="86" spans="1:70" s="144" customFormat="1">
      <c r="A86" s="158" t="s">
        <v>366</v>
      </c>
      <c r="B86" s="166"/>
      <c r="C86" s="562">
        <v>0</v>
      </c>
      <c r="D86" s="556">
        <v>0</v>
      </c>
      <c r="E86" s="562">
        <v>0</v>
      </c>
      <c r="F86" s="556">
        <v>0</v>
      </c>
      <c r="G86" s="562">
        <v>-0.24299999999999999</v>
      </c>
      <c r="H86" s="556">
        <v>-3.133</v>
      </c>
      <c r="I86" s="562">
        <v>3.0000000000000027E-3</v>
      </c>
      <c r="J86" s="556">
        <v>-0.53399999999999981</v>
      </c>
      <c r="K86" s="562">
        <v>-633.12900000000002</v>
      </c>
      <c r="L86" s="556">
        <v>-450.33800000000002</v>
      </c>
      <c r="M86" s="562">
        <v>-145.18100000000004</v>
      </c>
      <c r="N86" s="556">
        <v>-168.08600000000001</v>
      </c>
      <c r="O86" s="562">
        <v>-604.43200000000002</v>
      </c>
      <c r="P86" s="556">
        <v>-506.72199999999998</v>
      </c>
      <c r="Q86" s="562">
        <v>-244.74700000000001</v>
      </c>
      <c r="R86" s="556">
        <v>-172.79899999999998</v>
      </c>
      <c r="S86" s="562">
        <v>0</v>
      </c>
      <c r="T86" s="556">
        <v>0</v>
      </c>
      <c r="U86" s="562">
        <v>0</v>
      </c>
      <c r="V86" s="556">
        <v>0</v>
      </c>
      <c r="W86" s="562">
        <v>-75.534000000000006</v>
      </c>
      <c r="X86" s="556">
        <v>-72.653999999999996</v>
      </c>
      <c r="Y86" s="562">
        <v>-38.989000000000004</v>
      </c>
      <c r="Z86" s="556">
        <v>-23.646999999999998</v>
      </c>
      <c r="AA86" s="562">
        <v>0</v>
      </c>
      <c r="AB86" s="556">
        <v>2.5000000000000001E-2</v>
      </c>
      <c r="AC86" s="562">
        <v>0</v>
      </c>
      <c r="AD86" s="556">
        <v>1.0000000000000009E-3</v>
      </c>
      <c r="AE86" s="562">
        <v>-1313.338</v>
      </c>
      <c r="AF86" s="556">
        <v>-1032.8219999999999</v>
      </c>
      <c r="AG86" s="562">
        <v>-428.91399999999999</v>
      </c>
      <c r="AH86" s="556">
        <v>-365.06499999999994</v>
      </c>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row>
    <row r="87" spans="1:70">
      <c r="A87" s="164"/>
      <c r="B87" s="171" t="s">
        <v>367</v>
      </c>
      <c r="C87" s="553">
        <v>0</v>
      </c>
      <c r="D87" s="557">
        <v>0</v>
      </c>
      <c r="E87" s="553">
        <v>0</v>
      </c>
      <c r="F87" s="557">
        <v>0</v>
      </c>
      <c r="G87" s="553">
        <v>6.6000000000000003E-2</v>
      </c>
      <c r="H87" s="557">
        <v>-0.08</v>
      </c>
      <c r="I87" s="553">
        <v>6.6000000000000003E-2</v>
      </c>
      <c r="J87" s="557">
        <v>-5.2000000000000005E-2</v>
      </c>
      <c r="K87" s="553">
        <v>-549.83100000000002</v>
      </c>
      <c r="L87" s="557">
        <v>-379.16800000000001</v>
      </c>
      <c r="M87" s="553">
        <v>-115.25999999999999</v>
      </c>
      <c r="N87" s="557">
        <v>-142.517</v>
      </c>
      <c r="O87" s="553">
        <v>-414.09100000000001</v>
      </c>
      <c r="P87" s="557">
        <v>-341.97800000000001</v>
      </c>
      <c r="Q87" s="553">
        <v>-162.43</v>
      </c>
      <c r="R87" s="557">
        <v>-117.78700000000001</v>
      </c>
      <c r="S87" s="553">
        <v>0</v>
      </c>
      <c r="T87" s="557">
        <v>0</v>
      </c>
      <c r="U87" s="553">
        <v>0</v>
      </c>
      <c r="V87" s="557">
        <v>0</v>
      </c>
      <c r="W87" s="553">
        <v>-57.045000000000002</v>
      </c>
      <c r="X87" s="557">
        <v>-53.811</v>
      </c>
      <c r="Y87" s="553">
        <v>-32.338999999999999</v>
      </c>
      <c r="Z87" s="557">
        <v>-16.914999999999999</v>
      </c>
      <c r="AA87" s="553">
        <v>0</v>
      </c>
      <c r="AB87" s="557">
        <v>2.5000000000000001E-2</v>
      </c>
      <c r="AC87" s="553">
        <v>0</v>
      </c>
      <c r="AD87" s="557">
        <v>1.0000000000000009E-3</v>
      </c>
      <c r="AE87" s="553">
        <v>-1020.901</v>
      </c>
      <c r="AF87" s="557">
        <v>-775.01199999999994</v>
      </c>
      <c r="AG87" s="553">
        <v>-309.96299999999997</v>
      </c>
      <c r="AH87" s="557">
        <v>-277.26999999999992</v>
      </c>
    </row>
    <row r="88" spans="1:70">
      <c r="A88" s="164"/>
      <c r="B88" s="171" t="s">
        <v>368</v>
      </c>
      <c r="C88" s="553">
        <v>0</v>
      </c>
      <c r="D88" s="557">
        <v>0</v>
      </c>
      <c r="E88" s="553">
        <v>0</v>
      </c>
      <c r="F88" s="557">
        <v>0</v>
      </c>
      <c r="G88" s="553">
        <v>0</v>
      </c>
      <c r="H88" s="557">
        <v>0</v>
      </c>
      <c r="I88" s="553">
        <v>0</v>
      </c>
      <c r="J88" s="557">
        <v>0</v>
      </c>
      <c r="K88" s="553">
        <v>-3.0000000000000001E-3</v>
      </c>
      <c r="L88" s="557">
        <v>-3.0000000000000001E-3</v>
      </c>
      <c r="M88" s="553">
        <v>-1E-3</v>
      </c>
      <c r="N88" s="557">
        <v>-1E-3</v>
      </c>
      <c r="O88" s="553">
        <v>-35.142000000000003</v>
      </c>
      <c r="P88" s="557">
        <v>-15.967000000000001</v>
      </c>
      <c r="Q88" s="553">
        <v>-20.033000000000001</v>
      </c>
      <c r="R88" s="557">
        <v>-4.09</v>
      </c>
      <c r="S88" s="553">
        <v>0</v>
      </c>
      <c r="T88" s="557">
        <v>0</v>
      </c>
      <c r="U88" s="553">
        <v>0</v>
      </c>
      <c r="V88" s="557">
        <v>0</v>
      </c>
      <c r="W88" s="553">
        <v>0</v>
      </c>
      <c r="X88" s="557">
        <v>0</v>
      </c>
      <c r="Y88" s="553">
        <v>0</v>
      </c>
      <c r="Z88" s="557">
        <v>0</v>
      </c>
      <c r="AA88" s="553">
        <v>0</v>
      </c>
      <c r="AB88" s="557">
        <v>0</v>
      </c>
      <c r="AC88" s="553">
        <v>0</v>
      </c>
      <c r="AD88" s="557">
        <v>0</v>
      </c>
      <c r="AE88" s="553">
        <v>-35.145000000000003</v>
      </c>
      <c r="AF88" s="557">
        <v>-15.97</v>
      </c>
      <c r="AG88" s="553">
        <v>-20.034000000000002</v>
      </c>
      <c r="AH88" s="557">
        <v>-4.0910000000000011</v>
      </c>
    </row>
    <row r="89" spans="1:70">
      <c r="A89" s="164"/>
      <c r="B89" s="171" t="s">
        <v>69</v>
      </c>
      <c r="C89" s="553">
        <v>0</v>
      </c>
      <c r="D89" s="557">
        <v>0</v>
      </c>
      <c r="E89" s="553">
        <v>0</v>
      </c>
      <c r="F89" s="557">
        <v>0</v>
      </c>
      <c r="G89" s="553">
        <v>-1E-3</v>
      </c>
      <c r="H89" s="557">
        <v>0</v>
      </c>
      <c r="I89" s="553">
        <v>0</v>
      </c>
      <c r="J89" s="557">
        <v>0</v>
      </c>
      <c r="K89" s="553">
        <v>-81.667000000000002</v>
      </c>
      <c r="L89" s="557">
        <v>-69.534999999999997</v>
      </c>
      <c r="M89" s="553">
        <v>-29.600999999999999</v>
      </c>
      <c r="N89" s="557">
        <v>-24.876999999999995</v>
      </c>
      <c r="O89" s="553">
        <v>-82.034999999999997</v>
      </c>
      <c r="P89" s="557">
        <v>-92.662999999999997</v>
      </c>
      <c r="Q89" s="553">
        <v>-28.843999999999994</v>
      </c>
      <c r="R89" s="557">
        <v>-31.257999999999996</v>
      </c>
      <c r="S89" s="553">
        <v>0</v>
      </c>
      <c r="T89" s="557">
        <v>0</v>
      </c>
      <c r="U89" s="553">
        <v>0</v>
      </c>
      <c r="V89" s="557">
        <v>0</v>
      </c>
      <c r="W89" s="553">
        <v>-16.460999999999999</v>
      </c>
      <c r="X89" s="557">
        <v>-17.387</v>
      </c>
      <c r="Y89" s="553">
        <v>-5.6839999999999993</v>
      </c>
      <c r="Z89" s="557">
        <v>-6.3000000000000007</v>
      </c>
      <c r="AA89" s="553">
        <v>0</v>
      </c>
      <c r="AB89" s="557">
        <v>0</v>
      </c>
      <c r="AC89" s="553">
        <v>0</v>
      </c>
      <c r="AD89" s="557">
        <v>0</v>
      </c>
      <c r="AE89" s="553">
        <v>-180.16399999999999</v>
      </c>
      <c r="AF89" s="557">
        <v>-179.58500000000001</v>
      </c>
      <c r="AG89" s="553">
        <v>-64.128999999999991</v>
      </c>
      <c r="AH89" s="557">
        <v>-62.435000000000002</v>
      </c>
    </row>
    <row r="90" spans="1:70">
      <c r="A90" s="164"/>
      <c r="B90" s="171" t="s">
        <v>369</v>
      </c>
      <c r="C90" s="553">
        <v>0</v>
      </c>
      <c r="D90" s="557">
        <v>0</v>
      </c>
      <c r="E90" s="553">
        <v>0</v>
      </c>
      <c r="F90" s="557">
        <v>0</v>
      </c>
      <c r="G90" s="553">
        <v>-0.308</v>
      </c>
      <c r="H90" s="557">
        <v>-3.0529999999999999</v>
      </c>
      <c r="I90" s="553">
        <v>-6.3E-2</v>
      </c>
      <c r="J90" s="557">
        <v>-0.48199999999999976</v>
      </c>
      <c r="K90" s="553">
        <v>-1.6279999999999999</v>
      </c>
      <c r="L90" s="557">
        <v>-1.6319999999999999</v>
      </c>
      <c r="M90" s="553">
        <v>-0.31899999999999995</v>
      </c>
      <c r="N90" s="557">
        <v>-0.69099999999999995</v>
      </c>
      <c r="O90" s="553">
        <v>-73.164000000000001</v>
      </c>
      <c r="P90" s="557">
        <v>-56.113999999999997</v>
      </c>
      <c r="Q90" s="553">
        <v>-33.440000000000005</v>
      </c>
      <c r="R90" s="557">
        <v>-19.663999999999994</v>
      </c>
      <c r="S90" s="553">
        <v>0</v>
      </c>
      <c r="T90" s="557">
        <v>0</v>
      </c>
      <c r="U90" s="553">
        <v>0</v>
      </c>
      <c r="V90" s="557">
        <v>0</v>
      </c>
      <c r="W90" s="553">
        <v>-2.028</v>
      </c>
      <c r="X90" s="557">
        <v>-1.456</v>
      </c>
      <c r="Y90" s="553">
        <v>-0.96599999999999997</v>
      </c>
      <c r="Z90" s="557">
        <v>-0.43199999999999994</v>
      </c>
      <c r="AA90" s="553">
        <v>0</v>
      </c>
      <c r="AB90" s="557">
        <v>0</v>
      </c>
      <c r="AC90" s="553">
        <v>0</v>
      </c>
      <c r="AD90" s="557">
        <v>0</v>
      </c>
      <c r="AE90" s="553">
        <v>-77.128</v>
      </c>
      <c r="AF90" s="557">
        <v>-62.255000000000003</v>
      </c>
      <c r="AG90" s="553">
        <v>-34.787999999999997</v>
      </c>
      <c r="AH90" s="557">
        <v>-21.269000000000005</v>
      </c>
    </row>
    <row r="91" spans="1:70">
      <c r="E91" s="664"/>
      <c r="F91" s="664"/>
      <c r="H91" s="743"/>
      <c r="I91" s="664"/>
      <c r="J91" s="664"/>
      <c r="M91" s="664"/>
      <c r="N91" s="664"/>
      <c r="Q91" s="664"/>
      <c r="R91" s="664"/>
      <c r="S91" s="169"/>
      <c r="T91" s="169"/>
      <c r="U91" s="664"/>
      <c r="V91" s="664"/>
      <c r="W91" s="169"/>
      <c r="X91" s="169"/>
      <c r="Y91" s="664"/>
      <c r="Z91" s="664"/>
      <c r="AA91" s="169"/>
      <c r="AB91" s="169"/>
      <c r="AC91" s="664"/>
      <c r="AD91" s="664"/>
      <c r="AE91" s="169"/>
      <c r="AF91" s="169"/>
      <c r="AG91" s="664"/>
      <c r="AH91" s="664"/>
      <c r="AI91" s="169"/>
    </row>
    <row r="92" spans="1:70" s="144" customFormat="1">
      <c r="A92" s="158" t="s">
        <v>370</v>
      </c>
      <c r="B92" s="181"/>
      <c r="C92" s="562">
        <v>0</v>
      </c>
      <c r="D92" s="556">
        <v>0</v>
      </c>
      <c r="E92" s="562">
        <v>0</v>
      </c>
      <c r="F92" s="556">
        <v>0</v>
      </c>
      <c r="G92" s="562">
        <v>3.2869999999999999</v>
      </c>
      <c r="H92" s="556">
        <v>33.573999999999998</v>
      </c>
      <c r="I92" s="562">
        <v>0.95100000000000007</v>
      </c>
      <c r="J92" s="556">
        <v>8.7819999999999965</v>
      </c>
      <c r="K92" s="562">
        <v>530.95399999999995</v>
      </c>
      <c r="L92" s="556">
        <v>515.45100000000002</v>
      </c>
      <c r="M92" s="562">
        <v>176.47399999999993</v>
      </c>
      <c r="N92" s="556">
        <v>190.05900000000003</v>
      </c>
      <c r="O92" s="562">
        <v>1182.5429999999999</v>
      </c>
      <c r="P92" s="556">
        <v>715.86099999999999</v>
      </c>
      <c r="Q92" s="562">
        <v>563.97199999999987</v>
      </c>
      <c r="R92" s="556">
        <v>255.80899999999997</v>
      </c>
      <c r="S92" s="562">
        <v>0</v>
      </c>
      <c r="T92" s="556">
        <v>0</v>
      </c>
      <c r="U92" s="562">
        <v>0</v>
      </c>
      <c r="V92" s="556">
        <v>0</v>
      </c>
      <c r="W92" s="562">
        <v>168.619</v>
      </c>
      <c r="X92" s="556">
        <v>180.4</v>
      </c>
      <c r="Y92" s="562">
        <v>46.081000000000003</v>
      </c>
      <c r="Z92" s="556">
        <v>64.813000000000002</v>
      </c>
      <c r="AA92" s="562">
        <v>0</v>
      </c>
      <c r="AB92" s="556">
        <v>0</v>
      </c>
      <c r="AC92" s="562">
        <v>0</v>
      </c>
      <c r="AD92" s="556">
        <v>0</v>
      </c>
      <c r="AE92" s="562">
        <v>1885.403</v>
      </c>
      <c r="AF92" s="556">
        <v>1445.2860000000001</v>
      </c>
      <c r="AG92" s="562">
        <v>787.47800000000007</v>
      </c>
      <c r="AH92" s="556">
        <v>519.46300000000008</v>
      </c>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row>
    <row r="93" spans="1:70">
      <c r="E93" s="664"/>
      <c r="F93" s="664"/>
      <c r="H93" s="743"/>
      <c r="I93" s="664"/>
      <c r="J93" s="664"/>
      <c r="M93" s="664"/>
      <c r="N93" s="664"/>
      <c r="Q93" s="664"/>
      <c r="R93" s="664"/>
      <c r="S93" s="169"/>
      <c r="T93" s="169"/>
      <c r="U93" s="664"/>
      <c r="V93" s="664"/>
      <c r="W93" s="169"/>
      <c r="X93" s="169"/>
      <c r="Y93" s="664"/>
      <c r="Z93" s="664"/>
      <c r="AA93" s="169"/>
      <c r="AB93" s="169"/>
      <c r="AC93" s="664"/>
      <c r="AD93" s="664"/>
      <c r="AE93" s="169"/>
      <c r="AF93" s="169"/>
      <c r="AG93" s="664"/>
      <c r="AH93" s="664"/>
      <c r="AI93" s="169"/>
    </row>
    <row r="94" spans="1:70">
      <c r="A94" s="160"/>
      <c r="B94" s="165" t="s">
        <v>371</v>
      </c>
      <c r="C94" s="553">
        <v>0</v>
      </c>
      <c r="D94" s="557">
        <v>0</v>
      </c>
      <c r="E94" s="553">
        <v>0</v>
      </c>
      <c r="F94" s="557">
        <v>0</v>
      </c>
      <c r="G94" s="553">
        <v>0</v>
      </c>
      <c r="H94" s="557">
        <v>0</v>
      </c>
      <c r="I94" s="553">
        <v>0</v>
      </c>
      <c r="J94" s="557">
        <v>0</v>
      </c>
      <c r="K94" s="553">
        <v>1.7310000000000001</v>
      </c>
      <c r="L94" s="557">
        <v>1.4E-2</v>
      </c>
      <c r="M94" s="553">
        <v>0.56000000000000005</v>
      </c>
      <c r="N94" s="557">
        <v>-1.7000000000000001E-2</v>
      </c>
      <c r="O94" s="553">
        <v>4.95</v>
      </c>
      <c r="P94" s="557">
        <v>3.62</v>
      </c>
      <c r="Q94" s="553">
        <v>2.3360000000000003</v>
      </c>
      <c r="R94" s="557">
        <v>1.9300000000000002</v>
      </c>
      <c r="S94" s="553">
        <v>0</v>
      </c>
      <c r="T94" s="557">
        <v>0</v>
      </c>
      <c r="U94" s="553">
        <v>0</v>
      </c>
      <c r="V94" s="557">
        <v>0</v>
      </c>
      <c r="W94" s="553">
        <v>1.7000000000000001E-2</v>
      </c>
      <c r="X94" s="557">
        <v>1.9E-2</v>
      </c>
      <c r="Y94" s="553">
        <v>0</v>
      </c>
      <c r="Z94" s="557">
        <v>8.0000000000000002E-3</v>
      </c>
      <c r="AA94" s="553">
        <v>0</v>
      </c>
      <c r="AB94" s="557">
        <v>0</v>
      </c>
      <c r="AC94" s="553">
        <v>0</v>
      </c>
      <c r="AD94" s="557">
        <v>0</v>
      </c>
      <c r="AE94" s="553">
        <v>6.6980000000000004</v>
      </c>
      <c r="AF94" s="557">
        <v>3.653</v>
      </c>
      <c r="AG94" s="553">
        <v>2.8960000000000004</v>
      </c>
      <c r="AH94" s="557">
        <v>1.921</v>
      </c>
    </row>
    <row r="95" spans="1:70">
      <c r="A95" s="160"/>
      <c r="B95" s="165" t="s">
        <v>372</v>
      </c>
      <c r="C95" s="553">
        <v>0</v>
      </c>
      <c r="D95" s="557">
        <v>0</v>
      </c>
      <c r="E95" s="553">
        <v>0</v>
      </c>
      <c r="F95" s="557">
        <v>0</v>
      </c>
      <c r="G95" s="553">
        <v>-1.782</v>
      </c>
      <c r="H95" s="557">
        <v>-0.93500000000000005</v>
      </c>
      <c r="I95" s="553">
        <v>-0.12000000000000011</v>
      </c>
      <c r="J95" s="557">
        <v>1.6549999999999998</v>
      </c>
      <c r="K95" s="553">
        <v>-15.462</v>
      </c>
      <c r="L95" s="557">
        <v>-14.443</v>
      </c>
      <c r="M95" s="553">
        <v>-5.2579999999999991</v>
      </c>
      <c r="N95" s="557">
        <v>-5.4260000000000002</v>
      </c>
      <c r="O95" s="553">
        <v>-54.057000000000002</v>
      </c>
      <c r="P95" s="557">
        <v>-40.000999999999998</v>
      </c>
      <c r="Q95" s="553">
        <v>-19.328000000000003</v>
      </c>
      <c r="R95" s="557">
        <v>-14.198999999999998</v>
      </c>
      <c r="S95" s="553">
        <v>0</v>
      </c>
      <c r="T95" s="557">
        <v>0</v>
      </c>
      <c r="U95" s="553">
        <v>0</v>
      </c>
      <c r="V95" s="557">
        <v>0</v>
      </c>
      <c r="W95" s="553">
        <v>-8.9090000000000007</v>
      </c>
      <c r="X95" s="557">
        <v>-9.8539999999999992</v>
      </c>
      <c r="Y95" s="553">
        <v>-2.7090000000000005</v>
      </c>
      <c r="Z95" s="557">
        <v>-3.6149999999999993</v>
      </c>
      <c r="AA95" s="553">
        <v>0</v>
      </c>
      <c r="AB95" s="557">
        <v>0</v>
      </c>
      <c r="AC95" s="553">
        <v>0</v>
      </c>
      <c r="AD95" s="557">
        <v>0</v>
      </c>
      <c r="AE95" s="553">
        <v>-80.209999999999994</v>
      </c>
      <c r="AF95" s="557">
        <v>-65.233000000000004</v>
      </c>
      <c r="AG95" s="553">
        <v>-27.414999999999992</v>
      </c>
      <c r="AH95" s="557">
        <v>-21.585000000000001</v>
      </c>
    </row>
    <row r="96" spans="1:70">
      <c r="A96" s="160"/>
      <c r="B96" s="165" t="s">
        <v>373</v>
      </c>
      <c r="C96" s="553">
        <v>0</v>
      </c>
      <c r="D96" s="557">
        <v>0</v>
      </c>
      <c r="E96" s="553">
        <v>0</v>
      </c>
      <c r="F96" s="557">
        <v>0</v>
      </c>
      <c r="G96" s="553">
        <v>-1.506</v>
      </c>
      <c r="H96" s="557">
        <v>-5.4459999999999997</v>
      </c>
      <c r="I96" s="553">
        <v>-0.3859999999999999</v>
      </c>
      <c r="J96" s="557">
        <v>-1.2189999999999994</v>
      </c>
      <c r="K96" s="553">
        <v>-96.031999999999996</v>
      </c>
      <c r="L96" s="557">
        <v>-79.471999999999994</v>
      </c>
      <c r="M96" s="553">
        <v>-27.426000000000002</v>
      </c>
      <c r="N96" s="557">
        <v>-26.919999999999995</v>
      </c>
      <c r="O96" s="553">
        <v>-54.308</v>
      </c>
      <c r="P96" s="557">
        <v>-40.311999999999998</v>
      </c>
      <c r="Q96" s="553">
        <v>-19.570999999999998</v>
      </c>
      <c r="R96" s="557">
        <v>-16.508999999999997</v>
      </c>
      <c r="S96" s="553">
        <v>0</v>
      </c>
      <c r="T96" s="557">
        <v>0</v>
      </c>
      <c r="U96" s="553">
        <v>0</v>
      </c>
      <c r="V96" s="557">
        <v>0</v>
      </c>
      <c r="W96" s="553">
        <v>-16.704999999999998</v>
      </c>
      <c r="X96" s="557">
        <v>-16.13</v>
      </c>
      <c r="Y96" s="553">
        <v>-5.3819999999999979</v>
      </c>
      <c r="Z96" s="557">
        <v>-6.7379999999999995</v>
      </c>
      <c r="AA96" s="553">
        <v>0</v>
      </c>
      <c r="AB96" s="557">
        <v>0</v>
      </c>
      <c r="AC96" s="553">
        <v>0</v>
      </c>
      <c r="AD96" s="557">
        <v>0</v>
      </c>
      <c r="AE96" s="553">
        <v>-168.55099999999999</v>
      </c>
      <c r="AF96" s="557">
        <v>-141.36000000000001</v>
      </c>
      <c r="AG96" s="553">
        <v>-52.764999999999986</v>
      </c>
      <c r="AH96" s="557">
        <v>-51.38600000000001</v>
      </c>
    </row>
    <row r="97" spans="1:70">
      <c r="E97" s="664"/>
      <c r="F97" s="664"/>
      <c r="H97" s="743"/>
      <c r="I97" s="664"/>
      <c r="J97" s="664"/>
      <c r="M97" s="664"/>
      <c r="N97" s="664"/>
      <c r="Q97" s="664"/>
      <c r="R97" s="664"/>
      <c r="S97" s="169"/>
      <c r="T97" s="169"/>
      <c r="U97" s="664"/>
      <c r="V97" s="664"/>
      <c r="W97" s="169"/>
      <c r="X97" s="169"/>
      <c r="Y97" s="664"/>
      <c r="Z97" s="664"/>
      <c r="AA97" s="169"/>
      <c r="AB97" s="169"/>
      <c r="AC97" s="664"/>
      <c r="AD97" s="664"/>
      <c r="AE97" s="169"/>
      <c r="AF97" s="169"/>
      <c r="AG97" s="664"/>
      <c r="AH97" s="664"/>
      <c r="AI97" s="169"/>
    </row>
    <row r="98" spans="1:70" s="144" customFormat="1">
      <c r="A98" s="158" t="s">
        <v>374</v>
      </c>
      <c r="B98" s="181"/>
      <c r="C98" s="562">
        <v>0</v>
      </c>
      <c r="D98" s="556">
        <v>0</v>
      </c>
      <c r="E98" s="562">
        <v>0</v>
      </c>
      <c r="F98" s="556">
        <v>0</v>
      </c>
      <c r="G98" s="562">
        <v>-1E-3</v>
      </c>
      <c r="H98" s="556">
        <v>27.193000000000001</v>
      </c>
      <c r="I98" s="562">
        <v>0.44500000000000001</v>
      </c>
      <c r="J98" s="556">
        <v>9.218</v>
      </c>
      <c r="K98" s="562">
        <v>421.19099999999997</v>
      </c>
      <c r="L98" s="556">
        <v>421.55</v>
      </c>
      <c r="M98" s="562">
        <v>144.34999999999997</v>
      </c>
      <c r="N98" s="556">
        <v>157.69600000000003</v>
      </c>
      <c r="O98" s="562">
        <v>1079.1279999999999</v>
      </c>
      <c r="P98" s="556">
        <v>639.16800000000001</v>
      </c>
      <c r="Q98" s="562">
        <v>527.40899999999988</v>
      </c>
      <c r="R98" s="556">
        <v>227.03100000000001</v>
      </c>
      <c r="S98" s="562">
        <v>0</v>
      </c>
      <c r="T98" s="556">
        <v>0</v>
      </c>
      <c r="U98" s="562">
        <v>0</v>
      </c>
      <c r="V98" s="556">
        <v>0</v>
      </c>
      <c r="W98" s="562">
        <v>143.02199999999999</v>
      </c>
      <c r="X98" s="556">
        <v>154.435</v>
      </c>
      <c r="Y98" s="562">
        <v>37.989999999999995</v>
      </c>
      <c r="Z98" s="556">
        <v>54.468000000000004</v>
      </c>
      <c r="AA98" s="562">
        <v>0</v>
      </c>
      <c r="AB98" s="556">
        <v>0</v>
      </c>
      <c r="AC98" s="562">
        <v>0</v>
      </c>
      <c r="AD98" s="556">
        <v>0</v>
      </c>
      <c r="AE98" s="562">
        <v>1643.34</v>
      </c>
      <c r="AF98" s="556">
        <v>1242.346</v>
      </c>
      <c r="AG98" s="562">
        <v>710.19399999999996</v>
      </c>
      <c r="AH98" s="556">
        <v>448.41300000000001</v>
      </c>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row>
    <row r="99" spans="1:70">
      <c r="E99" s="664"/>
      <c r="F99" s="664"/>
      <c r="H99" s="743"/>
      <c r="I99" s="664"/>
      <c r="J99" s="664"/>
      <c r="M99" s="664"/>
      <c r="N99" s="664"/>
      <c r="Q99" s="664"/>
      <c r="R99" s="664"/>
      <c r="S99" s="169"/>
      <c r="T99" s="169"/>
      <c r="U99" s="664"/>
      <c r="V99" s="664"/>
      <c r="W99" s="169"/>
      <c r="X99" s="169"/>
      <c r="Y99" s="664"/>
      <c r="Z99" s="664"/>
      <c r="AA99" s="169"/>
      <c r="AB99" s="169"/>
      <c r="AC99" s="664"/>
      <c r="AD99" s="664"/>
      <c r="AE99" s="169"/>
      <c r="AF99" s="169"/>
      <c r="AG99" s="664"/>
      <c r="AH99" s="664"/>
      <c r="AI99" s="169"/>
    </row>
    <row r="100" spans="1:70">
      <c r="A100" s="164"/>
      <c r="B100" s="165" t="s">
        <v>375</v>
      </c>
      <c r="C100" s="553">
        <v>0</v>
      </c>
      <c r="D100" s="557">
        <v>0</v>
      </c>
      <c r="E100" s="553">
        <v>0</v>
      </c>
      <c r="F100" s="557">
        <v>0</v>
      </c>
      <c r="G100" s="553">
        <v>-9.5000000000000001E-2</v>
      </c>
      <c r="H100" s="557">
        <v>-0.47199999999999998</v>
      </c>
      <c r="I100" s="553">
        <v>-6.0999999999999999E-2</v>
      </c>
      <c r="J100" s="557">
        <v>-0.21699999999999997</v>
      </c>
      <c r="K100" s="553">
        <v>-165.357</v>
      </c>
      <c r="L100" s="557">
        <v>-147.99799999999999</v>
      </c>
      <c r="M100" s="553">
        <v>-55.260999999999996</v>
      </c>
      <c r="N100" s="557">
        <v>-147.99799999999999</v>
      </c>
      <c r="O100" s="553">
        <v>-87.697999999999993</v>
      </c>
      <c r="P100" s="557">
        <v>-65.635999999999996</v>
      </c>
      <c r="Q100" s="553">
        <v>-32.347999999999992</v>
      </c>
      <c r="R100" s="557">
        <v>-22.919999999999995</v>
      </c>
      <c r="S100" s="553">
        <v>0</v>
      </c>
      <c r="T100" s="557">
        <v>0</v>
      </c>
      <c r="U100" s="553">
        <v>0</v>
      </c>
      <c r="V100" s="557">
        <v>0</v>
      </c>
      <c r="W100" s="553">
        <v>-42.024999999999999</v>
      </c>
      <c r="X100" s="557">
        <v>-37.973999999999997</v>
      </c>
      <c r="Y100" s="553">
        <v>-14.035999999999998</v>
      </c>
      <c r="Z100" s="557">
        <v>-12.630999999999997</v>
      </c>
      <c r="AA100" s="553">
        <v>0</v>
      </c>
      <c r="AB100" s="557">
        <v>0</v>
      </c>
      <c r="AC100" s="553">
        <v>0</v>
      </c>
      <c r="AD100" s="557">
        <v>0</v>
      </c>
      <c r="AE100" s="553">
        <v>-295.17500000000001</v>
      </c>
      <c r="AF100" s="557">
        <v>-252.08</v>
      </c>
      <c r="AG100" s="553">
        <v>-101.70600000000002</v>
      </c>
      <c r="AH100" s="557">
        <v>-87.108000000000004</v>
      </c>
    </row>
    <row r="101" spans="1:70">
      <c r="A101" s="164"/>
      <c r="B101" s="165" t="s">
        <v>376</v>
      </c>
      <c r="C101" s="553">
        <v>0</v>
      </c>
      <c r="D101" s="557">
        <v>0</v>
      </c>
      <c r="E101" s="553">
        <v>0</v>
      </c>
      <c r="F101" s="557">
        <v>0</v>
      </c>
      <c r="G101" s="553">
        <v>0</v>
      </c>
      <c r="H101" s="557">
        <v>-1.9E-2</v>
      </c>
      <c r="I101" s="553">
        <v>0</v>
      </c>
      <c r="J101" s="557">
        <v>-1.2999999999999999E-2</v>
      </c>
      <c r="K101" s="553">
        <v>-1.054</v>
      </c>
      <c r="L101" s="557">
        <v>0</v>
      </c>
      <c r="M101" s="553">
        <v>-1.0000000000001119E-3</v>
      </c>
      <c r="N101" s="557">
        <v>0</v>
      </c>
      <c r="O101" s="553">
        <v>0</v>
      </c>
      <c r="P101" s="557">
        <v>6.3109999999999999</v>
      </c>
      <c r="Q101" s="553">
        <v>0</v>
      </c>
      <c r="R101" s="557">
        <v>0.18200000000000038</v>
      </c>
      <c r="S101" s="553">
        <v>0</v>
      </c>
      <c r="T101" s="557">
        <v>0</v>
      </c>
      <c r="U101" s="553">
        <v>0</v>
      </c>
      <c r="V101" s="557">
        <v>0</v>
      </c>
      <c r="W101" s="553">
        <v>0</v>
      </c>
      <c r="X101" s="557">
        <v>-0.27200000000000002</v>
      </c>
      <c r="Y101" s="553">
        <v>0</v>
      </c>
      <c r="Z101" s="557">
        <v>-0.27200000000000002</v>
      </c>
      <c r="AA101" s="553">
        <v>0</v>
      </c>
      <c r="AB101" s="557">
        <v>0</v>
      </c>
      <c r="AC101" s="553">
        <v>0</v>
      </c>
      <c r="AD101" s="557">
        <v>0</v>
      </c>
      <c r="AE101" s="553">
        <v>-1.054</v>
      </c>
      <c r="AF101" s="557">
        <v>6.02</v>
      </c>
      <c r="AG101" s="553">
        <v>-1.0000000000001119E-3</v>
      </c>
      <c r="AH101" s="557">
        <v>-0.10300000000000065</v>
      </c>
    </row>
    <row r="102" spans="1:70" ht="25.5">
      <c r="A102" s="164"/>
      <c r="B102" s="182" t="s">
        <v>377</v>
      </c>
      <c r="C102" s="553">
        <v>0</v>
      </c>
      <c r="D102" s="557">
        <v>0</v>
      </c>
      <c r="E102" s="553">
        <v>0</v>
      </c>
      <c r="F102" s="557">
        <v>0</v>
      </c>
      <c r="G102" s="553">
        <v>0</v>
      </c>
      <c r="H102" s="557">
        <v>0</v>
      </c>
      <c r="I102" s="553">
        <v>0</v>
      </c>
      <c r="J102" s="557">
        <v>0</v>
      </c>
      <c r="K102" s="553">
        <v>1.0780000000000001</v>
      </c>
      <c r="L102" s="557">
        <v>-2.6240000000000001</v>
      </c>
      <c r="M102" s="553">
        <v>1.7789999999999999</v>
      </c>
      <c r="N102" s="557">
        <v>-2.6240000000000001</v>
      </c>
      <c r="O102" s="553">
        <v>-24.922999999999998</v>
      </c>
      <c r="P102" s="557">
        <v>-3.4940000000000002</v>
      </c>
      <c r="Q102" s="553">
        <v>-17.744999999999997</v>
      </c>
      <c r="R102" s="557">
        <v>-5.1000000000000156E-2</v>
      </c>
      <c r="S102" s="553">
        <v>0</v>
      </c>
      <c r="T102" s="557">
        <v>0</v>
      </c>
      <c r="U102" s="553">
        <v>0</v>
      </c>
      <c r="V102" s="557">
        <v>0</v>
      </c>
      <c r="W102" s="553">
        <v>-0.99199999999999999</v>
      </c>
      <c r="X102" s="557">
        <v>1.9E-2</v>
      </c>
      <c r="Y102" s="553">
        <v>-0.17999999999999994</v>
      </c>
      <c r="Z102" s="557">
        <v>-7.2999999999999995E-2</v>
      </c>
      <c r="AA102" s="553">
        <v>0</v>
      </c>
      <c r="AB102" s="557">
        <v>0</v>
      </c>
      <c r="AC102" s="553">
        <v>0</v>
      </c>
      <c r="AD102" s="557">
        <v>0</v>
      </c>
      <c r="AE102" s="553">
        <v>-24.837</v>
      </c>
      <c r="AF102" s="557">
        <v>-6.0990000000000002</v>
      </c>
      <c r="AG102" s="553">
        <v>-16.146000000000001</v>
      </c>
      <c r="AH102" s="557">
        <v>3.109</v>
      </c>
    </row>
    <row r="103" spans="1:70">
      <c r="E103" s="664"/>
      <c r="F103" s="664"/>
      <c r="H103" s="743"/>
      <c r="I103" s="664"/>
      <c r="J103" s="664"/>
      <c r="M103" s="664"/>
      <c r="N103" s="664"/>
      <c r="Q103" s="664"/>
      <c r="R103" s="664"/>
      <c r="S103" s="169"/>
      <c r="T103" s="169"/>
      <c r="U103" s="664"/>
      <c r="V103" s="664"/>
      <c r="W103" s="169"/>
      <c r="X103" s="169"/>
      <c r="Y103" s="664"/>
      <c r="Z103" s="664"/>
      <c r="AA103" s="169"/>
      <c r="AB103" s="169"/>
      <c r="AC103" s="664"/>
      <c r="AD103" s="664"/>
      <c r="AE103" s="169"/>
      <c r="AF103" s="169"/>
      <c r="AG103" s="664"/>
      <c r="AH103" s="664"/>
      <c r="AI103" s="169"/>
    </row>
    <row r="104" spans="1:70" s="144" customFormat="1">
      <c r="A104" s="158" t="s">
        <v>378</v>
      </c>
      <c r="B104" s="181"/>
      <c r="C104" s="562">
        <v>0</v>
      </c>
      <c r="D104" s="556">
        <v>0</v>
      </c>
      <c r="E104" s="562">
        <v>0</v>
      </c>
      <c r="F104" s="556">
        <v>0</v>
      </c>
      <c r="G104" s="562">
        <v>-9.6000000000000002E-2</v>
      </c>
      <c r="H104" s="556">
        <v>26.702000000000002</v>
      </c>
      <c r="I104" s="562">
        <v>0.38400000000000001</v>
      </c>
      <c r="J104" s="556">
        <v>8.9880000000000031</v>
      </c>
      <c r="K104" s="562">
        <v>255.858</v>
      </c>
      <c r="L104" s="556">
        <v>270.928</v>
      </c>
      <c r="M104" s="562">
        <v>90.86699999999999</v>
      </c>
      <c r="N104" s="556">
        <v>270.928</v>
      </c>
      <c r="O104" s="562">
        <v>966.50699999999995</v>
      </c>
      <c r="P104" s="556">
        <v>576.34900000000005</v>
      </c>
      <c r="Q104" s="562">
        <v>477.31599999999997</v>
      </c>
      <c r="R104" s="556">
        <v>204.24200000000002</v>
      </c>
      <c r="S104" s="562">
        <v>0</v>
      </c>
      <c r="T104" s="556">
        <v>0</v>
      </c>
      <c r="U104" s="562">
        <v>0</v>
      </c>
      <c r="V104" s="556">
        <v>0</v>
      </c>
      <c r="W104" s="562">
        <v>100.005</v>
      </c>
      <c r="X104" s="556">
        <v>116.208</v>
      </c>
      <c r="Y104" s="562">
        <v>23.774000000000001</v>
      </c>
      <c r="Z104" s="556">
        <v>41.492000000000004</v>
      </c>
      <c r="AA104" s="562">
        <v>0</v>
      </c>
      <c r="AB104" s="556">
        <v>0</v>
      </c>
      <c r="AC104" s="562">
        <v>0</v>
      </c>
      <c r="AD104" s="556">
        <v>0</v>
      </c>
      <c r="AE104" s="562">
        <v>1322.2739999999999</v>
      </c>
      <c r="AF104" s="556">
        <v>990.18700000000001</v>
      </c>
      <c r="AG104" s="562">
        <v>592.34099999999989</v>
      </c>
      <c r="AH104" s="556">
        <v>364.31100000000004</v>
      </c>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row>
    <row r="105" spans="1:70">
      <c r="E105" s="664"/>
      <c r="F105" s="664"/>
      <c r="H105" s="743"/>
      <c r="I105" s="664"/>
      <c r="J105" s="664"/>
      <c r="M105" s="664"/>
      <c r="N105" s="664"/>
      <c r="Q105" s="664"/>
      <c r="R105" s="664"/>
      <c r="S105" s="169"/>
      <c r="T105" s="169"/>
      <c r="U105" s="664"/>
      <c r="V105" s="664"/>
      <c r="W105" s="169"/>
      <c r="X105" s="169"/>
      <c r="Y105" s="664"/>
      <c r="Z105" s="664"/>
      <c r="AA105" s="169"/>
      <c r="AB105" s="169"/>
      <c r="AC105" s="664"/>
      <c r="AD105" s="664"/>
      <c r="AE105" s="169"/>
      <c r="AF105" s="169"/>
      <c r="AG105" s="664"/>
      <c r="AH105" s="664"/>
      <c r="AI105" s="169"/>
    </row>
    <row r="106" spans="1:70" s="144" customFormat="1">
      <c r="A106" s="158" t="s">
        <v>379</v>
      </c>
      <c r="B106" s="181"/>
      <c r="C106" s="562">
        <v>0</v>
      </c>
      <c r="D106" s="556">
        <v>0</v>
      </c>
      <c r="E106" s="562">
        <v>0</v>
      </c>
      <c r="F106" s="556">
        <v>0</v>
      </c>
      <c r="G106" s="562">
        <v>-12.369</v>
      </c>
      <c r="H106" s="556">
        <v>5.1100000000000003</v>
      </c>
      <c r="I106" s="562">
        <v>-0.1120000000000001</v>
      </c>
      <c r="J106" s="556">
        <v>10.285</v>
      </c>
      <c r="K106" s="562">
        <v>-25.315999999999999</v>
      </c>
      <c r="L106" s="556">
        <v>-28.481000000000002</v>
      </c>
      <c r="M106" s="562">
        <v>-7.2169999999999987</v>
      </c>
      <c r="N106" s="556">
        <v>-28.481000000000002</v>
      </c>
      <c r="O106" s="562">
        <v>-153.548</v>
      </c>
      <c r="P106" s="556">
        <v>-96.88</v>
      </c>
      <c r="Q106" s="562">
        <v>-59.453000000000003</v>
      </c>
      <c r="R106" s="556">
        <v>-29.763999999999996</v>
      </c>
      <c r="S106" s="562">
        <v>0</v>
      </c>
      <c r="T106" s="556">
        <v>0</v>
      </c>
      <c r="U106" s="562">
        <v>0</v>
      </c>
      <c r="V106" s="556">
        <v>0</v>
      </c>
      <c r="W106" s="562">
        <v>1.365</v>
      </c>
      <c r="X106" s="556">
        <v>-6.1139999999999999</v>
      </c>
      <c r="Y106" s="562">
        <v>-0.375</v>
      </c>
      <c r="Z106" s="556">
        <v>-1.2889999999999997</v>
      </c>
      <c r="AA106" s="562">
        <v>0</v>
      </c>
      <c r="AB106" s="556">
        <v>-1E-3</v>
      </c>
      <c r="AC106" s="562">
        <v>0</v>
      </c>
      <c r="AD106" s="556">
        <v>-1E-3</v>
      </c>
      <c r="AE106" s="562">
        <v>-189.86799999999999</v>
      </c>
      <c r="AF106" s="556">
        <v>-126.366</v>
      </c>
      <c r="AG106" s="562">
        <v>-67.156999999999996</v>
      </c>
      <c r="AH106" s="556">
        <v>-27.665999999999997</v>
      </c>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row>
    <row r="107" spans="1:70" s="144" customFormat="1">
      <c r="A107" s="158"/>
      <c r="B107" s="181" t="s">
        <v>380</v>
      </c>
      <c r="C107" s="562">
        <v>0</v>
      </c>
      <c r="D107" s="556">
        <v>0</v>
      </c>
      <c r="E107" s="562">
        <v>0</v>
      </c>
      <c r="F107" s="556">
        <v>0</v>
      </c>
      <c r="G107" s="562">
        <v>3.8719999999999999</v>
      </c>
      <c r="H107" s="556">
        <v>6.5650000000000004</v>
      </c>
      <c r="I107" s="562">
        <v>1.3359999999999999</v>
      </c>
      <c r="J107" s="556">
        <v>4.4710000000000001</v>
      </c>
      <c r="K107" s="562">
        <v>58.776000000000003</v>
      </c>
      <c r="L107" s="556">
        <v>53.616999999999997</v>
      </c>
      <c r="M107" s="562">
        <v>16.128</v>
      </c>
      <c r="N107" s="556">
        <v>53.616999999999997</v>
      </c>
      <c r="O107" s="562">
        <v>10.842000000000001</v>
      </c>
      <c r="P107" s="556">
        <v>5.0270000000000001</v>
      </c>
      <c r="Q107" s="562">
        <v>4.1750000000000007</v>
      </c>
      <c r="R107" s="556">
        <v>1.6280000000000001</v>
      </c>
      <c r="S107" s="562">
        <v>0</v>
      </c>
      <c r="T107" s="556">
        <v>0</v>
      </c>
      <c r="U107" s="562">
        <v>0</v>
      </c>
      <c r="V107" s="556">
        <v>0</v>
      </c>
      <c r="W107" s="562">
        <v>4.3310000000000004</v>
      </c>
      <c r="X107" s="556">
        <v>3.3570000000000002</v>
      </c>
      <c r="Y107" s="562">
        <v>1.5180000000000002</v>
      </c>
      <c r="Z107" s="556">
        <v>1.032</v>
      </c>
      <c r="AA107" s="562">
        <v>0</v>
      </c>
      <c r="AB107" s="556">
        <v>-1.2E-2</v>
      </c>
      <c r="AC107" s="562">
        <v>0</v>
      </c>
      <c r="AD107" s="556">
        <v>-4.0000000000000001E-3</v>
      </c>
      <c r="AE107" s="562">
        <v>77.820999999999998</v>
      </c>
      <c r="AF107" s="556">
        <v>68.554000000000002</v>
      </c>
      <c r="AG107" s="562">
        <v>23.156999999999996</v>
      </c>
      <c r="AH107" s="556">
        <v>26.994</v>
      </c>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row>
    <row r="108" spans="1:70">
      <c r="A108" s="164"/>
      <c r="B108" s="171" t="s">
        <v>311</v>
      </c>
      <c r="C108" s="553">
        <v>0</v>
      </c>
      <c r="D108" s="557">
        <v>0</v>
      </c>
      <c r="E108" s="553">
        <v>0</v>
      </c>
      <c r="F108" s="557">
        <v>0</v>
      </c>
      <c r="G108" s="553">
        <v>0.55900000000000005</v>
      </c>
      <c r="H108" s="557">
        <v>2.9119999999999999</v>
      </c>
      <c r="I108" s="553">
        <v>0.14700000000000008</v>
      </c>
      <c r="J108" s="557">
        <v>1.895</v>
      </c>
      <c r="K108" s="553">
        <v>34.847000000000001</v>
      </c>
      <c r="L108" s="557">
        <v>23.632999999999999</v>
      </c>
      <c r="M108" s="553">
        <v>8.6030000000000015</v>
      </c>
      <c r="N108" s="557">
        <v>23.632999999999999</v>
      </c>
      <c r="O108" s="553">
        <v>19.497</v>
      </c>
      <c r="P108" s="557">
        <v>10.576000000000001</v>
      </c>
      <c r="Q108" s="553">
        <v>8.3849999999999998</v>
      </c>
      <c r="R108" s="557">
        <v>3.2880000000000003</v>
      </c>
      <c r="S108" s="553">
        <v>0</v>
      </c>
      <c r="T108" s="557">
        <v>0</v>
      </c>
      <c r="U108" s="553">
        <v>0</v>
      </c>
      <c r="V108" s="557">
        <v>0</v>
      </c>
      <c r="W108" s="553">
        <v>2.0510000000000002</v>
      </c>
      <c r="X108" s="557">
        <v>0.27200000000000002</v>
      </c>
      <c r="Y108" s="553">
        <v>0.71900000000000008</v>
      </c>
      <c r="Z108" s="557">
        <v>0.10600000000000001</v>
      </c>
      <c r="AA108" s="553">
        <v>0</v>
      </c>
      <c r="AB108" s="557">
        <v>0</v>
      </c>
      <c r="AC108" s="553">
        <v>0</v>
      </c>
      <c r="AD108" s="557">
        <v>0</v>
      </c>
      <c r="AE108" s="553">
        <v>56.954000000000001</v>
      </c>
      <c r="AF108" s="557">
        <v>37.393000000000001</v>
      </c>
      <c r="AG108" s="553">
        <v>17.853999999999999</v>
      </c>
      <c r="AH108" s="557">
        <v>13.385999999999999</v>
      </c>
    </row>
    <row r="109" spans="1:70">
      <c r="A109" s="164"/>
      <c r="B109" s="171" t="s">
        <v>381</v>
      </c>
      <c r="C109" s="553">
        <v>0</v>
      </c>
      <c r="D109" s="557">
        <v>0</v>
      </c>
      <c r="E109" s="553">
        <v>0</v>
      </c>
      <c r="F109" s="557">
        <v>0</v>
      </c>
      <c r="G109" s="553">
        <v>3.3130000000000002</v>
      </c>
      <c r="H109" s="557">
        <v>3.653</v>
      </c>
      <c r="I109" s="553">
        <v>1.1890000000000001</v>
      </c>
      <c r="J109" s="557">
        <v>2.5760000000000001</v>
      </c>
      <c r="K109" s="553">
        <v>23.928999999999998</v>
      </c>
      <c r="L109" s="557">
        <v>29.984000000000002</v>
      </c>
      <c r="M109" s="553">
        <v>7.5249999999999986</v>
      </c>
      <c r="N109" s="557">
        <v>29.984000000000002</v>
      </c>
      <c r="O109" s="553">
        <v>-8.6549999999999994</v>
      </c>
      <c r="P109" s="557">
        <v>-5.5490000000000004</v>
      </c>
      <c r="Q109" s="553">
        <v>-4.2099999999999991</v>
      </c>
      <c r="R109" s="557">
        <v>-1.6600000000000006</v>
      </c>
      <c r="S109" s="553">
        <v>0</v>
      </c>
      <c r="T109" s="557">
        <v>0</v>
      </c>
      <c r="U109" s="553">
        <v>0</v>
      </c>
      <c r="V109" s="557">
        <v>0</v>
      </c>
      <c r="W109" s="553">
        <v>2.2799999999999998</v>
      </c>
      <c r="X109" s="557">
        <v>3.085</v>
      </c>
      <c r="Y109" s="553">
        <v>0.79899999999999971</v>
      </c>
      <c r="Z109" s="557">
        <v>0.92600000000000016</v>
      </c>
      <c r="AA109" s="553">
        <v>0</v>
      </c>
      <c r="AB109" s="557">
        <v>-1.2E-2</v>
      </c>
      <c r="AC109" s="553">
        <v>0</v>
      </c>
      <c r="AD109" s="557">
        <v>-4.0000000000000001E-3</v>
      </c>
      <c r="AE109" s="553">
        <v>20.867000000000001</v>
      </c>
      <c r="AF109" s="557">
        <v>31.161000000000001</v>
      </c>
      <c r="AG109" s="553">
        <v>5.3030000000000008</v>
      </c>
      <c r="AH109" s="557">
        <v>13.608000000000001</v>
      </c>
    </row>
    <row r="110" spans="1:70" s="144" customFormat="1">
      <c r="A110" s="158"/>
      <c r="B110" s="166" t="s">
        <v>382</v>
      </c>
      <c r="C110" s="562">
        <v>0</v>
      </c>
      <c r="D110" s="556">
        <v>0</v>
      </c>
      <c r="E110" s="562">
        <v>0</v>
      </c>
      <c r="F110" s="556">
        <v>0</v>
      </c>
      <c r="G110" s="562">
        <v>-3.3000000000000002E-2</v>
      </c>
      <c r="H110" s="556">
        <v>-0.46800000000000003</v>
      </c>
      <c r="I110" s="562">
        <v>0.27700000000000002</v>
      </c>
      <c r="J110" s="556">
        <v>-1.2000000000000011E-2</v>
      </c>
      <c r="K110" s="562">
        <v>-87.313000000000002</v>
      </c>
      <c r="L110" s="556">
        <v>-81.944999999999993</v>
      </c>
      <c r="M110" s="562">
        <v>-23.789000000000001</v>
      </c>
      <c r="N110" s="556">
        <v>-81.944999999999993</v>
      </c>
      <c r="O110" s="562">
        <v>-153.61699999999999</v>
      </c>
      <c r="P110" s="556">
        <v>-102.727</v>
      </c>
      <c r="Q110" s="562">
        <v>-58.895999999999987</v>
      </c>
      <c r="R110" s="556">
        <v>-29.576999999999998</v>
      </c>
      <c r="S110" s="562">
        <v>0</v>
      </c>
      <c r="T110" s="556">
        <v>0</v>
      </c>
      <c r="U110" s="562">
        <v>0</v>
      </c>
      <c r="V110" s="556">
        <v>0</v>
      </c>
      <c r="W110" s="562">
        <v>-6.1379999999999999</v>
      </c>
      <c r="X110" s="556">
        <v>-8.8559999999999999</v>
      </c>
      <c r="Y110" s="562">
        <v>-1.9379999999999997</v>
      </c>
      <c r="Z110" s="556">
        <v>-2.6799999999999997</v>
      </c>
      <c r="AA110" s="562">
        <v>1E-3</v>
      </c>
      <c r="AB110" s="556">
        <v>1.2999999999999999E-2</v>
      </c>
      <c r="AC110" s="562">
        <v>1E-3</v>
      </c>
      <c r="AD110" s="556">
        <v>4.0000000000000001E-3</v>
      </c>
      <c r="AE110" s="562">
        <v>-247.1</v>
      </c>
      <c r="AF110" s="556">
        <v>-193.983</v>
      </c>
      <c r="AG110" s="562">
        <v>-84.344999999999999</v>
      </c>
      <c r="AH110" s="556">
        <v>-60.042000000000002</v>
      </c>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row>
    <row r="111" spans="1:70">
      <c r="A111" s="164"/>
      <c r="B111" s="171" t="s">
        <v>383</v>
      </c>
      <c r="C111" s="553">
        <v>0</v>
      </c>
      <c r="D111" s="557">
        <v>0</v>
      </c>
      <c r="E111" s="553">
        <v>0</v>
      </c>
      <c r="F111" s="557">
        <v>0</v>
      </c>
      <c r="G111" s="553">
        <v>-7.0000000000000001E-3</v>
      </c>
      <c r="H111" s="557">
        <v>3.0000000000000001E-3</v>
      </c>
      <c r="I111" s="553">
        <v>-7.0000000000000001E-3</v>
      </c>
      <c r="J111" s="557">
        <v>-1.8000000000000002E-2</v>
      </c>
      <c r="K111" s="553">
        <v>-36.99</v>
      </c>
      <c r="L111" s="557">
        <v>-38.49</v>
      </c>
      <c r="M111" s="553">
        <v>-10.733000000000001</v>
      </c>
      <c r="N111" s="557">
        <v>-38.49</v>
      </c>
      <c r="O111" s="553">
        <v>-217.81399999999999</v>
      </c>
      <c r="P111" s="557">
        <v>-150.31399999999999</v>
      </c>
      <c r="Q111" s="553">
        <v>-82.132000000000005</v>
      </c>
      <c r="R111" s="557">
        <v>-50.889999999999986</v>
      </c>
      <c r="S111" s="553">
        <v>0</v>
      </c>
      <c r="T111" s="557">
        <v>0</v>
      </c>
      <c r="U111" s="553">
        <v>0</v>
      </c>
      <c r="V111" s="557">
        <v>0</v>
      </c>
      <c r="W111" s="553">
        <v>0</v>
      </c>
      <c r="X111" s="557">
        <v>0</v>
      </c>
      <c r="Y111" s="553">
        <v>0</v>
      </c>
      <c r="Z111" s="557">
        <v>0</v>
      </c>
      <c r="AA111" s="553">
        <v>0</v>
      </c>
      <c r="AB111" s="557">
        <v>0</v>
      </c>
      <c r="AC111" s="553">
        <v>0</v>
      </c>
      <c r="AD111" s="557">
        <v>0</v>
      </c>
      <c r="AE111" s="553">
        <v>-254.81100000000001</v>
      </c>
      <c r="AF111" s="557">
        <v>-188.80099999999999</v>
      </c>
      <c r="AG111" s="553">
        <v>-92.872000000000014</v>
      </c>
      <c r="AH111" s="557">
        <v>-63.016999999999982</v>
      </c>
    </row>
    <row r="112" spans="1:70">
      <c r="A112" s="164"/>
      <c r="B112" s="171" t="s">
        <v>384</v>
      </c>
      <c r="C112" s="553">
        <v>0</v>
      </c>
      <c r="D112" s="557">
        <v>0</v>
      </c>
      <c r="E112" s="553">
        <v>0</v>
      </c>
      <c r="F112" s="557">
        <v>0</v>
      </c>
      <c r="G112" s="553">
        <v>0</v>
      </c>
      <c r="H112" s="557">
        <v>0</v>
      </c>
      <c r="I112" s="553">
        <v>0</v>
      </c>
      <c r="J112" s="557">
        <v>0</v>
      </c>
      <c r="K112" s="553">
        <v>-5.7489999999999997</v>
      </c>
      <c r="L112" s="557">
        <v>-6.5309999999999997</v>
      </c>
      <c r="M112" s="553">
        <v>-0.48899999999999988</v>
      </c>
      <c r="N112" s="557">
        <v>-6.5309999999999997</v>
      </c>
      <c r="O112" s="553">
        <v>-18.957999999999998</v>
      </c>
      <c r="P112" s="557">
        <v>-25.08</v>
      </c>
      <c r="Q112" s="553">
        <v>-7.1969999999999992</v>
      </c>
      <c r="R112" s="557">
        <v>-8.0079999999999991</v>
      </c>
      <c r="S112" s="553">
        <v>0</v>
      </c>
      <c r="T112" s="557">
        <v>0</v>
      </c>
      <c r="U112" s="553">
        <v>0</v>
      </c>
      <c r="V112" s="557">
        <v>0</v>
      </c>
      <c r="W112" s="553">
        <v>0</v>
      </c>
      <c r="X112" s="557">
        <v>0</v>
      </c>
      <c r="Y112" s="553">
        <v>0</v>
      </c>
      <c r="Z112" s="557">
        <v>0</v>
      </c>
      <c r="AA112" s="553">
        <v>0</v>
      </c>
      <c r="AB112" s="557">
        <v>0</v>
      </c>
      <c r="AC112" s="553">
        <v>0</v>
      </c>
      <c r="AD112" s="557">
        <v>0</v>
      </c>
      <c r="AE112" s="553">
        <v>-24.707000000000001</v>
      </c>
      <c r="AF112" s="557">
        <v>-31.611000000000001</v>
      </c>
      <c r="AG112" s="553">
        <v>-7.6859999999999999</v>
      </c>
      <c r="AH112" s="557">
        <v>-9.4310000000000009</v>
      </c>
    </row>
    <row r="113" spans="1:70">
      <c r="A113" s="164"/>
      <c r="B113" s="171" t="s">
        <v>57</v>
      </c>
      <c r="C113" s="553">
        <v>0</v>
      </c>
      <c r="D113" s="557">
        <v>0</v>
      </c>
      <c r="E113" s="553">
        <v>0</v>
      </c>
      <c r="F113" s="557">
        <v>0</v>
      </c>
      <c r="G113" s="553">
        <v>-2.5999999999999999E-2</v>
      </c>
      <c r="H113" s="557">
        <v>-0.47099999999999997</v>
      </c>
      <c r="I113" s="553">
        <v>0.28399999999999997</v>
      </c>
      <c r="J113" s="557">
        <v>6.0000000000000053E-3</v>
      </c>
      <c r="K113" s="553">
        <v>-44.573999999999998</v>
      </c>
      <c r="L113" s="557">
        <v>-36.923999999999999</v>
      </c>
      <c r="M113" s="553">
        <v>-12.567</v>
      </c>
      <c r="N113" s="557">
        <v>-36.923999999999999</v>
      </c>
      <c r="O113" s="553">
        <v>83.155000000000001</v>
      </c>
      <c r="P113" s="557">
        <v>72.667000000000002</v>
      </c>
      <c r="Q113" s="553">
        <v>30.433</v>
      </c>
      <c r="R113" s="557">
        <v>29.321000000000005</v>
      </c>
      <c r="S113" s="553">
        <v>0</v>
      </c>
      <c r="T113" s="557">
        <v>0</v>
      </c>
      <c r="U113" s="553">
        <v>0</v>
      </c>
      <c r="V113" s="557">
        <v>0</v>
      </c>
      <c r="W113" s="553">
        <v>-6.1379999999999999</v>
      </c>
      <c r="X113" s="557">
        <v>-8.8559999999999999</v>
      </c>
      <c r="Y113" s="553">
        <v>-1.9379999999999997</v>
      </c>
      <c r="Z113" s="557">
        <v>-2.6799999999999997</v>
      </c>
      <c r="AA113" s="553">
        <v>1E-3</v>
      </c>
      <c r="AB113" s="557">
        <v>1.2999999999999999E-2</v>
      </c>
      <c r="AC113" s="553">
        <v>1E-3</v>
      </c>
      <c r="AD113" s="557">
        <v>4.0000000000000001E-3</v>
      </c>
      <c r="AE113" s="553">
        <v>32.417999999999999</v>
      </c>
      <c r="AF113" s="557">
        <v>26.428999999999998</v>
      </c>
      <c r="AG113" s="553">
        <v>16.213000000000001</v>
      </c>
      <c r="AH113" s="557">
        <v>12.405999999999999</v>
      </c>
    </row>
    <row r="114" spans="1:70">
      <c r="A114" s="164"/>
      <c r="B114" s="165" t="s">
        <v>385</v>
      </c>
      <c r="C114" s="553">
        <v>0</v>
      </c>
      <c r="D114" s="557">
        <v>0</v>
      </c>
      <c r="E114" s="553">
        <v>0</v>
      </c>
      <c r="F114" s="557">
        <v>0</v>
      </c>
      <c r="G114" s="553">
        <v>0</v>
      </c>
      <c r="H114" s="557">
        <v>0</v>
      </c>
      <c r="I114" s="553">
        <v>0</v>
      </c>
      <c r="J114" s="557">
        <v>0</v>
      </c>
      <c r="K114" s="553">
        <v>0</v>
      </c>
      <c r="L114" s="557">
        <v>0</v>
      </c>
      <c r="M114" s="553">
        <v>0</v>
      </c>
      <c r="N114" s="557">
        <v>0</v>
      </c>
      <c r="O114" s="553">
        <v>0</v>
      </c>
      <c r="P114" s="557">
        <v>0</v>
      </c>
      <c r="Q114" s="553">
        <v>0</v>
      </c>
      <c r="R114" s="557">
        <v>0</v>
      </c>
      <c r="S114" s="553">
        <v>0</v>
      </c>
      <c r="T114" s="557">
        <v>0</v>
      </c>
      <c r="U114" s="553">
        <v>0</v>
      </c>
      <c r="V114" s="557">
        <v>0</v>
      </c>
      <c r="W114" s="553">
        <v>0</v>
      </c>
      <c r="X114" s="557">
        <v>0</v>
      </c>
      <c r="Y114" s="553">
        <v>0</v>
      </c>
      <c r="Z114" s="557">
        <v>0</v>
      </c>
      <c r="AA114" s="553">
        <v>0</v>
      </c>
      <c r="AB114" s="557">
        <v>0</v>
      </c>
      <c r="AC114" s="553">
        <v>0</v>
      </c>
      <c r="AD114" s="557">
        <v>0</v>
      </c>
      <c r="AE114" s="553">
        <v>0</v>
      </c>
      <c r="AF114" s="557">
        <v>0</v>
      </c>
      <c r="AG114" s="553">
        <v>0</v>
      </c>
      <c r="AH114" s="557">
        <v>0</v>
      </c>
    </row>
    <row r="115" spans="1:70" s="144" customFormat="1">
      <c r="A115" s="158"/>
      <c r="B115" s="181" t="s">
        <v>386</v>
      </c>
      <c r="C115" s="562">
        <v>0</v>
      </c>
      <c r="D115" s="556">
        <v>0</v>
      </c>
      <c r="E115" s="562">
        <v>0</v>
      </c>
      <c r="F115" s="556">
        <v>0</v>
      </c>
      <c r="G115" s="562">
        <v>0.34599999999999997</v>
      </c>
      <c r="H115" s="556">
        <v>20.611000000000001</v>
      </c>
      <c r="I115" s="562">
        <v>0.84699999999999998</v>
      </c>
      <c r="J115" s="556">
        <v>10.184000000000001</v>
      </c>
      <c r="K115" s="562">
        <v>3.2210000000000001</v>
      </c>
      <c r="L115" s="556">
        <v>-0.153</v>
      </c>
      <c r="M115" s="562">
        <v>0.44500000000000028</v>
      </c>
      <c r="N115" s="556">
        <v>-0.153</v>
      </c>
      <c r="O115" s="562">
        <v>-10.773</v>
      </c>
      <c r="P115" s="556">
        <v>0.82</v>
      </c>
      <c r="Q115" s="562">
        <v>-4.7319999999999993</v>
      </c>
      <c r="R115" s="556">
        <v>-1.8149999999999999</v>
      </c>
      <c r="S115" s="562">
        <v>0</v>
      </c>
      <c r="T115" s="556">
        <v>0</v>
      </c>
      <c r="U115" s="562">
        <v>0</v>
      </c>
      <c r="V115" s="556">
        <v>0</v>
      </c>
      <c r="W115" s="562">
        <v>3.1720000000000002</v>
      </c>
      <c r="X115" s="556">
        <v>-0.61499999999999999</v>
      </c>
      <c r="Y115" s="562">
        <v>4.5000000000000373E-2</v>
      </c>
      <c r="Z115" s="556">
        <v>0.35899999999999999</v>
      </c>
      <c r="AA115" s="562">
        <v>-1E-3</v>
      </c>
      <c r="AB115" s="556">
        <v>-2E-3</v>
      </c>
      <c r="AC115" s="562">
        <v>-1E-3</v>
      </c>
      <c r="AD115" s="556">
        <v>-1E-3</v>
      </c>
      <c r="AE115" s="562">
        <v>-4.0350000000000001</v>
      </c>
      <c r="AF115" s="556">
        <v>20.661000000000001</v>
      </c>
      <c r="AG115" s="562">
        <v>-3.3959999999999999</v>
      </c>
      <c r="AH115" s="556">
        <v>9.740000000000002</v>
      </c>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row>
    <row r="116" spans="1:70">
      <c r="E116" s="664"/>
      <c r="F116" s="664"/>
      <c r="H116" s="743"/>
      <c r="I116" s="664"/>
      <c r="J116" s="664"/>
      <c r="M116" s="664"/>
      <c r="N116" s="664"/>
      <c r="Q116" s="664"/>
      <c r="R116" s="664"/>
      <c r="S116" s="169"/>
      <c r="T116" s="169"/>
      <c r="U116" s="664"/>
      <c r="V116" s="664"/>
      <c r="W116" s="169"/>
      <c r="X116" s="169"/>
      <c r="Y116" s="664"/>
      <c r="Z116" s="664"/>
      <c r="AA116" s="169"/>
      <c r="AB116" s="169"/>
      <c r="AC116" s="664"/>
      <c r="AD116" s="664"/>
      <c r="AE116" s="169"/>
      <c r="AF116" s="169"/>
      <c r="AG116" s="664"/>
      <c r="AH116" s="664"/>
      <c r="AI116" s="169"/>
    </row>
    <row r="117" spans="1:70" ht="25.5">
      <c r="A117" s="178"/>
      <c r="B117" s="165" t="s">
        <v>387</v>
      </c>
      <c r="C117" s="553">
        <v>0</v>
      </c>
      <c r="D117" s="557">
        <v>0</v>
      </c>
      <c r="E117" s="553">
        <v>0</v>
      </c>
      <c r="F117" s="557">
        <v>0</v>
      </c>
      <c r="G117" s="553">
        <v>1.4830000000000001</v>
      </c>
      <c r="H117" s="557">
        <v>0</v>
      </c>
      <c r="I117" s="553">
        <v>-4.3999999999999817E-2</v>
      </c>
      <c r="J117" s="557">
        <v>0</v>
      </c>
      <c r="K117" s="553">
        <v>0</v>
      </c>
      <c r="L117" s="557">
        <v>0</v>
      </c>
      <c r="M117" s="553">
        <v>0</v>
      </c>
      <c r="N117" s="557">
        <v>0</v>
      </c>
      <c r="O117" s="553">
        <v>0</v>
      </c>
      <c r="P117" s="557">
        <v>0</v>
      </c>
      <c r="Q117" s="553">
        <v>0</v>
      </c>
      <c r="R117" s="557">
        <v>0</v>
      </c>
      <c r="S117" s="553">
        <v>0</v>
      </c>
      <c r="T117" s="557">
        <v>0</v>
      </c>
      <c r="U117" s="553">
        <v>0</v>
      </c>
      <c r="V117" s="557">
        <v>0</v>
      </c>
      <c r="W117" s="553">
        <v>0</v>
      </c>
      <c r="X117" s="557">
        <v>0</v>
      </c>
      <c r="Y117" s="553">
        <v>0</v>
      </c>
      <c r="Z117" s="557">
        <v>0</v>
      </c>
      <c r="AA117" s="553">
        <v>0</v>
      </c>
      <c r="AB117" s="557">
        <v>0</v>
      </c>
      <c r="AC117" s="553">
        <v>0</v>
      </c>
      <c r="AD117" s="557">
        <v>0</v>
      </c>
      <c r="AE117" s="553">
        <v>1.4830000000000001</v>
      </c>
      <c r="AF117" s="557">
        <v>0</v>
      </c>
      <c r="AG117" s="553">
        <v>-4.3999999999999817E-2</v>
      </c>
      <c r="AH117" s="557">
        <v>0</v>
      </c>
    </row>
    <row r="118" spans="1:70">
      <c r="A118" s="158"/>
      <c r="B118" s="181" t="s">
        <v>388</v>
      </c>
      <c r="C118" s="553">
        <v>0</v>
      </c>
      <c r="D118" s="556">
        <v>0</v>
      </c>
      <c r="E118" s="553">
        <v>0</v>
      </c>
      <c r="F118" s="556">
        <v>0</v>
      </c>
      <c r="G118" s="553">
        <v>0</v>
      </c>
      <c r="H118" s="556">
        <v>0</v>
      </c>
      <c r="I118" s="553">
        <v>0</v>
      </c>
      <c r="J118" s="556">
        <v>0</v>
      </c>
      <c r="K118" s="553">
        <v>0</v>
      </c>
      <c r="L118" s="556">
        <v>0</v>
      </c>
      <c r="M118" s="553">
        <v>0</v>
      </c>
      <c r="N118" s="556">
        <v>0</v>
      </c>
      <c r="O118" s="553">
        <v>0</v>
      </c>
      <c r="P118" s="556">
        <v>0.83399999999999996</v>
      </c>
      <c r="Q118" s="553">
        <v>0</v>
      </c>
      <c r="R118" s="556">
        <v>0.129</v>
      </c>
      <c r="S118" s="553">
        <v>0</v>
      </c>
      <c r="T118" s="556">
        <v>0</v>
      </c>
      <c r="U118" s="553">
        <v>0</v>
      </c>
      <c r="V118" s="556">
        <v>0</v>
      </c>
      <c r="W118" s="553">
        <v>0.14000000000000001</v>
      </c>
      <c r="X118" s="556">
        <v>1E-3</v>
      </c>
      <c r="Y118" s="553">
        <v>0.129</v>
      </c>
      <c r="Z118" s="556">
        <v>0</v>
      </c>
      <c r="AA118" s="553">
        <v>0</v>
      </c>
      <c r="AB118" s="556">
        <v>0</v>
      </c>
      <c r="AC118" s="553">
        <v>0</v>
      </c>
      <c r="AD118" s="556">
        <v>-0.02</v>
      </c>
      <c r="AE118" s="553">
        <v>0.14000000000000001</v>
      </c>
      <c r="AF118" s="556">
        <v>0.83499999999999996</v>
      </c>
      <c r="AG118" s="553">
        <v>0.129</v>
      </c>
      <c r="AH118" s="556">
        <v>0.10899999999999999</v>
      </c>
    </row>
    <row r="119" spans="1:70">
      <c r="A119" s="158"/>
      <c r="B119" s="171" t="s">
        <v>389</v>
      </c>
      <c r="C119" s="553">
        <v>0</v>
      </c>
      <c r="D119" s="557">
        <v>0</v>
      </c>
      <c r="E119" s="553">
        <v>0</v>
      </c>
      <c r="F119" s="557">
        <v>0</v>
      </c>
      <c r="G119" s="553">
        <v>0</v>
      </c>
      <c r="H119" s="557">
        <v>0</v>
      </c>
      <c r="I119" s="553">
        <v>0</v>
      </c>
      <c r="J119" s="557">
        <v>0</v>
      </c>
      <c r="K119" s="553">
        <v>0</v>
      </c>
      <c r="L119" s="557">
        <v>0</v>
      </c>
      <c r="M119" s="553">
        <v>0</v>
      </c>
      <c r="N119" s="557">
        <v>0</v>
      </c>
      <c r="O119" s="553">
        <v>0</v>
      </c>
      <c r="P119" s="557">
        <v>0.71699999999999997</v>
      </c>
      <c r="Q119" s="553">
        <v>0</v>
      </c>
      <c r="R119" s="557">
        <v>1.2000000000000011E-2</v>
      </c>
      <c r="S119" s="553">
        <v>0</v>
      </c>
      <c r="T119" s="557">
        <v>0</v>
      </c>
      <c r="U119" s="553">
        <v>0</v>
      </c>
      <c r="V119" s="557">
        <v>0</v>
      </c>
      <c r="W119" s="553">
        <v>0</v>
      </c>
      <c r="X119" s="557">
        <v>0</v>
      </c>
      <c r="Y119" s="553">
        <v>0</v>
      </c>
      <c r="Z119" s="557">
        <v>0</v>
      </c>
      <c r="AA119" s="553">
        <v>0</v>
      </c>
      <c r="AB119" s="557">
        <v>0</v>
      </c>
      <c r="AC119" s="553">
        <v>0</v>
      </c>
      <c r="AD119" s="557">
        <v>0</v>
      </c>
      <c r="AE119" s="553">
        <v>0</v>
      </c>
      <c r="AF119" s="557">
        <v>0.71699999999999997</v>
      </c>
      <c r="AG119" s="553">
        <v>0</v>
      </c>
      <c r="AH119" s="557">
        <v>1.2000000000000011E-2</v>
      </c>
    </row>
    <row r="120" spans="1:70">
      <c r="A120" s="158"/>
      <c r="B120" s="171" t="s">
        <v>390</v>
      </c>
      <c r="C120" s="553">
        <v>0</v>
      </c>
      <c r="D120" s="557">
        <v>0</v>
      </c>
      <c r="E120" s="553">
        <v>0</v>
      </c>
      <c r="F120" s="557">
        <v>0</v>
      </c>
      <c r="G120" s="553">
        <v>0</v>
      </c>
      <c r="H120" s="557">
        <v>0</v>
      </c>
      <c r="I120" s="553">
        <v>0</v>
      </c>
      <c r="J120" s="557">
        <v>0</v>
      </c>
      <c r="K120" s="553">
        <v>0</v>
      </c>
      <c r="L120" s="557">
        <v>0</v>
      </c>
      <c r="M120" s="553">
        <v>0</v>
      </c>
      <c r="N120" s="557">
        <v>0</v>
      </c>
      <c r="O120" s="553">
        <v>0</v>
      </c>
      <c r="P120" s="557">
        <v>0.11700000000000001</v>
      </c>
      <c r="Q120" s="553">
        <v>0</v>
      </c>
      <c r="R120" s="557">
        <v>0.11700000000000001</v>
      </c>
      <c r="S120" s="553">
        <v>0</v>
      </c>
      <c r="T120" s="557">
        <v>0</v>
      </c>
      <c r="U120" s="553">
        <v>0</v>
      </c>
      <c r="V120" s="557">
        <v>0</v>
      </c>
      <c r="W120" s="553">
        <v>0.14000000000000001</v>
      </c>
      <c r="X120" s="557">
        <v>1E-3</v>
      </c>
      <c r="Y120" s="553">
        <v>0.129</v>
      </c>
      <c r="Z120" s="557">
        <v>0</v>
      </c>
      <c r="AA120" s="553">
        <v>0</v>
      </c>
      <c r="AB120" s="557">
        <v>0</v>
      </c>
      <c r="AC120" s="553">
        <v>0</v>
      </c>
      <c r="AD120" s="557">
        <v>-0.02</v>
      </c>
      <c r="AE120" s="553">
        <v>0.14000000000000001</v>
      </c>
      <c r="AF120" s="557">
        <v>0.11799999999999999</v>
      </c>
      <c r="AG120" s="553">
        <v>0.129</v>
      </c>
      <c r="AH120" s="557">
        <v>9.6999999999999989E-2</v>
      </c>
    </row>
    <row r="121" spans="1:70">
      <c r="E121" s="664"/>
      <c r="F121" s="664"/>
      <c r="H121" s="743"/>
      <c r="I121" s="664"/>
      <c r="J121" s="664"/>
      <c r="M121" s="664"/>
      <c r="N121" s="664"/>
      <c r="Q121" s="664"/>
      <c r="R121" s="664"/>
      <c r="S121" s="169"/>
      <c r="T121" s="169"/>
      <c r="U121" s="664"/>
      <c r="V121" s="664"/>
      <c r="W121" s="169"/>
      <c r="X121" s="169"/>
      <c r="Y121" s="664"/>
      <c r="Z121" s="664"/>
      <c r="AA121" s="169"/>
      <c r="AB121" s="169"/>
      <c r="AC121" s="664"/>
      <c r="AD121" s="664"/>
      <c r="AE121" s="169"/>
      <c r="AF121" s="169"/>
      <c r="AG121" s="664"/>
      <c r="AH121" s="664"/>
      <c r="AI121" s="169"/>
    </row>
    <row r="122" spans="1:70" s="144" customFormat="1">
      <c r="A122" s="158" t="s">
        <v>407</v>
      </c>
      <c r="B122" s="181"/>
      <c r="C122" s="562">
        <v>0</v>
      </c>
      <c r="D122" s="556">
        <v>0</v>
      </c>
      <c r="E122" s="562">
        <v>0</v>
      </c>
      <c r="F122" s="556">
        <v>0</v>
      </c>
      <c r="G122" s="562">
        <v>-10.981999999999999</v>
      </c>
      <c r="H122" s="556">
        <v>31.812000000000001</v>
      </c>
      <c r="I122" s="562">
        <v>0.22800000000000153</v>
      </c>
      <c r="J122" s="556">
        <v>19.273000000000003</v>
      </c>
      <c r="K122" s="562">
        <v>230.542</v>
      </c>
      <c r="L122" s="556">
        <v>242.447</v>
      </c>
      <c r="M122" s="562">
        <v>83.65</v>
      </c>
      <c r="N122" s="556">
        <v>242.447</v>
      </c>
      <c r="O122" s="562">
        <v>812.95899999999995</v>
      </c>
      <c r="P122" s="556">
        <v>480.303</v>
      </c>
      <c r="Q122" s="562">
        <v>417.86299999999994</v>
      </c>
      <c r="R122" s="556">
        <v>174.60699999999997</v>
      </c>
      <c r="S122" s="562">
        <v>0</v>
      </c>
      <c r="T122" s="556">
        <v>0</v>
      </c>
      <c r="U122" s="562">
        <v>0</v>
      </c>
      <c r="V122" s="556">
        <v>0</v>
      </c>
      <c r="W122" s="562">
        <v>101.51</v>
      </c>
      <c r="X122" s="556">
        <v>110.095</v>
      </c>
      <c r="Y122" s="562">
        <v>23.528000000000006</v>
      </c>
      <c r="Z122" s="556">
        <v>40.203000000000003</v>
      </c>
      <c r="AA122" s="562">
        <v>0</v>
      </c>
      <c r="AB122" s="556">
        <v>-1E-3</v>
      </c>
      <c r="AC122" s="562">
        <v>0</v>
      </c>
      <c r="AD122" s="556">
        <v>-2.1000000000000001E-2</v>
      </c>
      <c r="AE122" s="562">
        <v>1134.029</v>
      </c>
      <c r="AF122" s="556">
        <v>864.65599999999995</v>
      </c>
      <c r="AG122" s="562">
        <v>525.26900000000001</v>
      </c>
      <c r="AH122" s="556">
        <v>336.75399999999991</v>
      </c>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row>
    <row r="123" spans="1:70">
      <c r="E123" s="664"/>
      <c r="F123" s="664"/>
      <c r="H123" s="743"/>
      <c r="I123" s="664"/>
      <c r="J123" s="664"/>
      <c r="M123" s="664"/>
      <c r="N123" s="664"/>
      <c r="Q123" s="664"/>
      <c r="R123" s="664"/>
      <c r="S123" s="169"/>
      <c r="T123" s="169"/>
      <c r="U123" s="664"/>
      <c r="V123" s="664"/>
      <c r="W123" s="169"/>
      <c r="X123" s="169"/>
      <c r="Y123" s="664"/>
      <c r="Z123" s="664"/>
      <c r="AA123" s="169"/>
      <c r="AB123" s="169"/>
      <c r="AC123" s="664"/>
      <c r="AD123" s="664"/>
      <c r="AE123" s="169"/>
      <c r="AF123" s="169"/>
      <c r="AG123" s="664"/>
      <c r="AH123" s="664"/>
      <c r="AI123" s="169"/>
    </row>
    <row r="124" spans="1:70">
      <c r="A124" s="164"/>
      <c r="B124" s="165" t="s">
        <v>392</v>
      </c>
      <c r="C124" s="553">
        <v>0</v>
      </c>
      <c r="D124" s="557">
        <v>0</v>
      </c>
      <c r="E124" s="553">
        <v>0</v>
      </c>
      <c r="F124" s="557">
        <v>0</v>
      </c>
      <c r="G124" s="553">
        <v>3.032</v>
      </c>
      <c r="H124" s="557">
        <v>-14.698</v>
      </c>
      <c r="I124" s="553">
        <v>-0.37000000000000011</v>
      </c>
      <c r="J124" s="557">
        <v>-6.49</v>
      </c>
      <c r="K124" s="553">
        <v>-83.194999999999993</v>
      </c>
      <c r="L124" s="557">
        <v>-61.594000000000001</v>
      </c>
      <c r="M124" s="553">
        <v>-24.455999999999996</v>
      </c>
      <c r="N124" s="557">
        <v>-61.594000000000001</v>
      </c>
      <c r="O124" s="553">
        <v>-264.19299999999998</v>
      </c>
      <c r="P124" s="557">
        <v>-148.39400000000001</v>
      </c>
      <c r="Q124" s="553">
        <v>-140.45699999999999</v>
      </c>
      <c r="R124" s="557">
        <v>-51.864000000000004</v>
      </c>
      <c r="S124" s="553">
        <v>0</v>
      </c>
      <c r="T124" s="557">
        <v>0</v>
      </c>
      <c r="U124" s="553">
        <v>0</v>
      </c>
      <c r="V124" s="557">
        <v>0</v>
      </c>
      <c r="W124" s="553">
        <v>-36.343000000000004</v>
      </c>
      <c r="X124" s="557">
        <v>-33.603000000000002</v>
      </c>
      <c r="Y124" s="553">
        <v>-9.0180000000000042</v>
      </c>
      <c r="Z124" s="557">
        <v>-10.172000000000001</v>
      </c>
      <c r="AA124" s="553">
        <v>0</v>
      </c>
      <c r="AB124" s="557">
        <v>0</v>
      </c>
      <c r="AC124" s="553">
        <v>0</v>
      </c>
      <c r="AD124" s="557">
        <v>0</v>
      </c>
      <c r="AE124" s="553">
        <v>-380.69900000000001</v>
      </c>
      <c r="AF124" s="557">
        <v>-258.28899999999999</v>
      </c>
      <c r="AG124" s="553">
        <v>-174.30100000000002</v>
      </c>
      <c r="AH124" s="557">
        <v>-89.674999999999983</v>
      </c>
    </row>
    <row r="125" spans="1:70">
      <c r="E125" s="664"/>
      <c r="F125" s="664"/>
      <c r="H125" s="743"/>
      <c r="I125" s="664"/>
      <c r="J125" s="664"/>
      <c r="M125" s="664"/>
      <c r="N125" s="664"/>
      <c r="Q125" s="664"/>
      <c r="R125" s="664"/>
      <c r="S125" s="169"/>
      <c r="T125" s="169"/>
      <c r="U125" s="664"/>
      <c r="V125" s="664"/>
      <c r="W125" s="169"/>
      <c r="X125" s="169"/>
      <c r="Y125" s="664"/>
      <c r="Z125" s="664"/>
      <c r="AA125" s="169"/>
      <c r="AB125" s="169"/>
      <c r="AC125" s="664"/>
      <c r="AD125" s="664"/>
      <c r="AE125" s="169"/>
      <c r="AF125" s="169"/>
      <c r="AG125" s="664"/>
      <c r="AH125" s="664"/>
      <c r="AI125" s="169"/>
    </row>
    <row r="126" spans="1:70" s="144" customFormat="1">
      <c r="A126" s="158" t="s">
        <v>393</v>
      </c>
      <c r="B126" s="181"/>
      <c r="C126" s="562">
        <v>0</v>
      </c>
      <c r="D126" s="556">
        <v>0</v>
      </c>
      <c r="E126" s="562">
        <v>0</v>
      </c>
      <c r="F126" s="556">
        <v>0</v>
      </c>
      <c r="G126" s="562">
        <v>-7.95</v>
      </c>
      <c r="H126" s="556">
        <v>17.114000000000001</v>
      </c>
      <c r="I126" s="562">
        <v>-0.14200000000000035</v>
      </c>
      <c r="J126" s="556">
        <v>12.783000000000001</v>
      </c>
      <c r="K126" s="562">
        <v>147.34700000000001</v>
      </c>
      <c r="L126" s="556">
        <v>180.85300000000001</v>
      </c>
      <c r="M126" s="562">
        <v>59.194000000000003</v>
      </c>
      <c r="N126" s="556">
        <v>180.85300000000001</v>
      </c>
      <c r="O126" s="562">
        <v>548.76599999999996</v>
      </c>
      <c r="P126" s="556">
        <v>331.90899999999999</v>
      </c>
      <c r="Q126" s="562">
        <v>277.40599999999995</v>
      </c>
      <c r="R126" s="556">
        <v>122.74299999999999</v>
      </c>
      <c r="S126" s="562">
        <v>0</v>
      </c>
      <c r="T126" s="556">
        <v>0</v>
      </c>
      <c r="U126" s="562">
        <v>0</v>
      </c>
      <c r="V126" s="556">
        <v>0</v>
      </c>
      <c r="W126" s="562">
        <v>65.167000000000002</v>
      </c>
      <c r="X126" s="556">
        <v>76.492000000000004</v>
      </c>
      <c r="Y126" s="562">
        <v>14.510000000000005</v>
      </c>
      <c r="Z126" s="556">
        <v>30.031000000000006</v>
      </c>
      <c r="AA126" s="562">
        <v>0</v>
      </c>
      <c r="AB126" s="556">
        <v>-1E-3</v>
      </c>
      <c r="AC126" s="562">
        <v>0</v>
      </c>
      <c r="AD126" s="556">
        <v>-2.1000000000000001E-2</v>
      </c>
      <c r="AE126" s="562">
        <v>753.33</v>
      </c>
      <c r="AF126" s="556">
        <v>606.36699999999996</v>
      </c>
      <c r="AG126" s="562">
        <v>350.96800000000002</v>
      </c>
      <c r="AH126" s="556">
        <v>247.07899999999995</v>
      </c>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row>
    <row r="127" spans="1:70">
      <c r="A127" s="164"/>
      <c r="B127" s="165" t="s">
        <v>394</v>
      </c>
      <c r="C127" s="553">
        <v>0</v>
      </c>
      <c r="D127" s="557">
        <v>0</v>
      </c>
      <c r="E127" s="553">
        <v>0</v>
      </c>
      <c r="F127" s="557">
        <v>0</v>
      </c>
      <c r="G127" s="553">
        <v>0</v>
      </c>
      <c r="H127" s="557">
        <v>0</v>
      </c>
      <c r="I127" s="553">
        <v>0</v>
      </c>
      <c r="J127" s="557">
        <v>0</v>
      </c>
      <c r="K127" s="553">
        <v>0</v>
      </c>
      <c r="L127" s="557">
        <v>0</v>
      </c>
      <c r="M127" s="553">
        <v>0</v>
      </c>
      <c r="N127" s="557">
        <v>0</v>
      </c>
      <c r="O127" s="553">
        <v>0</v>
      </c>
      <c r="P127" s="557">
        <v>0</v>
      </c>
      <c r="Q127" s="553">
        <v>0</v>
      </c>
      <c r="R127" s="557">
        <v>0</v>
      </c>
      <c r="S127" s="553">
        <v>0</v>
      </c>
      <c r="T127" s="557">
        <v>0</v>
      </c>
      <c r="U127" s="553">
        <v>0</v>
      </c>
      <c r="V127" s="557">
        <v>0</v>
      </c>
      <c r="W127" s="553">
        <v>0</v>
      </c>
      <c r="X127" s="557">
        <v>0</v>
      </c>
      <c r="Y127" s="553">
        <v>0</v>
      </c>
      <c r="Z127" s="557">
        <v>0</v>
      </c>
      <c r="AA127" s="553">
        <v>0</v>
      </c>
      <c r="AB127" s="557">
        <v>0</v>
      </c>
      <c r="AC127" s="553">
        <v>0</v>
      </c>
      <c r="AD127" s="557">
        <v>0</v>
      </c>
      <c r="AE127" s="553">
        <v>0</v>
      </c>
      <c r="AF127" s="557">
        <v>0</v>
      </c>
      <c r="AG127" s="553">
        <v>0</v>
      </c>
      <c r="AH127" s="557">
        <v>0</v>
      </c>
    </row>
    <row r="128" spans="1:70" s="144" customFormat="1">
      <c r="A128" s="172" t="s">
        <v>395</v>
      </c>
      <c r="B128" s="159"/>
      <c r="C128" s="562">
        <v>0</v>
      </c>
      <c r="D128" s="556">
        <v>0</v>
      </c>
      <c r="E128" s="562">
        <v>0</v>
      </c>
      <c r="F128" s="556">
        <v>0</v>
      </c>
      <c r="G128" s="562">
        <v>-7.95</v>
      </c>
      <c r="H128" s="556">
        <v>17.114000000000001</v>
      </c>
      <c r="I128" s="562">
        <v>-0.14200000000000035</v>
      </c>
      <c r="J128" s="556">
        <v>12.783000000000001</v>
      </c>
      <c r="K128" s="562">
        <v>147.34700000000001</v>
      </c>
      <c r="L128" s="556">
        <v>180.85300000000001</v>
      </c>
      <c r="M128" s="562">
        <v>59.194000000000003</v>
      </c>
      <c r="N128" s="556">
        <v>180.85300000000001</v>
      </c>
      <c r="O128" s="562">
        <v>548.76599999999996</v>
      </c>
      <c r="P128" s="556">
        <v>331.90899999999999</v>
      </c>
      <c r="Q128" s="562">
        <v>277.40599999999995</v>
      </c>
      <c r="R128" s="556">
        <v>122.74299999999999</v>
      </c>
      <c r="S128" s="562">
        <v>0</v>
      </c>
      <c r="T128" s="556">
        <v>0</v>
      </c>
      <c r="U128" s="562">
        <v>0</v>
      </c>
      <c r="V128" s="556">
        <v>0</v>
      </c>
      <c r="W128" s="562">
        <v>65.167000000000002</v>
      </c>
      <c r="X128" s="556">
        <v>76.492000000000004</v>
      </c>
      <c r="Y128" s="562">
        <v>14.510000000000005</v>
      </c>
      <c r="Z128" s="556">
        <v>30.031000000000006</v>
      </c>
      <c r="AA128" s="562">
        <v>0</v>
      </c>
      <c r="AB128" s="556">
        <v>-1E-3</v>
      </c>
      <c r="AC128" s="562">
        <v>0</v>
      </c>
      <c r="AD128" s="556">
        <v>-2.1000000000000001E-2</v>
      </c>
      <c r="AE128" s="562">
        <v>753.33</v>
      </c>
      <c r="AF128" s="556">
        <v>606.36699999999996</v>
      </c>
      <c r="AG128" s="562">
        <v>350.96800000000002</v>
      </c>
      <c r="AH128" s="556">
        <v>247.07899999999995</v>
      </c>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row>
    <row r="129" spans="1:18">
      <c r="E129" s="183"/>
      <c r="F129" s="183"/>
      <c r="G129" s="169">
        <v>0</v>
      </c>
      <c r="H129" s="169">
        <v>0</v>
      </c>
      <c r="Q129" s="169"/>
      <c r="R129" s="169"/>
    </row>
    <row r="130" spans="1:18">
      <c r="C130" s="183"/>
      <c r="D130" s="183"/>
      <c r="G130" s="169">
        <v>0</v>
      </c>
      <c r="H130" s="169">
        <v>0</v>
      </c>
    </row>
    <row r="131" spans="1:18">
      <c r="C131" s="202"/>
      <c r="O131" s="157"/>
      <c r="P131" s="157"/>
    </row>
    <row r="132" spans="1:18">
      <c r="A132" s="875" t="s">
        <v>0</v>
      </c>
      <c r="B132" s="876"/>
      <c r="C132" s="872" t="s">
        <v>219</v>
      </c>
      <c r="D132" s="873"/>
      <c r="E132" s="872" t="s">
        <v>5</v>
      </c>
      <c r="F132" s="873"/>
      <c r="G132" s="872" t="s">
        <v>6</v>
      </c>
      <c r="H132" s="873"/>
      <c r="I132" s="872" t="s">
        <v>7</v>
      </c>
      <c r="J132" s="873"/>
      <c r="K132" s="872" t="s">
        <v>14</v>
      </c>
      <c r="L132" s="873"/>
      <c r="M132" s="872" t="s">
        <v>44</v>
      </c>
      <c r="N132" s="873"/>
      <c r="O132" s="872" t="s">
        <v>308</v>
      </c>
      <c r="P132" s="873"/>
      <c r="Q132" s="872" t="s">
        <v>47</v>
      </c>
      <c r="R132" s="873"/>
    </row>
    <row r="133" spans="1:18">
      <c r="A133" s="877" t="s">
        <v>397</v>
      </c>
      <c r="B133" s="878"/>
      <c r="C133" s="549" t="s">
        <v>492</v>
      </c>
      <c r="D133" s="263" t="s">
        <v>493</v>
      </c>
      <c r="E133" s="549" t="s">
        <v>492</v>
      </c>
      <c r="F133" s="263" t="s">
        <v>493</v>
      </c>
      <c r="G133" s="549" t="s">
        <v>492</v>
      </c>
      <c r="H133" s="263" t="s">
        <v>493</v>
      </c>
      <c r="I133" s="549" t="s">
        <v>492</v>
      </c>
      <c r="J133" s="263" t="s">
        <v>493</v>
      </c>
      <c r="K133" s="549" t="s">
        <v>492</v>
      </c>
      <c r="L133" s="263" t="s">
        <v>493</v>
      </c>
      <c r="M133" s="549" t="s">
        <v>492</v>
      </c>
      <c r="N133" s="263" t="s">
        <v>493</v>
      </c>
      <c r="O133" s="549" t="s">
        <v>492</v>
      </c>
      <c r="P133" s="263" t="s">
        <v>493</v>
      </c>
      <c r="Q133" s="549" t="s">
        <v>454</v>
      </c>
      <c r="R133" s="263" t="s">
        <v>493</v>
      </c>
    </row>
    <row r="134" spans="1:18">
      <c r="A134" s="879"/>
      <c r="B134" s="880"/>
      <c r="C134" s="550" t="s">
        <v>218</v>
      </c>
      <c r="D134" s="264" t="s">
        <v>218</v>
      </c>
      <c r="E134" s="550" t="s">
        <v>218</v>
      </c>
      <c r="F134" s="264" t="s">
        <v>218</v>
      </c>
      <c r="G134" s="550" t="s">
        <v>218</v>
      </c>
      <c r="H134" s="264" t="s">
        <v>218</v>
      </c>
      <c r="I134" s="550" t="s">
        <v>218</v>
      </c>
      <c r="J134" s="264" t="s">
        <v>218</v>
      </c>
      <c r="K134" s="550" t="s">
        <v>218</v>
      </c>
      <c r="L134" s="264" t="s">
        <v>218</v>
      </c>
      <c r="M134" s="550" t="s">
        <v>218</v>
      </c>
      <c r="N134" s="264" t="s">
        <v>218</v>
      </c>
      <c r="O134" s="550" t="s">
        <v>218</v>
      </c>
      <c r="P134" s="264" t="s">
        <v>218</v>
      </c>
      <c r="Q134" s="550" t="s">
        <v>218</v>
      </c>
      <c r="R134" s="264" t="s">
        <v>218</v>
      </c>
    </row>
    <row r="135" spans="1:18">
      <c r="E135" s="558"/>
      <c r="F135" s="558"/>
      <c r="G135" s="558"/>
      <c r="H135" s="558"/>
      <c r="I135" s="558"/>
      <c r="J135" s="558"/>
      <c r="K135" s="558"/>
      <c r="L135" s="558"/>
      <c r="M135" s="558"/>
      <c r="N135" s="558"/>
      <c r="O135" s="558"/>
      <c r="P135" s="558"/>
      <c r="Q135" s="558"/>
      <c r="R135" s="558"/>
    </row>
    <row r="136" spans="1:18">
      <c r="A136" s="158"/>
      <c r="B136" s="171" t="s">
        <v>398</v>
      </c>
      <c r="C136" s="553">
        <v>0</v>
      </c>
      <c r="D136" s="557">
        <v>0</v>
      </c>
      <c r="E136" s="553">
        <v>13.923</v>
      </c>
      <c r="F136" s="557">
        <v>19.513999999999999</v>
      </c>
      <c r="G136" s="553">
        <v>-43.445</v>
      </c>
      <c r="H136" s="557">
        <v>239.227</v>
      </c>
      <c r="I136" s="553">
        <v>752.904</v>
      </c>
      <c r="J136" s="557">
        <v>41.418999999999997</v>
      </c>
      <c r="K136" s="553">
        <v>0</v>
      </c>
      <c r="L136" s="557">
        <v>0</v>
      </c>
      <c r="M136" s="553">
        <v>111.563</v>
      </c>
      <c r="N136" s="557">
        <v>95.150999999999996</v>
      </c>
      <c r="O136" s="553">
        <v>0</v>
      </c>
      <c r="P136" s="557">
        <v>0</v>
      </c>
      <c r="Q136" s="553">
        <v>834.94500000000005</v>
      </c>
      <c r="R136" s="557">
        <v>395.31099999999998</v>
      </c>
    </row>
    <row r="137" spans="1:18">
      <c r="A137" s="158"/>
      <c r="B137" s="171" t="s">
        <v>399</v>
      </c>
      <c r="C137" s="553">
        <v>0</v>
      </c>
      <c r="D137" s="557">
        <v>0</v>
      </c>
      <c r="E137" s="553">
        <v>-4.3070000000000004</v>
      </c>
      <c r="F137" s="557">
        <v>10.33</v>
      </c>
      <c r="G137" s="553">
        <v>-232.708</v>
      </c>
      <c r="H137" s="557">
        <v>-235.017</v>
      </c>
      <c r="I137" s="553">
        <v>-167.851</v>
      </c>
      <c r="J137" s="557">
        <v>-270.83300000000003</v>
      </c>
      <c r="K137" s="553">
        <v>0</v>
      </c>
      <c r="L137" s="557">
        <v>0</v>
      </c>
      <c r="M137" s="553">
        <v>-7.3019999999999996</v>
      </c>
      <c r="N137" s="557">
        <v>-19.802</v>
      </c>
      <c r="O137" s="553">
        <v>-46.468000000000004</v>
      </c>
      <c r="P137" s="557">
        <v>-9.5</v>
      </c>
      <c r="Q137" s="553">
        <v>-458.63600000000002</v>
      </c>
      <c r="R137" s="557">
        <v>-524.822</v>
      </c>
    </row>
    <row r="138" spans="1:18">
      <c r="A138" s="158"/>
      <c r="B138" s="171" t="s">
        <v>400</v>
      </c>
      <c r="C138" s="553">
        <v>0</v>
      </c>
      <c r="D138" s="557">
        <v>0</v>
      </c>
      <c r="E138" s="553">
        <v>0</v>
      </c>
      <c r="F138" s="557">
        <v>-17.753</v>
      </c>
      <c r="G138" s="553">
        <v>-228.81899999999999</v>
      </c>
      <c r="H138" s="557">
        <v>-210.917</v>
      </c>
      <c r="I138" s="553">
        <v>-368.15499999999997</v>
      </c>
      <c r="J138" s="557">
        <v>-322.10899999999998</v>
      </c>
      <c r="K138" s="553">
        <v>0</v>
      </c>
      <c r="L138" s="557">
        <v>0</v>
      </c>
      <c r="M138" s="553">
        <v>-86.617999999999995</v>
      </c>
      <c r="N138" s="557">
        <v>-40.49</v>
      </c>
      <c r="O138" s="553">
        <v>46.468000000000004</v>
      </c>
      <c r="P138" s="557">
        <v>9.5</v>
      </c>
      <c r="Q138" s="553">
        <v>-637.12400000000002</v>
      </c>
      <c r="R138" s="557">
        <v>-581.76900000000001</v>
      </c>
    </row>
    <row r="146" spans="3:11">
      <c r="C146" s="157">
        <v>0</v>
      </c>
      <c r="D146" s="157">
        <v>0</v>
      </c>
      <c r="E146" s="157"/>
      <c r="F146" s="157"/>
      <c r="G146" s="157"/>
      <c r="H146" s="157"/>
      <c r="I146" s="157"/>
      <c r="J146" s="157"/>
      <c r="K146" s="157"/>
    </row>
  </sheetData>
  <mergeCells count="61">
    <mergeCell ref="AE76:AF76"/>
    <mergeCell ref="A2:B2"/>
    <mergeCell ref="A3:B3"/>
    <mergeCell ref="C3:D3"/>
    <mergeCell ref="Q3:R3"/>
    <mergeCell ref="C2:R2"/>
    <mergeCell ref="O3:P3"/>
    <mergeCell ref="E3:F3"/>
    <mergeCell ref="G3:H3"/>
    <mergeCell ref="I3:J3"/>
    <mergeCell ref="M3:N3"/>
    <mergeCell ref="K3:L3"/>
    <mergeCell ref="C76:D76"/>
    <mergeCell ref="A4:B5"/>
    <mergeCell ref="A34:B34"/>
    <mergeCell ref="C34:R34"/>
    <mergeCell ref="O35:P35"/>
    <mergeCell ref="M35:N35"/>
    <mergeCell ref="Q35:R35"/>
    <mergeCell ref="K35:L35"/>
    <mergeCell ref="A35:B35"/>
    <mergeCell ref="C35:D35"/>
    <mergeCell ref="E35:F35"/>
    <mergeCell ref="I35:J35"/>
    <mergeCell ref="I76:J76"/>
    <mergeCell ref="E76:F76"/>
    <mergeCell ref="K75:N75"/>
    <mergeCell ref="I132:J132"/>
    <mergeCell ref="M132:N132"/>
    <mergeCell ref="K132:L132"/>
    <mergeCell ref="A133:B134"/>
    <mergeCell ref="A132:B132"/>
    <mergeCell ref="C132:D132"/>
    <mergeCell ref="E132:F132"/>
    <mergeCell ref="G132:H132"/>
    <mergeCell ref="A77:B78"/>
    <mergeCell ref="G35:H35"/>
    <mergeCell ref="A36:B37"/>
    <mergeCell ref="G76:H76"/>
    <mergeCell ref="C75:F75"/>
    <mergeCell ref="G75:J75"/>
    <mergeCell ref="A75:B75"/>
    <mergeCell ref="C74:AH74"/>
    <mergeCell ref="S75:V75"/>
    <mergeCell ref="K76:L76"/>
    <mergeCell ref="M76:N76"/>
    <mergeCell ref="AG76:AH76"/>
    <mergeCell ref="AE75:AH75"/>
    <mergeCell ref="AA75:AD75"/>
    <mergeCell ref="AA76:AB76"/>
    <mergeCell ref="AC76:AD76"/>
    <mergeCell ref="O132:P132"/>
    <mergeCell ref="Q132:R132"/>
    <mergeCell ref="W75:Z75"/>
    <mergeCell ref="W76:X76"/>
    <mergeCell ref="Y76:Z76"/>
    <mergeCell ref="O76:P76"/>
    <mergeCell ref="Q76:R76"/>
    <mergeCell ref="O75:R75"/>
    <mergeCell ref="S76:T76"/>
    <mergeCell ref="U76:V76"/>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W145"/>
  <sheetViews>
    <sheetView showGridLines="0" tabSelected="1" topLeftCell="K44" zoomScale="40" zoomScaleNormal="40" workbookViewId="0">
      <selection activeCell="AH62" sqref="AH62"/>
    </sheetView>
  </sheetViews>
  <sheetFormatPr baseColWidth="10" defaultColWidth="11.42578125" defaultRowHeight="12.75"/>
  <cols>
    <col min="1" max="1" width="6" style="162" customWidth="1"/>
    <col min="2" max="2" width="70.140625" style="162" customWidth="1"/>
    <col min="3" max="3" width="23" style="162" bestFit="1" customWidth="1"/>
    <col min="4" max="4" width="22.42578125" style="162" bestFit="1" customWidth="1"/>
    <col min="5" max="5" width="18.28515625" style="162" customWidth="1"/>
    <col min="6" max="6" width="18.140625" style="162" bestFit="1" customWidth="1"/>
    <col min="7" max="7" width="18.85546875" style="162" customWidth="1"/>
    <col min="8" max="8" width="19.7109375" style="162" customWidth="1"/>
    <col min="9" max="9" width="17.85546875" style="162" customWidth="1"/>
    <col min="10" max="10" width="18.5703125" style="162" customWidth="1"/>
    <col min="11" max="11" width="18.28515625" style="162" customWidth="1"/>
    <col min="12" max="12" width="18.85546875" style="162" customWidth="1"/>
    <col min="13" max="13" width="17.85546875" style="162" customWidth="1"/>
    <col min="14" max="14" width="19.140625" style="162" customWidth="1"/>
    <col min="15" max="15" width="18.5703125" style="162" customWidth="1"/>
    <col min="16" max="16" width="18.7109375" style="162" customWidth="1"/>
    <col min="17" max="17" width="16.140625" style="109" customWidth="1"/>
    <col min="18" max="18" width="15.140625" style="109" customWidth="1"/>
    <col min="19" max="19" width="16.5703125" style="109" customWidth="1"/>
    <col min="20" max="20" width="14" style="109" customWidth="1"/>
    <col min="21" max="21" width="16.28515625" style="109" customWidth="1"/>
    <col min="22" max="22" width="13.140625" style="109" customWidth="1"/>
    <col min="23" max="23" width="16.5703125" style="109" customWidth="1"/>
    <col min="24" max="24" width="15.7109375" style="109" customWidth="1"/>
    <col min="25" max="25" width="13.140625" style="109" customWidth="1"/>
    <col min="26" max="26" width="13.85546875" style="109" customWidth="1"/>
    <col min="27" max="27" width="15" style="109" customWidth="1"/>
    <col min="28" max="28" width="14.85546875" style="109" customWidth="1"/>
    <col min="29" max="29" width="15.85546875" style="109" customWidth="1"/>
    <col min="30" max="30" width="14.42578125" style="109" customWidth="1"/>
    <col min="31" max="31" width="11.42578125" style="109"/>
    <col min="33" max="33" width="42.85546875" customWidth="1"/>
    <col min="50" max="16384" width="11.42578125" style="109"/>
  </cols>
  <sheetData>
    <row r="2" spans="1:49">
      <c r="A2" s="903" t="s">
        <v>401</v>
      </c>
      <c r="B2" s="904"/>
      <c r="C2" s="872" t="s">
        <v>53</v>
      </c>
      <c r="D2" s="874"/>
      <c r="E2" s="874"/>
      <c r="F2" s="874"/>
      <c r="G2" s="874"/>
      <c r="H2" s="874"/>
      <c r="I2" s="874"/>
      <c r="J2" s="874"/>
      <c r="K2" s="874"/>
      <c r="L2" s="874"/>
      <c r="M2" s="874"/>
      <c r="N2" s="874"/>
      <c r="O2" s="874"/>
      <c r="P2" s="874"/>
    </row>
    <row r="3" spans="1:49">
      <c r="A3" s="875" t="s">
        <v>0</v>
      </c>
      <c r="B3" s="876"/>
      <c r="C3" s="872" t="s">
        <v>219</v>
      </c>
      <c r="D3" s="873"/>
      <c r="E3" s="872" t="s">
        <v>5</v>
      </c>
      <c r="F3" s="873"/>
      <c r="G3" s="872" t="s">
        <v>6</v>
      </c>
      <c r="H3" s="873"/>
      <c r="I3" s="872" t="s">
        <v>7</v>
      </c>
      <c r="J3" s="873"/>
      <c r="K3" s="872" t="s">
        <v>14</v>
      </c>
      <c r="L3" s="873"/>
      <c r="M3" s="872" t="s">
        <v>308</v>
      </c>
      <c r="N3" s="873"/>
      <c r="O3" s="872" t="s">
        <v>47</v>
      </c>
      <c r="P3" s="873"/>
    </row>
    <row r="4" spans="1:49">
      <c r="A4" s="913" t="s">
        <v>309</v>
      </c>
      <c r="B4" s="914"/>
      <c r="C4" s="549" t="s">
        <v>491</v>
      </c>
      <c r="D4" s="551" t="s">
        <v>488</v>
      </c>
      <c r="E4" s="549" t="s">
        <v>491</v>
      </c>
      <c r="F4" s="551" t="s">
        <v>488</v>
      </c>
      <c r="G4" s="549" t="s">
        <v>491</v>
      </c>
      <c r="H4" s="551" t="s">
        <v>488</v>
      </c>
      <c r="I4" s="549" t="s">
        <v>491</v>
      </c>
      <c r="J4" s="551" t="s">
        <v>488</v>
      </c>
      <c r="K4" s="549" t="s">
        <v>491</v>
      </c>
      <c r="L4" s="551" t="s">
        <v>488</v>
      </c>
      <c r="M4" s="549" t="s">
        <v>491</v>
      </c>
      <c r="N4" s="551" t="s">
        <v>488</v>
      </c>
      <c r="O4" s="549" t="s">
        <v>491</v>
      </c>
      <c r="P4" s="551" t="s">
        <v>488</v>
      </c>
    </row>
    <row r="5" spans="1:49">
      <c r="A5" s="915"/>
      <c r="B5" s="916"/>
      <c r="C5" s="550" t="s">
        <v>218</v>
      </c>
      <c r="D5" s="264" t="s">
        <v>218</v>
      </c>
      <c r="E5" s="550" t="s">
        <v>218</v>
      </c>
      <c r="F5" s="264" t="s">
        <v>218</v>
      </c>
      <c r="G5" s="550" t="s">
        <v>218</v>
      </c>
      <c r="H5" s="264" t="s">
        <v>218</v>
      </c>
      <c r="I5" s="550" t="s">
        <v>218</v>
      </c>
      <c r="J5" s="264" t="s">
        <v>218</v>
      </c>
      <c r="K5" s="550" t="s">
        <v>218</v>
      </c>
      <c r="L5" s="264" t="s">
        <v>218</v>
      </c>
      <c r="M5" s="550" t="s">
        <v>218</v>
      </c>
      <c r="N5" s="264" t="s">
        <v>218</v>
      </c>
      <c r="O5" s="550" t="s">
        <v>218</v>
      </c>
      <c r="P5" s="264" t="s">
        <v>218</v>
      </c>
    </row>
    <row r="6" spans="1:49" s="104" customFormat="1">
      <c r="A6" s="158" t="s">
        <v>310</v>
      </c>
      <c r="B6" s="159"/>
      <c r="C6" s="548">
        <v>0</v>
      </c>
      <c r="D6" s="265">
        <v>0</v>
      </c>
      <c r="E6" s="548">
        <v>473.31599999999997</v>
      </c>
      <c r="F6" s="265">
        <v>369.154</v>
      </c>
      <c r="G6" s="548">
        <v>3858.2109999999998</v>
      </c>
      <c r="H6" s="265">
        <v>3220.3710000000001</v>
      </c>
      <c r="I6" s="548">
        <v>817.13300000000004</v>
      </c>
      <c r="J6" s="265">
        <v>616.31700000000001</v>
      </c>
      <c r="K6" s="548">
        <v>0</v>
      </c>
      <c r="L6" s="265">
        <v>0</v>
      </c>
      <c r="M6" s="548">
        <v>0</v>
      </c>
      <c r="N6" s="265">
        <v>0</v>
      </c>
      <c r="O6" s="548">
        <v>5148.66</v>
      </c>
      <c r="P6" s="265">
        <v>4205.8419999999996</v>
      </c>
      <c r="Q6" s="109"/>
      <c r="R6" s="109"/>
      <c r="S6" s="109"/>
      <c r="T6" s="109"/>
      <c r="U6" s="109"/>
      <c r="V6" s="109"/>
      <c r="AF6"/>
      <c r="AG6"/>
      <c r="AH6"/>
      <c r="AI6"/>
      <c r="AJ6"/>
      <c r="AK6"/>
      <c r="AL6"/>
      <c r="AM6"/>
      <c r="AN6"/>
      <c r="AO6"/>
      <c r="AP6"/>
      <c r="AQ6"/>
      <c r="AR6"/>
      <c r="AS6"/>
      <c r="AT6"/>
      <c r="AU6"/>
      <c r="AV6"/>
      <c r="AW6"/>
    </row>
    <row r="7" spans="1:49">
      <c r="A7" s="160"/>
      <c r="B7" s="161" t="s">
        <v>311</v>
      </c>
      <c r="C7" s="548">
        <v>0</v>
      </c>
      <c r="D7" s="266">
        <v>0</v>
      </c>
      <c r="E7" s="548">
        <v>11.996</v>
      </c>
      <c r="F7" s="266">
        <v>15.532999999999999</v>
      </c>
      <c r="G7" s="548">
        <v>209.59200000000001</v>
      </c>
      <c r="H7" s="266">
        <v>172.26400000000001</v>
      </c>
      <c r="I7" s="548">
        <v>228.18299999999999</v>
      </c>
      <c r="J7" s="266">
        <v>133.78399999999999</v>
      </c>
      <c r="K7" s="548">
        <v>0</v>
      </c>
      <c r="L7" s="266">
        <v>0</v>
      </c>
      <c r="M7" s="548">
        <v>0</v>
      </c>
      <c r="N7" s="266">
        <v>0</v>
      </c>
      <c r="O7" s="548">
        <v>449.77100000000002</v>
      </c>
      <c r="P7" s="266">
        <v>0</v>
      </c>
    </row>
    <row r="8" spans="1:49">
      <c r="A8" s="160"/>
      <c r="B8" s="161" t="s">
        <v>312</v>
      </c>
      <c r="C8" s="548">
        <v>0</v>
      </c>
      <c r="D8" s="266">
        <v>0</v>
      </c>
      <c r="E8" s="548">
        <v>60.825000000000003</v>
      </c>
      <c r="F8" s="266">
        <v>0</v>
      </c>
      <c r="G8" s="548">
        <v>0.83199999999999996</v>
      </c>
      <c r="H8" s="266">
        <v>59.033000000000001</v>
      </c>
      <c r="I8" s="548">
        <v>2.6970000000000001</v>
      </c>
      <c r="J8" s="266">
        <v>6.851</v>
      </c>
      <c r="K8" s="548">
        <v>0</v>
      </c>
      <c r="L8" s="266">
        <v>0</v>
      </c>
      <c r="M8" s="548">
        <v>0</v>
      </c>
      <c r="N8" s="266">
        <v>0</v>
      </c>
      <c r="O8" s="548">
        <v>64.353999999999999</v>
      </c>
      <c r="P8" s="266">
        <v>15678.075000000001</v>
      </c>
    </row>
    <row r="9" spans="1:49">
      <c r="A9" s="160"/>
      <c r="B9" s="161" t="s">
        <v>313</v>
      </c>
      <c r="C9" s="548">
        <v>0</v>
      </c>
      <c r="D9" s="266">
        <v>0</v>
      </c>
      <c r="E9" s="548">
        <v>17.408000000000001</v>
      </c>
      <c r="F9" s="266">
        <v>17.823</v>
      </c>
      <c r="G9" s="548">
        <v>286.70400000000001</v>
      </c>
      <c r="H9" s="266">
        <v>311.5</v>
      </c>
      <c r="I9" s="548">
        <v>0</v>
      </c>
      <c r="J9" s="266">
        <v>18.038</v>
      </c>
      <c r="K9" s="548">
        <v>0</v>
      </c>
      <c r="L9" s="266">
        <v>0</v>
      </c>
      <c r="M9" s="548">
        <v>0</v>
      </c>
      <c r="N9" s="266">
        <v>0</v>
      </c>
      <c r="O9" s="548">
        <v>304.11200000000002</v>
      </c>
      <c r="P9" s="266">
        <v>5414.4359999999997</v>
      </c>
    </row>
    <row r="10" spans="1:49">
      <c r="A10" s="160"/>
      <c r="B10" s="161" t="s">
        <v>314</v>
      </c>
      <c r="C10" s="548">
        <v>0</v>
      </c>
      <c r="D10" s="266">
        <v>0</v>
      </c>
      <c r="E10" s="548">
        <v>326.80399999999997</v>
      </c>
      <c r="F10" s="266">
        <v>288.77199999999999</v>
      </c>
      <c r="G10" s="548">
        <v>2784.2869999999998</v>
      </c>
      <c r="H10" s="266">
        <v>2199.3009999999999</v>
      </c>
      <c r="I10" s="548">
        <v>480.63900000000001</v>
      </c>
      <c r="J10" s="266">
        <v>390.94799999999998</v>
      </c>
      <c r="K10" s="548">
        <v>0</v>
      </c>
      <c r="L10" s="266">
        <v>0</v>
      </c>
      <c r="M10" s="548">
        <v>0</v>
      </c>
      <c r="N10" s="266">
        <v>0</v>
      </c>
      <c r="O10" s="548">
        <v>3591.73</v>
      </c>
      <c r="P10" s="266">
        <v>1832.961</v>
      </c>
    </row>
    <row r="11" spans="1:49">
      <c r="A11" s="160"/>
      <c r="B11" s="161" t="s">
        <v>315</v>
      </c>
      <c r="C11" s="548">
        <v>0</v>
      </c>
      <c r="D11" s="266">
        <v>0</v>
      </c>
      <c r="E11" s="548">
        <v>0.99099999999999999</v>
      </c>
      <c r="F11" s="266">
        <v>0.433</v>
      </c>
      <c r="G11" s="548">
        <v>17.452999999999999</v>
      </c>
      <c r="H11" s="266">
        <v>11.928000000000001</v>
      </c>
      <c r="I11" s="548">
        <v>4.048</v>
      </c>
      <c r="J11" s="266">
        <v>1.702</v>
      </c>
      <c r="K11" s="548">
        <v>0</v>
      </c>
      <c r="L11" s="266">
        <v>0</v>
      </c>
      <c r="M11" s="548">
        <v>0</v>
      </c>
      <c r="N11" s="266">
        <v>0</v>
      </c>
      <c r="O11" s="548">
        <v>22.492000000000001</v>
      </c>
      <c r="P11" s="266">
        <v>217.35499999999999</v>
      </c>
    </row>
    <row r="12" spans="1:49">
      <c r="A12" s="160"/>
      <c r="B12" s="161" t="s">
        <v>316</v>
      </c>
      <c r="C12" s="548">
        <v>0</v>
      </c>
      <c r="D12" s="266">
        <v>0</v>
      </c>
      <c r="E12" s="548">
        <v>55.292000000000002</v>
      </c>
      <c r="F12" s="266">
        <v>46.593000000000004</v>
      </c>
      <c r="G12" s="548">
        <v>400.947</v>
      </c>
      <c r="H12" s="266">
        <v>315.952</v>
      </c>
      <c r="I12" s="548">
        <v>95.564999999999998</v>
      </c>
      <c r="J12" s="266">
        <v>61.941000000000003</v>
      </c>
      <c r="K12" s="548">
        <v>0</v>
      </c>
      <c r="L12" s="266">
        <v>0</v>
      </c>
      <c r="M12" s="548">
        <v>0</v>
      </c>
      <c r="N12" s="266">
        <v>0</v>
      </c>
      <c r="O12" s="548">
        <v>551.80399999999997</v>
      </c>
      <c r="P12" s="266">
        <v>0.55800000000000005</v>
      </c>
    </row>
    <row r="13" spans="1:49">
      <c r="A13" s="160"/>
      <c r="B13" s="161" t="s">
        <v>317</v>
      </c>
      <c r="C13" s="548">
        <v>0</v>
      </c>
      <c r="D13" s="266">
        <v>0</v>
      </c>
      <c r="E13" s="548">
        <v>0</v>
      </c>
      <c r="F13" s="266">
        <v>0</v>
      </c>
      <c r="G13" s="548">
        <v>158.39599999999999</v>
      </c>
      <c r="H13" s="266">
        <v>150.393</v>
      </c>
      <c r="I13" s="548">
        <v>2.476</v>
      </c>
      <c r="J13" s="266">
        <v>0.56899999999999995</v>
      </c>
      <c r="K13" s="548">
        <v>0</v>
      </c>
      <c r="L13" s="266">
        <v>0</v>
      </c>
      <c r="M13" s="548">
        <v>0</v>
      </c>
      <c r="N13" s="266">
        <v>0</v>
      </c>
      <c r="O13" s="548">
        <v>160.87200000000001</v>
      </c>
      <c r="P13" s="266">
        <v>2607.5430000000001</v>
      </c>
    </row>
    <row r="14" spans="1:49">
      <c r="Q14" s="162"/>
      <c r="R14" s="162"/>
      <c r="S14" s="162"/>
      <c r="T14" s="162"/>
    </row>
    <row r="15" spans="1:49" ht="25.5">
      <c r="A15" s="160"/>
      <c r="B15" s="165" t="s">
        <v>318</v>
      </c>
      <c r="C15" s="548">
        <v>0</v>
      </c>
      <c r="D15" s="267">
        <v>0</v>
      </c>
      <c r="E15" s="548">
        <v>0</v>
      </c>
      <c r="F15" s="267">
        <v>0</v>
      </c>
      <c r="G15" s="548">
        <v>0</v>
      </c>
      <c r="H15" s="267">
        <v>0</v>
      </c>
      <c r="I15" s="548">
        <v>3.5249999999999999</v>
      </c>
      <c r="J15" s="267">
        <v>2.484</v>
      </c>
      <c r="K15" s="548">
        <v>0</v>
      </c>
      <c r="L15" s="267">
        <v>0</v>
      </c>
      <c r="M15" s="548">
        <v>0</v>
      </c>
      <c r="N15" s="267">
        <v>0</v>
      </c>
      <c r="O15" s="548">
        <v>3.5249999999999999</v>
      </c>
      <c r="P15" s="267">
        <v>4990.634</v>
      </c>
    </row>
    <row r="16" spans="1:49">
      <c r="Q16" s="162"/>
      <c r="R16" s="162"/>
      <c r="S16" s="162"/>
      <c r="T16" s="162"/>
    </row>
    <row r="17" spans="1:49" s="104" customFormat="1">
      <c r="A17" s="172" t="s">
        <v>319</v>
      </c>
      <c r="B17" s="173"/>
      <c r="C17" s="547">
        <v>0</v>
      </c>
      <c r="D17" s="268">
        <v>0</v>
      </c>
      <c r="E17" s="547">
        <v>2997.2179999999998</v>
      </c>
      <c r="F17" s="268">
        <v>2531.165</v>
      </c>
      <c r="G17" s="547">
        <v>11943.878000000001</v>
      </c>
      <c r="H17" s="268">
        <v>10451.242</v>
      </c>
      <c r="I17" s="547">
        <v>3179.8409999999999</v>
      </c>
      <c r="J17" s="268">
        <v>2695.6680000000001</v>
      </c>
      <c r="K17" s="547">
        <v>0</v>
      </c>
      <c r="L17" s="268">
        <v>0</v>
      </c>
      <c r="M17" s="547">
        <v>0</v>
      </c>
      <c r="N17" s="268">
        <v>0</v>
      </c>
      <c r="O17" s="547">
        <v>18120.937000000002</v>
      </c>
      <c r="P17" s="268">
        <v>15678.075000000001</v>
      </c>
      <c r="AF17"/>
      <c r="AG17"/>
      <c r="AH17"/>
      <c r="AI17"/>
      <c r="AJ17"/>
      <c r="AK17"/>
      <c r="AL17"/>
      <c r="AM17"/>
      <c r="AN17"/>
      <c r="AO17"/>
      <c r="AP17"/>
      <c r="AQ17"/>
      <c r="AR17"/>
      <c r="AS17"/>
      <c r="AT17"/>
      <c r="AU17"/>
      <c r="AV17"/>
      <c r="AW17"/>
    </row>
    <row r="18" spans="1:49">
      <c r="A18" s="160"/>
      <c r="B18" s="161" t="s">
        <v>320</v>
      </c>
      <c r="C18" s="548">
        <v>0</v>
      </c>
      <c r="D18" s="267">
        <v>0</v>
      </c>
      <c r="E18" s="548">
        <v>4.0000000000000001E-3</v>
      </c>
      <c r="F18" s="267">
        <v>3.0000000000000001E-3</v>
      </c>
      <c r="G18" s="548">
        <v>6722.8140000000003</v>
      </c>
      <c r="H18" s="267">
        <v>5414.4309999999996</v>
      </c>
      <c r="I18" s="548">
        <v>9.8000000000000004E-2</v>
      </c>
      <c r="J18" s="267">
        <v>2E-3</v>
      </c>
      <c r="K18" s="548">
        <v>0</v>
      </c>
      <c r="L18" s="267">
        <v>0</v>
      </c>
      <c r="M18" s="548">
        <v>0</v>
      </c>
      <c r="N18" s="267">
        <v>0</v>
      </c>
      <c r="O18" s="548">
        <v>6722.9160000000002</v>
      </c>
      <c r="P18" s="267">
        <v>5414.4359999999997</v>
      </c>
    </row>
    <row r="19" spans="1:49">
      <c r="A19" s="160"/>
      <c r="B19" s="161" t="s">
        <v>321</v>
      </c>
      <c r="C19" s="548">
        <v>0</v>
      </c>
      <c r="D19" s="267">
        <v>0</v>
      </c>
      <c r="E19" s="548">
        <v>2E-3</v>
      </c>
      <c r="F19" s="267">
        <v>2E-3</v>
      </c>
      <c r="G19" s="548">
        <v>1890.259</v>
      </c>
      <c r="H19" s="267">
        <v>1783.0820000000001</v>
      </c>
      <c r="I19" s="548">
        <v>48.387</v>
      </c>
      <c r="J19" s="267">
        <v>49.877000000000002</v>
      </c>
      <c r="K19" s="548">
        <v>0</v>
      </c>
      <c r="L19" s="267">
        <v>0</v>
      </c>
      <c r="M19" s="548">
        <v>0</v>
      </c>
      <c r="N19" s="267">
        <v>0</v>
      </c>
      <c r="O19" s="548">
        <v>1938.6479999999999</v>
      </c>
      <c r="P19" s="267">
        <v>1832.961</v>
      </c>
    </row>
    <row r="20" spans="1:49">
      <c r="A20" s="160"/>
      <c r="B20" s="161" t="s">
        <v>322</v>
      </c>
      <c r="C20" s="548">
        <v>0</v>
      </c>
      <c r="D20" s="267">
        <v>0</v>
      </c>
      <c r="E20" s="548">
        <v>0</v>
      </c>
      <c r="F20" s="267">
        <v>0</v>
      </c>
      <c r="G20" s="548">
        <v>220.71100000000001</v>
      </c>
      <c r="H20" s="267">
        <v>209.9</v>
      </c>
      <c r="I20" s="548">
        <v>8.5820000000000007</v>
      </c>
      <c r="J20" s="267">
        <v>7.4550000000000001</v>
      </c>
      <c r="K20" s="548">
        <v>0</v>
      </c>
      <c r="L20" s="267">
        <v>0</v>
      </c>
      <c r="M20" s="548">
        <v>0</v>
      </c>
      <c r="N20" s="267">
        <v>0</v>
      </c>
      <c r="O20" s="548">
        <v>229.29300000000001</v>
      </c>
      <c r="P20" s="267">
        <v>217.35499999999999</v>
      </c>
    </row>
    <row r="21" spans="1:49">
      <c r="A21" s="160"/>
      <c r="B21" s="161" t="s">
        <v>323</v>
      </c>
      <c r="C21" s="548">
        <v>0</v>
      </c>
      <c r="D21" s="267">
        <v>0</v>
      </c>
      <c r="E21" s="548">
        <v>2E-3</v>
      </c>
      <c r="F21" s="267">
        <v>2E-3</v>
      </c>
      <c r="G21" s="548">
        <v>0</v>
      </c>
      <c r="H21" s="267">
        <v>0</v>
      </c>
      <c r="I21" s="548">
        <v>0</v>
      </c>
      <c r="J21" s="267">
        <v>0.55600000000000005</v>
      </c>
      <c r="K21" s="548">
        <v>0</v>
      </c>
      <c r="L21" s="267">
        <v>0</v>
      </c>
      <c r="M21" s="548">
        <v>0</v>
      </c>
      <c r="N21" s="267">
        <v>0</v>
      </c>
      <c r="O21" s="548">
        <v>2E-3</v>
      </c>
      <c r="P21" s="267">
        <v>0.55800000000000005</v>
      </c>
    </row>
    <row r="22" spans="1:49">
      <c r="A22" s="160"/>
      <c r="B22" s="161" t="s">
        <v>324</v>
      </c>
      <c r="C22" s="548">
        <v>0</v>
      </c>
      <c r="D22" s="267">
        <v>0</v>
      </c>
      <c r="E22" s="548">
        <v>0.17799999999999999</v>
      </c>
      <c r="F22" s="267">
        <v>0.13900000000000001</v>
      </c>
      <c r="G22" s="548">
        <v>0</v>
      </c>
      <c r="H22" s="267">
        <v>0</v>
      </c>
      <c r="I22" s="548">
        <v>8.0559999999999992</v>
      </c>
      <c r="J22" s="267">
        <v>7.4610000000000003</v>
      </c>
      <c r="K22" s="548">
        <v>0</v>
      </c>
      <c r="L22" s="267">
        <v>0</v>
      </c>
      <c r="M22" s="548">
        <v>0</v>
      </c>
      <c r="N22" s="267">
        <v>0</v>
      </c>
      <c r="O22" s="548">
        <v>8.234</v>
      </c>
      <c r="P22" s="267">
        <v>7.6</v>
      </c>
    </row>
    <row r="23" spans="1:49">
      <c r="A23" s="160"/>
      <c r="B23" s="161" t="s">
        <v>325</v>
      </c>
      <c r="C23" s="548">
        <v>0</v>
      </c>
      <c r="D23" s="267">
        <v>0</v>
      </c>
      <c r="E23" s="548">
        <v>144.91300000000001</v>
      </c>
      <c r="F23" s="267">
        <v>125.02500000000001</v>
      </c>
      <c r="G23" s="548">
        <v>2468.1750000000002</v>
      </c>
      <c r="H23" s="267">
        <v>2397.5340000000001</v>
      </c>
      <c r="I23" s="548">
        <v>84.289000000000001</v>
      </c>
      <c r="J23" s="267">
        <v>84.983999999999995</v>
      </c>
      <c r="K23" s="548">
        <v>0</v>
      </c>
      <c r="L23" s="267">
        <v>0</v>
      </c>
      <c r="M23" s="548">
        <v>0</v>
      </c>
      <c r="N23" s="267">
        <v>0</v>
      </c>
      <c r="O23" s="548">
        <v>2697.377</v>
      </c>
      <c r="P23" s="267">
        <v>2607.5430000000001</v>
      </c>
    </row>
    <row r="24" spans="1:49">
      <c r="A24" s="160"/>
      <c r="B24" s="161" t="s">
        <v>326</v>
      </c>
      <c r="C24" s="548">
        <v>0</v>
      </c>
      <c r="D24" s="267">
        <v>0</v>
      </c>
      <c r="E24" s="548">
        <v>0</v>
      </c>
      <c r="F24" s="267">
        <v>0</v>
      </c>
      <c r="G24" s="548">
        <v>0</v>
      </c>
      <c r="H24" s="267">
        <v>0</v>
      </c>
      <c r="I24" s="548">
        <v>0</v>
      </c>
      <c r="J24" s="267">
        <v>0</v>
      </c>
      <c r="K24" s="548">
        <v>0</v>
      </c>
      <c r="L24" s="267">
        <v>0</v>
      </c>
      <c r="M24" s="548">
        <v>0</v>
      </c>
      <c r="N24" s="267">
        <v>0</v>
      </c>
      <c r="O24" s="548">
        <v>0</v>
      </c>
      <c r="P24" s="267">
        <v>0</v>
      </c>
    </row>
    <row r="25" spans="1:49">
      <c r="A25" s="160"/>
      <c r="B25" s="161" t="s">
        <v>327</v>
      </c>
      <c r="C25" s="548">
        <v>0</v>
      </c>
      <c r="D25" s="267">
        <v>0</v>
      </c>
      <c r="E25" s="548">
        <v>2834.4589999999998</v>
      </c>
      <c r="F25" s="267">
        <v>2388.3629999999998</v>
      </c>
      <c r="G25" s="548">
        <v>95.823999999999998</v>
      </c>
      <c r="H25" s="267">
        <v>71.896000000000001</v>
      </c>
      <c r="I25" s="548">
        <v>3015.674</v>
      </c>
      <c r="J25" s="267">
        <v>2530.375</v>
      </c>
      <c r="K25" s="548">
        <v>0</v>
      </c>
      <c r="L25" s="267">
        <v>0</v>
      </c>
      <c r="M25" s="548">
        <v>0</v>
      </c>
      <c r="N25" s="267">
        <v>0</v>
      </c>
      <c r="O25" s="548">
        <v>5945.9570000000003</v>
      </c>
      <c r="P25" s="267">
        <v>4990.634</v>
      </c>
    </row>
    <row r="26" spans="1:49">
      <c r="A26" s="160"/>
      <c r="B26" s="161" t="s">
        <v>328</v>
      </c>
      <c r="C26" s="548">
        <v>0</v>
      </c>
      <c r="D26" s="267">
        <v>0</v>
      </c>
      <c r="E26" s="548">
        <v>0</v>
      </c>
      <c r="F26" s="267">
        <v>0</v>
      </c>
      <c r="G26" s="548">
        <v>7.4880000000000004</v>
      </c>
      <c r="H26" s="267">
        <v>7.069</v>
      </c>
      <c r="I26" s="548">
        <v>0</v>
      </c>
      <c r="J26" s="267">
        <v>0</v>
      </c>
      <c r="K26" s="548">
        <v>0</v>
      </c>
      <c r="L26" s="267">
        <v>0</v>
      </c>
      <c r="M26" s="548">
        <v>0</v>
      </c>
      <c r="N26" s="267">
        <v>0</v>
      </c>
      <c r="O26" s="548">
        <v>7.4880000000000004</v>
      </c>
      <c r="P26" s="267">
        <v>7.069</v>
      </c>
    </row>
    <row r="27" spans="1:49">
      <c r="A27" s="160"/>
      <c r="B27" s="161" t="s">
        <v>329</v>
      </c>
      <c r="C27" s="548">
        <v>0</v>
      </c>
      <c r="D27" s="267">
        <v>0</v>
      </c>
      <c r="E27" s="548">
        <v>17.66</v>
      </c>
      <c r="F27" s="267">
        <v>17.631</v>
      </c>
      <c r="G27" s="548">
        <v>107.473</v>
      </c>
      <c r="H27" s="267">
        <v>132.83500000000001</v>
      </c>
      <c r="I27" s="548">
        <v>14.755000000000001</v>
      </c>
      <c r="J27" s="267">
        <v>14.958</v>
      </c>
      <c r="K27" s="548">
        <v>0</v>
      </c>
      <c r="L27" s="267">
        <v>0</v>
      </c>
      <c r="M27" s="548">
        <v>0</v>
      </c>
      <c r="N27" s="267">
        <v>0</v>
      </c>
      <c r="O27" s="548">
        <v>139.88800000000001</v>
      </c>
      <c r="P27" s="267">
        <v>165.42400000000001</v>
      </c>
    </row>
    <row r="28" spans="1:49">
      <c r="A28" s="160"/>
      <c r="B28" s="161" t="s">
        <v>330</v>
      </c>
      <c r="C28" s="548">
        <v>0</v>
      </c>
      <c r="D28" s="267">
        <v>0</v>
      </c>
      <c r="E28" s="548">
        <v>0</v>
      </c>
      <c r="F28" s="267">
        <v>0</v>
      </c>
      <c r="G28" s="548">
        <v>431.13400000000001</v>
      </c>
      <c r="H28" s="267">
        <v>434.495</v>
      </c>
      <c r="I28" s="548">
        <v>0</v>
      </c>
      <c r="J28" s="267">
        <v>0</v>
      </c>
      <c r="K28" s="548">
        <v>0</v>
      </c>
      <c r="L28" s="267">
        <v>0</v>
      </c>
      <c r="M28" s="548">
        <v>0</v>
      </c>
      <c r="N28" s="267">
        <v>0</v>
      </c>
      <c r="O28" s="548">
        <v>431.13400000000001</v>
      </c>
      <c r="P28" s="267">
        <v>434.495</v>
      </c>
    </row>
    <row r="29" spans="1:49">
      <c r="Q29" s="162"/>
      <c r="R29" s="162"/>
      <c r="S29" s="162"/>
      <c r="T29" s="162"/>
      <c r="U29" s="162"/>
      <c r="V29" s="162"/>
      <c r="W29" s="162"/>
      <c r="X29" s="162"/>
      <c r="Y29" s="162"/>
    </row>
    <row r="30" spans="1:49">
      <c r="A30" s="172" t="s">
        <v>331</v>
      </c>
      <c r="B30" s="174"/>
      <c r="C30" s="555">
        <v>0</v>
      </c>
      <c r="D30" s="265">
        <v>0</v>
      </c>
      <c r="E30" s="555">
        <v>3470.5340000000001</v>
      </c>
      <c r="F30" s="265">
        <v>2900.319</v>
      </c>
      <c r="G30" s="555">
        <v>15802.089</v>
      </c>
      <c r="H30" s="265">
        <v>13671.612999999999</v>
      </c>
      <c r="I30" s="555">
        <v>3996.9740000000002</v>
      </c>
      <c r="J30" s="265">
        <v>3311.9850000000001</v>
      </c>
      <c r="K30" s="555">
        <v>0</v>
      </c>
      <c r="L30" s="265">
        <v>0</v>
      </c>
      <c r="M30" s="555">
        <v>0</v>
      </c>
      <c r="N30" s="265">
        <v>0</v>
      </c>
      <c r="O30" s="555">
        <v>23269.597000000002</v>
      </c>
      <c r="P30" s="265">
        <v>19883.917000000001</v>
      </c>
    </row>
    <row r="31" spans="1:49">
      <c r="C31" s="109"/>
    </row>
    <row r="32" spans="1:49" s="85" customFormat="1">
      <c r="A32" s="903" t="s">
        <v>401</v>
      </c>
      <c r="B32" s="904"/>
      <c r="C32" s="872" t="s">
        <v>53</v>
      </c>
      <c r="D32" s="874"/>
      <c r="E32" s="874"/>
      <c r="F32" s="874"/>
      <c r="G32" s="874"/>
      <c r="H32" s="874"/>
      <c r="I32" s="874"/>
      <c r="J32" s="874"/>
      <c r="K32" s="874"/>
      <c r="L32" s="874"/>
      <c r="M32" s="874"/>
      <c r="N32" s="874"/>
      <c r="O32" s="874"/>
      <c r="P32" s="874"/>
      <c r="AF32"/>
      <c r="AG32"/>
      <c r="AH32"/>
      <c r="AI32"/>
      <c r="AJ32"/>
      <c r="AK32"/>
      <c r="AL32"/>
      <c r="AM32"/>
      <c r="AN32"/>
      <c r="AO32"/>
      <c r="AP32"/>
      <c r="AQ32"/>
      <c r="AR32"/>
      <c r="AS32"/>
      <c r="AT32"/>
      <c r="AU32"/>
      <c r="AV32"/>
      <c r="AW32"/>
    </row>
    <row r="33" spans="1:49" s="85" customFormat="1">
      <c r="A33" s="875" t="s">
        <v>0</v>
      </c>
      <c r="B33" s="876"/>
      <c r="C33" s="872" t="s">
        <v>219</v>
      </c>
      <c r="D33" s="873"/>
      <c r="E33" s="872" t="s">
        <v>5</v>
      </c>
      <c r="F33" s="873"/>
      <c r="G33" s="872" t="s">
        <v>6</v>
      </c>
      <c r="H33" s="873"/>
      <c r="I33" s="872" t="s">
        <v>7</v>
      </c>
      <c r="J33" s="873"/>
      <c r="K33" s="872" t="s">
        <v>14</v>
      </c>
      <c r="L33" s="873"/>
      <c r="M33" s="872" t="s">
        <v>308</v>
      </c>
      <c r="N33" s="873"/>
      <c r="O33" s="872" t="s">
        <v>47</v>
      </c>
      <c r="P33" s="873"/>
      <c r="AF33"/>
      <c r="AG33"/>
      <c r="AH33"/>
      <c r="AI33"/>
      <c r="AJ33"/>
      <c r="AK33"/>
      <c r="AL33"/>
      <c r="AM33"/>
      <c r="AN33"/>
      <c r="AO33"/>
      <c r="AP33"/>
      <c r="AQ33"/>
      <c r="AR33"/>
      <c r="AS33"/>
      <c r="AT33"/>
      <c r="AU33"/>
      <c r="AV33"/>
      <c r="AW33"/>
    </row>
    <row r="34" spans="1:49">
      <c r="A34" s="905" t="s">
        <v>332</v>
      </c>
      <c r="B34" s="917"/>
      <c r="C34" s="549" t="s">
        <v>491</v>
      </c>
      <c r="D34" s="551" t="s">
        <v>488</v>
      </c>
      <c r="E34" s="549" t="s">
        <v>491</v>
      </c>
      <c r="F34" s="551" t="s">
        <v>488</v>
      </c>
      <c r="G34" s="549" t="s">
        <v>491</v>
      </c>
      <c r="H34" s="551" t="s">
        <v>488</v>
      </c>
      <c r="I34" s="549" t="s">
        <v>491</v>
      </c>
      <c r="J34" s="551" t="s">
        <v>488</v>
      </c>
      <c r="K34" s="549" t="s">
        <v>491</v>
      </c>
      <c r="L34" s="551" t="s">
        <v>488</v>
      </c>
      <c r="M34" s="549" t="s">
        <v>491</v>
      </c>
      <c r="N34" s="551" t="s">
        <v>488</v>
      </c>
      <c r="O34" s="549" t="s">
        <v>491</v>
      </c>
      <c r="P34" s="551" t="s">
        <v>488</v>
      </c>
    </row>
    <row r="35" spans="1:49">
      <c r="A35" s="911"/>
      <c r="B35" s="912"/>
      <c r="C35" s="550" t="s">
        <v>218</v>
      </c>
      <c r="D35" s="264" t="s">
        <v>218</v>
      </c>
      <c r="E35" s="550" t="s">
        <v>218</v>
      </c>
      <c r="F35" s="264" t="s">
        <v>218</v>
      </c>
      <c r="G35" s="550" t="s">
        <v>218</v>
      </c>
      <c r="H35" s="264" t="s">
        <v>218</v>
      </c>
      <c r="I35" s="550" t="s">
        <v>218</v>
      </c>
      <c r="J35" s="264" t="s">
        <v>218</v>
      </c>
      <c r="K35" s="550" t="s">
        <v>218</v>
      </c>
      <c r="L35" s="264" t="s">
        <v>218</v>
      </c>
      <c r="M35" s="550" t="s">
        <v>218</v>
      </c>
      <c r="N35" s="264" t="s">
        <v>218</v>
      </c>
      <c r="O35" s="550" t="s">
        <v>218</v>
      </c>
      <c r="P35" s="264" t="s">
        <v>218</v>
      </c>
    </row>
    <row r="36" spans="1:49" s="104" customFormat="1">
      <c r="A36" s="158" t="s">
        <v>333</v>
      </c>
      <c r="B36" s="159"/>
      <c r="C36" s="548">
        <v>0</v>
      </c>
      <c r="D36" s="268">
        <v>0</v>
      </c>
      <c r="E36" s="548">
        <v>1051.086</v>
      </c>
      <c r="F36" s="268">
        <v>906.53</v>
      </c>
      <c r="G36" s="548">
        <v>5000.5659999999998</v>
      </c>
      <c r="H36" s="268">
        <v>4352.0839999999998</v>
      </c>
      <c r="I36" s="548">
        <v>539.49</v>
      </c>
      <c r="J36" s="268">
        <v>364.11599999999999</v>
      </c>
      <c r="K36" s="548">
        <v>0</v>
      </c>
      <c r="L36" s="268">
        <v>0</v>
      </c>
      <c r="M36" s="548">
        <v>0</v>
      </c>
      <c r="N36" s="268">
        <v>0</v>
      </c>
      <c r="O36" s="548">
        <v>6591.1419999999998</v>
      </c>
      <c r="P36" s="268">
        <v>5622.73</v>
      </c>
      <c r="AF36"/>
      <c r="AG36"/>
      <c r="AH36"/>
      <c r="AI36"/>
      <c r="AJ36"/>
      <c r="AK36"/>
      <c r="AL36"/>
      <c r="AM36"/>
      <c r="AN36"/>
      <c r="AO36"/>
      <c r="AP36"/>
      <c r="AQ36"/>
      <c r="AR36"/>
      <c r="AS36"/>
      <c r="AT36"/>
      <c r="AU36"/>
      <c r="AV36"/>
      <c r="AW36"/>
    </row>
    <row r="37" spans="1:49">
      <c r="A37" s="160"/>
      <c r="B37" s="161" t="s">
        <v>334</v>
      </c>
      <c r="C37" s="548">
        <v>0</v>
      </c>
      <c r="D37" s="267">
        <v>0</v>
      </c>
      <c r="E37" s="548">
        <v>106.749</v>
      </c>
      <c r="F37" s="267">
        <v>63.933999999999997</v>
      </c>
      <c r="G37" s="548">
        <v>1399.9880000000001</v>
      </c>
      <c r="H37" s="267">
        <v>1041.479</v>
      </c>
      <c r="I37" s="548">
        <v>14.971</v>
      </c>
      <c r="J37" s="267">
        <v>103.639</v>
      </c>
      <c r="K37" s="548">
        <v>0</v>
      </c>
      <c r="L37" s="267">
        <v>0</v>
      </c>
      <c r="M37" s="548">
        <v>0</v>
      </c>
      <c r="N37" s="267">
        <v>0</v>
      </c>
      <c r="O37" s="548">
        <v>1521.7080000000001</v>
      </c>
      <c r="P37" s="267">
        <v>1209.0519999999999</v>
      </c>
    </row>
    <row r="38" spans="1:49">
      <c r="A38" s="160"/>
      <c r="B38" s="161" t="s">
        <v>335</v>
      </c>
      <c r="C38" s="548">
        <v>0</v>
      </c>
      <c r="D38" s="267">
        <v>0</v>
      </c>
      <c r="E38" s="548">
        <v>5.34</v>
      </c>
      <c r="F38" s="267">
        <v>0.78300000000000003</v>
      </c>
      <c r="G38" s="548">
        <v>52.488999999999997</v>
      </c>
      <c r="H38" s="267">
        <v>50.671999999999997</v>
      </c>
      <c r="I38" s="548">
        <v>2.5209999999999999</v>
      </c>
      <c r="J38" s="267">
        <v>3.8570000000000002</v>
      </c>
      <c r="K38" s="548">
        <v>0</v>
      </c>
      <c r="L38" s="267">
        <v>0</v>
      </c>
      <c r="M38" s="548">
        <v>0</v>
      </c>
      <c r="N38" s="267">
        <v>0</v>
      </c>
      <c r="O38" s="548">
        <v>60.35</v>
      </c>
      <c r="P38" s="267">
        <v>55.311999999999998</v>
      </c>
    </row>
    <row r="39" spans="1:49">
      <c r="A39" s="160"/>
      <c r="B39" s="161" t="s">
        <v>336</v>
      </c>
      <c r="C39" s="548">
        <v>0</v>
      </c>
      <c r="D39" s="267">
        <v>0</v>
      </c>
      <c r="E39" s="548">
        <v>674.88800000000003</v>
      </c>
      <c r="F39" s="267">
        <v>625.25900000000001</v>
      </c>
      <c r="G39" s="548">
        <v>2383.3560000000002</v>
      </c>
      <c r="H39" s="267">
        <v>2275.4290000000001</v>
      </c>
      <c r="I39" s="548">
        <v>338.30500000000001</v>
      </c>
      <c r="J39" s="267">
        <v>168.49799999999999</v>
      </c>
      <c r="K39" s="548">
        <v>0</v>
      </c>
      <c r="L39" s="267">
        <v>0</v>
      </c>
      <c r="M39" s="548">
        <v>0</v>
      </c>
      <c r="N39" s="267">
        <v>0</v>
      </c>
      <c r="O39" s="548">
        <v>3396.549</v>
      </c>
      <c r="P39" s="267">
        <v>3069.1860000000001</v>
      </c>
    </row>
    <row r="40" spans="1:49">
      <c r="A40" s="160"/>
      <c r="B40" s="161" t="s">
        <v>337</v>
      </c>
      <c r="C40" s="548">
        <v>0</v>
      </c>
      <c r="D40" s="267">
        <v>0</v>
      </c>
      <c r="E40" s="548">
        <v>122.224</v>
      </c>
      <c r="F40" s="267">
        <v>123.91200000000001</v>
      </c>
      <c r="G40" s="548">
        <v>1053.8019999999999</v>
      </c>
      <c r="H40" s="267">
        <v>883.19899999999996</v>
      </c>
      <c r="I40" s="548">
        <v>153.30099999999999</v>
      </c>
      <c r="J40" s="267">
        <v>17.178999999999998</v>
      </c>
      <c r="K40" s="548">
        <v>0</v>
      </c>
      <c r="L40" s="267">
        <v>0</v>
      </c>
      <c r="M40" s="548">
        <v>0</v>
      </c>
      <c r="N40" s="267">
        <v>0</v>
      </c>
      <c r="O40" s="548">
        <v>1329.327</v>
      </c>
      <c r="P40" s="267">
        <v>1024.29</v>
      </c>
    </row>
    <row r="41" spans="1:49">
      <c r="A41" s="160"/>
      <c r="B41" s="161" t="s">
        <v>338</v>
      </c>
      <c r="C41" s="548">
        <v>0</v>
      </c>
      <c r="D41" s="267">
        <v>0</v>
      </c>
      <c r="E41" s="548">
        <v>70.930999999999997</v>
      </c>
      <c r="F41" s="267">
        <v>31.757000000000001</v>
      </c>
      <c r="G41" s="548">
        <v>67.081999999999994</v>
      </c>
      <c r="H41" s="267">
        <v>78.531000000000006</v>
      </c>
      <c r="I41" s="548">
        <v>10.865</v>
      </c>
      <c r="J41" s="267">
        <v>12.058</v>
      </c>
      <c r="K41" s="548">
        <v>0</v>
      </c>
      <c r="L41" s="267">
        <v>0</v>
      </c>
      <c r="M41" s="548">
        <v>0</v>
      </c>
      <c r="N41" s="267">
        <v>0</v>
      </c>
      <c r="O41" s="548">
        <v>148.87799999999999</v>
      </c>
      <c r="P41" s="267">
        <v>122.346</v>
      </c>
    </row>
    <row r="42" spans="1:49">
      <c r="A42" s="160"/>
      <c r="B42" s="161" t="s">
        <v>339</v>
      </c>
      <c r="C42" s="548">
        <v>0</v>
      </c>
      <c r="D42" s="267">
        <v>0</v>
      </c>
      <c r="E42" s="548">
        <v>33.811</v>
      </c>
      <c r="F42" s="267">
        <v>23.556999999999999</v>
      </c>
      <c r="G42" s="548">
        <v>0</v>
      </c>
      <c r="H42" s="267">
        <v>0</v>
      </c>
      <c r="I42" s="548">
        <v>2.3E-2</v>
      </c>
      <c r="J42" s="267">
        <v>23.376999999999999</v>
      </c>
      <c r="K42" s="548">
        <v>0</v>
      </c>
      <c r="L42" s="267">
        <v>0</v>
      </c>
      <c r="M42" s="548">
        <v>0</v>
      </c>
      <c r="N42" s="267">
        <v>0</v>
      </c>
      <c r="O42" s="548">
        <v>33.834000000000003</v>
      </c>
      <c r="P42" s="267">
        <v>46.933999999999997</v>
      </c>
    </row>
    <row r="43" spans="1:49">
      <c r="A43" s="160"/>
      <c r="B43" s="161" t="s">
        <v>340</v>
      </c>
      <c r="C43" s="548">
        <v>0</v>
      </c>
      <c r="D43" s="267">
        <v>0</v>
      </c>
      <c r="E43" s="548">
        <v>0</v>
      </c>
      <c r="F43" s="267">
        <v>0</v>
      </c>
      <c r="G43" s="548">
        <v>0</v>
      </c>
      <c r="H43" s="267">
        <v>0</v>
      </c>
      <c r="I43" s="548">
        <v>0</v>
      </c>
      <c r="J43" s="267">
        <v>0</v>
      </c>
      <c r="K43" s="548">
        <v>0</v>
      </c>
      <c r="L43" s="267">
        <v>0</v>
      </c>
      <c r="M43" s="548">
        <v>0</v>
      </c>
      <c r="N43" s="267">
        <v>0</v>
      </c>
      <c r="O43" s="548">
        <v>0</v>
      </c>
      <c r="P43" s="267">
        <v>0</v>
      </c>
    </row>
    <row r="44" spans="1:49">
      <c r="A44" s="160"/>
      <c r="B44" s="161" t="s">
        <v>341</v>
      </c>
      <c r="C44" s="548">
        <v>0</v>
      </c>
      <c r="D44" s="267">
        <v>0</v>
      </c>
      <c r="E44" s="548">
        <v>37.143000000000001</v>
      </c>
      <c r="F44" s="267">
        <v>37.328000000000003</v>
      </c>
      <c r="G44" s="548">
        <v>43.848999999999997</v>
      </c>
      <c r="H44" s="267">
        <v>22.774000000000001</v>
      </c>
      <c r="I44" s="548">
        <v>19.504000000000001</v>
      </c>
      <c r="J44" s="267">
        <v>35.508000000000003</v>
      </c>
      <c r="K44" s="548">
        <v>0</v>
      </c>
      <c r="L44" s="267">
        <v>0</v>
      </c>
      <c r="M44" s="548">
        <v>0</v>
      </c>
      <c r="N44" s="267">
        <v>0</v>
      </c>
      <c r="O44" s="548">
        <v>100.496</v>
      </c>
      <c r="P44" s="267">
        <v>95.61</v>
      </c>
    </row>
    <row r="45" spans="1:49">
      <c r="Q45" s="162"/>
      <c r="R45" s="162"/>
      <c r="S45" s="162"/>
      <c r="T45" s="162"/>
    </row>
    <row r="46" spans="1:49">
      <c r="A46" s="160"/>
      <c r="B46" s="165" t="s">
        <v>342</v>
      </c>
      <c r="C46" s="548">
        <v>0</v>
      </c>
      <c r="D46" s="267">
        <v>0</v>
      </c>
      <c r="E46" s="548">
        <v>0</v>
      </c>
      <c r="F46" s="267">
        <v>0</v>
      </c>
      <c r="G46" s="548">
        <v>0</v>
      </c>
      <c r="H46" s="267">
        <v>0</v>
      </c>
      <c r="I46" s="548">
        <v>0</v>
      </c>
      <c r="J46" s="267">
        <v>0</v>
      </c>
      <c r="K46" s="548">
        <v>0</v>
      </c>
      <c r="L46" s="267">
        <v>0</v>
      </c>
      <c r="M46" s="548">
        <v>0</v>
      </c>
      <c r="N46" s="267">
        <v>0</v>
      </c>
      <c r="O46" s="548">
        <v>0</v>
      </c>
      <c r="P46" s="267">
        <v>0</v>
      </c>
    </row>
    <row r="47" spans="1:49">
      <c r="Q47" s="162"/>
      <c r="R47" s="162"/>
      <c r="S47" s="162"/>
      <c r="T47" s="162"/>
    </row>
    <row r="48" spans="1:49" s="104" customFormat="1">
      <c r="A48" s="158" t="s">
        <v>343</v>
      </c>
      <c r="B48" s="159"/>
      <c r="C48" s="547">
        <v>0</v>
      </c>
      <c r="D48" s="268">
        <v>0</v>
      </c>
      <c r="E48" s="547">
        <v>949.71799999999996</v>
      </c>
      <c r="F48" s="268">
        <v>777.36599999999999</v>
      </c>
      <c r="G48" s="547">
        <v>5499.973</v>
      </c>
      <c r="H48" s="268">
        <v>4486.8860000000004</v>
      </c>
      <c r="I48" s="547">
        <v>1018.398</v>
      </c>
      <c r="J48" s="268">
        <v>740.45899999999995</v>
      </c>
      <c r="K48" s="547">
        <v>0</v>
      </c>
      <c r="L48" s="268">
        <v>0</v>
      </c>
      <c r="M48" s="547">
        <v>0</v>
      </c>
      <c r="N48" s="268">
        <v>0</v>
      </c>
      <c r="O48" s="547">
        <v>7468.0889999999999</v>
      </c>
      <c r="P48" s="268">
        <v>6004.7110000000002</v>
      </c>
      <c r="AF48"/>
      <c r="AG48"/>
      <c r="AH48"/>
      <c r="AI48"/>
      <c r="AJ48"/>
      <c r="AK48"/>
      <c r="AL48"/>
      <c r="AM48"/>
      <c r="AN48"/>
      <c r="AO48"/>
      <c r="AP48"/>
      <c r="AQ48"/>
      <c r="AR48"/>
      <c r="AS48"/>
      <c r="AT48"/>
      <c r="AU48"/>
      <c r="AV48"/>
      <c r="AW48"/>
    </row>
    <row r="49" spans="1:49">
      <c r="A49" s="160"/>
      <c r="B49" s="161" t="s">
        <v>344</v>
      </c>
      <c r="C49" s="548">
        <v>0</v>
      </c>
      <c r="D49" s="267">
        <v>0</v>
      </c>
      <c r="E49" s="548">
        <v>214.37899999999999</v>
      </c>
      <c r="F49" s="267">
        <v>52.572000000000003</v>
      </c>
      <c r="G49" s="548">
        <v>2160.3739999999998</v>
      </c>
      <c r="H49" s="267">
        <v>1687.2650000000001</v>
      </c>
      <c r="I49" s="548">
        <v>615.74900000000002</v>
      </c>
      <c r="J49" s="267">
        <v>593.60799999999995</v>
      </c>
      <c r="K49" s="548">
        <v>0</v>
      </c>
      <c r="L49" s="267">
        <v>0</v>
      </c>
      <c r="M49" s="548">
        <v>0</v>
      </c>
      <c r="N49" s="267">
        <v>0</v>
      </c>
      <c r="O49" s="548">
        <v>2990.502</v>
      </c>
      <c r="P49" s="267">
        <v>2333.4450000000002</v>
      </c>
    </row>
    <row r="50" spans="1:49">
      <c r="A50" s="160"/>
      <c r="B50" s="161" t="s">
        <v>345</v>
      </c>
      <c r="C50" s="548">
        <v>0</v>
      </c>
      <c r="D50" s="267">
        <v>0</v>
      </c>
      <c r="E50" s="548">
        <v>14.659000000000001</v>
      </c>
      <c r="F50" s="267">
        <v>19.265000000000001</v>
      </c>
      <c r="G50" s="548">
        <v>84.025000000000006</v>
      </c>
      <c r="H50" s="267">
        <v>92.727999999999994</v>
      </c>
      <c r="I50" s="548">
        <v>15.846</v>
      </c>
      <c r="J50" s="267">
        <v>14.023</v>
      </c>
      <c r="K50" s="548">
        <v>0</v>
      </c>
      <c r="L50" s="267">
        <v>0</v>
      </c>
      <c r="M50" s="548">
        <v>0</v>
      </c>
      <c r="N50" s="267">
        <v>0</v>
      </c>
      <c r="O50" s="548">
        <v>114.53</v>
      </c>
      <c r="P50" s="267">
        <v>126.01600000000001</v>
      </c>
    </row>
    <row r="51" spans="1:49">
      <c r="A51" s="160"/>
      <c r="B51" s="161" t="s">
        <v>346</v>
      </c>
      <c r="C51" s="548">
        <v>0</v>
      </c>
      <c r="D51" s="267">
        <v>0</v>
      </c>
      <c r="E51" s="548">
        <v>273.57799999999997</v>
      </c>
      <c r="F51" s="267">
        <v>268.43</v>
      </c>
      <c r="G51" s="548">
        <v>1202.6790000000001</v>
      </c>
      <c r="H51" s="267">
        <v>1144.5229999999999</v>
      </c>
      <c r="I51" s="548">
        <v>84.078000000000003</v>
      </c>
      <c r="J51" s="267">
        <v>62.475000000000001</v>
      </c>
      <c r="K51" s="548">
        <v>0</v>
      </c>
      <c r="L51" s="267">
        <v>0</v>
      </c>
      <c r="M51" s="548">
        <v>0</v>
      </c>
      <c r="N51" s="267">
        <v>0</v>
      </c>
      <c r="O51" s="548">
        <v>1560.335</v>
      </c>
      <c r="P51" s="267">
        <v>1475.4280000000001</v>
      </c>
    </row>
    <row r="52" spans="1:49">
      <c r="A52" s="160"/>
      <c r="B52" s="161" t="s">
        <v>347</v>
      </c>
      <c r="C52" s="548">
        <v>0</v>
      </c>
      <c r="D52" s="267">
        <v>0</v>
      </c>
      <c r="E52" s="548">
        <v>42.43</v>
      </c>
      <c r="F52" s="267">
        <v>44.573999999999998</v>
      </c>
      <c r="G52" s="548">
        <v>1118.22</v>
      </c>
      <c r="H52" s="267">
        <v>699.40599999999995</v>
      </c>
      <c r="I52" s="548">
        <v>0</v>
      </c>
      <c r="J52" s="267">
        <v>0</v>
      </c>
      <c r="K52" s="548">
        <v>0</v>
      </c>
      <c r="L52" s="267">
        <v>0</v>
      </c>
      <c r="M52" s="548">
        <v>0</v>
      </c>
      <c r="N52" s="267">
        <v>0</v>
      </c>
      <c r="O52" s="548">
        <v>1160.6500000000001</v>
      </c>
      <c r="P52" s="267">
        <v>743.98</v>
      </c>
    </row>
    <row r="53" spans="1:49">
      <c r="A53" s="160"/>
      <c r="B53" s="161" t="s">
        <v>348</v>
      </c>
      <c r="C53" s="548">
        <v>0</v>
      </c>
      <c r="D53" s="267">
        <v>0</v>
      </c>
      <c r="E53" s="548">
        <v>7.2160000000000002</v>
      </c>
      <c r="F53" s="267">
        <v>7.33</v>
      </c>
      <c r="G53" s="548">
        <v>566.03200000000004</v>
      </c>
      <c r="H53" s="267">
        <v>506.97500000000002</v>
      </c>
      <c r="I53" s="548">
        <v>5.1310000000000002</v>
      </c>
      <c r="J53" s="267">
        <v>5.1159999999999997</v>
      </c>
      <c r="K53" s="548">
        <v>0</v>
      </c>
      <c r="L53" s="267">
        <v>0</v>
      </c>
      <c r="M53" s="548">
        <v>0</v>
      </c>
      <c r="N53" s="267">
        <v>0</v>
      </c>
      <c r="O53" s="548">
        <v>578.37900000000002</v>
      </c>
      <c r="P53" s="267">
        <v>519.42100000000005</v>
      </c>
    </row>
    <row r="54" spans="1:49">
      <c r="A54" s="160"/>
      <c r="B54" s="161" t="s">
        <v>349</v>
      </c>
      <c r="C54" s="548">
        <v>0</v>
      </c>
      <c r="D54" s="267">
        <v>0</v>
      </c>
      <c r="E54" s="548">
        <v>381.108</v>
      </c>
      <c r="F54" s="267">
        <v>369.851</v>
      </c>
      <c r="G54" s="548">
        <v>97.879000000000005</v>
      </c>
      <c r="H54" s="267">
        <v>61.988</v>
      </c>
      <c r="I54" s="548">
        <v>222.52199999999999</v>
      </c>
      <c r="J54" s="267">
        <v>0</v>
      </c>
      <c r="K54" s="548">
        <v>0</v>
      </c>
      <c r="L54" s="267">
        <v>0</v>
      </c>
      <c r="M54" s="548">
        <v>0</v>
      </c>
      <c r="N54" s="267">
        <v>0</v>
      </c>
      <c r="O54" s="548">
        <v>701.50900000000001</v>
      </c>
      <c r="P54" s="267">
        <v>431.839</v>
      </c>
    </row>
    <row r="55" spans="1:49">
      <c r="A55" s="160"/>
      <c r="B55" s="161" t="s">
        <v>350</v>
      </c>
      <c r="C55" s="548">
        <v>0</v>
      </c>
      <c r="D55" s="267">
        <v>0</v>
      </c>
      <c r="E55" s="548">
        <v>14.205</v>
      </c>
      <c r="F55" s="267">
        <v>12.942</v>
      </c>
      <c r="G55" s="548">
        <v>269.41399999999999</v>
      </c>
      <c r="H55" s="267">
        <v>291.899</v>
      </c>
      <c r="I55" s="548">
        <v>75.072000000000003</v>
      </c>
      <c r="J55" s="267">
        <v>65.236999999999995</v>
      </c>
      <c r="K55" s="548">
        <v>0</v>
      </c>
      <c r="L55" s="267">
        <v>0</v>
      </c>
      <c r="M55" s="548">
        <v>0</v>
      </c>
      <c r="N55" s="267">
        <v>0</v>
      </c>
      <c r="O55" s="548">
        <v>358.69099999999997</v>
      </c>
      <c r="P55" s="267">
        <v>370.07799999999997</v>
      </c>
    </row>
    <row r="56" spans="1:49">
      <c r="A56" s="160"/>
      <c r="B56" s="161" t="s">
        <v>351</v>
      </c>
      <c r="C56" s="548">
        <v>0</v>
      </c>
      <c r="D56" s="267">
        <v>0</v>
      </c>
      <c r="E56" s="548">
        <v>2.1429999999999998</v>
      </c>
      <c r="F56" s="267">
        <v>2.4020000000000001</v>
      </c>
      <c r="G56" s="548">
        <v>1.35</v>
      </c>
      <c r="H56" s="267">
        <v>2.1019999999999999</v>
      </c>
      <c r="I56" s="548">
        <v>0</v>
      </c>
      <c r="J56" s="267">
        <v>0</v>
      </c>
      <c r="K56" s="548">
        <v>0</v>
      </c>
      <c r="L56" s="267">
        <v>0</v>
      </c>
      <c r="M56" s="548">
        <v>0</v>
      </c>
      <c r="N56" s="267">
        <v>0</v>
      </c>
      <c r="O56" s="548">
        <v>3.4929999999999999</v>
      </c>
      <c r="P56" s="267">
        <v>4.5039999999999996</v>
      </c>
    </row>
    <row r="57" spans="1:49">
      <c r="Q57" s="162"/>
      <c r="R57" s="162"/>
      <c r="S57" s="162"/>
      <c r="T57" s="162"/>
    </row>
    <row r="58" spans="1:49" s="104" customFormat="1">
      <c r="A58" s="158" t="s">
        <v>352</v>
      </c>
      <c r="B58" s="159"/>
      <c r="C58" s="547">
        <v>0</v>
      </c>
      <c r="D58" s="268">
        <v>0</v>
      </c>
      <c r="E58" s="547">
        <v>1469.73</v>
      </c>
      <c r="F58" s="268">
        <v>1216.423</v>
      </c>
      <c r="G58" s="547">
        <v>5301.55</v>
      </c>
      <c r="H58" s="268">
        <v>4832.643</v>
      </c>
      <c r="I58" s="547">
        <v>2439.0859999999998</v>
      </c>
      <c r="J58" s="268">
        <v>2207.41</v>
      </c>
      <c r="K58" s="547">
        <v>0</v>
      </c>
      <c r="L58" s="268">
        <v>0</v>
      </c>
      <c r="M58" s="547">
        <v>0</v>
      </c>
      <c r="N58" s="268">
        <v>0</v>
      </c>
      <c r="O58" s="547">
        <v>9210.366</v>
      </c>
      <c r="P58" s="268">
        <v>8256.4760000000006</v>
      </c>
      <c r="AF58"/>
      <c r="AG58"/>
      <c r="AH58"/>
      <c r="AI58"/>
      <c r="AJ58"/>
      <c r="AK58"/>
      <c r="AL58"/>
      <c r="AM58"/>
      <c r="AN58"/>
      <c r="AO58"/>
      <c r="AP58"/>
      <c r="AQ58"/>
      <c r="AR58"/>
      <c r="AS58"/>
      <c r="AT58"/>
      <c r="AU58"/>
      <c r="AV58"/>
      <c r="AW58"/>
    </row>
    <row r="59" spans="1:49" s="104" customFormat="1">
      <c r="A59" s="158" t="s">
        <v>353</v>
      </c>
      <c r="B59" s="159"/>
      <c r="C59" s="547">
        <v>0</v>
      </c>
      <c r="D59" s="268">
        <v>0</v>
      </c>
      <c r="E59" s="547">
        <v>1469.73</v>
      </c>
      <c r="F59" s="268">
        <v>1216.423</v>
      </c>
      <c r="G59" s="547">
        <v>5301.55</v>
      </c>
      <c r="H59" s="268">
        <v>4832.643</v>
      </c>
      <c r="I59" s="547">
        <v>2439.0859999999998</v>
      </c>
      <c r="J59" s="268">
        <v>2207.41</v>
      </c>
      <c r="K59" s="547">
        <v>0</v>
      </c>
      <c r="L59" s="268">
        <v>0</v>
      </c>
      <c r="M59" s="547">
        <v>0</v>
      </c>
      <c r="N59" s="268">
        <v>0</v>
      </c>
      <c r="O59" s="547">
        <v>9210.366</v>
      </c>
      <c r="P59" s="268">
        <v>8256.4760000000006</v>
      </c>
      <c r="AF59"/>
      <c r="AG59"/>
      <c r="AH59"/>
      <c r="AI59"/>
      <c r="AJ59"/>
      <c r="AK59"/>
      <c r="AL59"/>
      <c r="AM59"/>
      <c r="AN59"/>
      <c r="AO59"/>
      <c r="AP59"/>
      <c r="AQ59"/>
      <c r="AR59"/>
      <c r="AS59"/>
      <c r="AT59"/>
      <c r="AU59"/>
      <c r="AV59"/>
      <c r="AW59"/>
    </row>
    <row r="60" spans="1:49">
      <c r="A60" s="160"/>
      <c r="B60" s="161" t="s">
        <v>354</v>
      </c>
      <c r="C60" s="548">
        <v>0</v>
      </c>
      <c r="D60" s="267">
        <v>0</v>
      </c>
      <c r="E60" s="548">
        <v>943.452</v>
      </c>
      <c r="F60" s="267">
        <v>802.67200000000003</v>
      </c>
      <c r="G60" s="548">
        <v>2941.9780000000001</v>
      </c>
      <c r="H60" s="267">
        <v>2777.3560000000002</v>
      </c>
      <c r="I60" s="548">
        <v>0</v>
      </c>
      <c r="J60" s="267">
        <v>0</v>
      </c>
      <c r="K60" s="548">
        <v>0</v>
      </c>
      <c r="L60" s="267">
        <v>0</v>
      </c>
      <c r="M60" s="548">
        <v>0</v>
      </c>
      <c r="N60" s="267">
        <v>0</v>
      </c>
      <c r="O60" s="548">
        <v>3885.43</v>
      </c>
      <c r="P60" s="267">
        <v>3580.0279999999998</v>
      </c>
    </row>
    <row r="61" spans="1:49">
      <c r="A61" s="160"/>
      <c r="B61" s="161" t="s">
        <v>355</v>
      </c>
      <c r="C61" s="548">
        <v>0</v>
      </c>
      <c r="D61" s="267">
        <v>0</v>
      </c>
      <c r="E61" s="548">
        <v>76.165999999999997</v>
      </c>
      <c r="F61" s="267">
        <v>30.806999999999999</v>
      </c>
      <c r="G61" s="548">
        <v>622.24400000000003</v>
      </c>
      <c r="H61" s="267">
        <v>744.72400000000005</v>
      </c>
      <c r="I61" s="548">
        <v>1804.6120000000001</v>
      </c>
      <c r="J61" s="267">
        <v>1642.346</v>
      </c>
      <c r="K61" s="548">
        <v>0</v>
      </c>
      <c r="L61" s="267">
        <v>0</v>
      </c>
      <c r="M61" s="548">
        <v>0</v>
      </c>
      <c r="N61" s="267">
        <v>0</v>
      </c>
      <c r="O61" s="548">
        <v>2503.0219999999999</v>
      </c>
      <c r="P61" s="267">
        <v>2417.877</v>
      </c>
    </row>
    <row r="62" spans="1:49">
      <c r="A62" s="160"/>
      <c r="B62" s="161" t="s">
        <v>356</v>
      </c>
      <c r="C62" s="548">
        <v>0</v>
      </c>
      <c r="D62" s="267">
        <v>0</v>
      </c>
      <c r="E62" s="548">
        <v>0</v>
      </c>
      <c r="F62" s="267">
        <v>0</v>
      </c>
      <c r="G62" s="548">
        <v>0</v>
      </c>
      <c r="H62" s="267">
        <v>0</v>
      </c>
      <c r="I62" s="548">
        <v>0</v>
      </c>
      <c r="J62" s="267">
        <v>0</v>
      </c>
      <c r="K62" s="548">
        <v>0</v>
      </c>
      <c r="L62" s="267">
        <v>0</v>
      </c>
      <c r="M62" s="548">
        <v>0</v>
      </c>
      <c r="N62" s="267">
        <v>0</v>
      </c>
      <c r="O62" s="548">
        <v>0</v>
      </c>
      <c r="P62" s="267">
        <v>0</v>
      </c>
    </row>
    <row r="63" spans="1:49">
      <c r="A63" s="160"/>
      <c r="B63" s="161" t="s">
        <v>357</v>
      </c>
      <c r="C63" s="548">
        <v>0</v>
      </c>
      <c r="D63" s="267">
        <v>0</v>
      </c>
      <c r="E63" s="548">
        <v>0</v>
      </c>
      <c r="F63" s="267">
        <v>0</v>
      </c>
      <c r="G63" s="548">
        <v>0</v>
      </c>
      <c r="H63" s="267">
        <v>0</v>
      </c>
      <c r="I63" s="548">
        <v>0</v>
      </c>
      <c r="J63" s="267">
        <v>0</v>
      </c>
      <c r="K63" s="548">
        <v>0</v>
      </c>
      <c r="L63" s="267">
        <v>0</v>
      </c>
      <c r="M63" s="548">
        <v>0</v>
      </c>
      <c r="N63" s="267">
        <v>0</v>
      </c>
      <c r="O63" s="548">
        <v>0</v>
      </c>
      <c r="P63" s="267">
        <v>0</v>
      </c>
    </row>
    <row r="64" spans="1:49">
      <c r="A64" s="160"/>
      <c r="B64" s="161" t="s">
        <v>358</v>
      </c>
      <c r="C64" s="548">
        <v>0</v>
      </c>
      <c r="D64" s="267">
        <v>0</v>
      </c>
      <c r="E64" s="548">
        <v>0</v>
      </c>
      <c r="F64" s="267">
        <v>0</v>
      </c>
      <c r="G64" s="548">
        <v>0</v>
      </c>
      <c r="H64" s="267">
        <v>0</v>
      </c>
      <c r="I64" s="548">
        <v>0</v>
      </c>
      <c r="J64" s="267">
        <v>0</v>
      </c>
      <c r="K64" s="548">
        <v>0</v>
      </c>
      <c r="L64" s="267">
        <v>0</v>
      </c>
      <c r="M64" s="548">
        <v>0</v>
      </c>
      <c r="N64" s="267">
        <v>0</v>
      </c>
      <c r="O64" s="548">
        <v>0</v>
      </c>
      <c r="P64" s="267">
        <v>0</v>
      </c>
    </row>
    <row r="65" spans="1:49">
      <c r="A65" s="160"/>
      <c r="B65" s="161" t="s">
        <v>359</v>
      </c>
      <c r="C65" s="548">
        <v>0</v>
      </c>
      <c r="D65" s="267">
        <v>0</v>
      </c>
      <c r="E65" s="548">
        <v>450.11200000000002</v>
      </c>
      <c r="F65" s="267">
        <v>382.94400000000002</v>
      </c>
      <c r="G65" s="548">
        <v>1737.328</v>
      </c>
      <c r="H65" s="267">
        <v>1310.5630000000001</v>
      </c>
      <c r="I65" s="548">
        <v>634.47400000000005</v>
      </c>
      <c r="J65" s="267">
        <v>565.06399999999996</v>
      </c>
      <c r="K65" s="548">
        <v>0</v>
      </c>
      <c r="L65" s="267">
        <v>0</v>
      </c>
      <c r="M65" s="548">
        <v>0</v>
      </c>
      <c r="N65" s="267">
        <v>0</v>
      </c>
      <c r="O65" s="548">
        <v>2821.9140000000002</v>
      </c>
      <c r="P65" s="267">
        <v>2258.5709999999999</v>
      </c>
    </row>
    <row r="66" spans="1:49">
      <c r="Q66" s="162"/>
      <c r="R66" s="162"/>
      <c r="S66" s="162"/>
      <c r="T66" s="162"/>
      <c r="U66" s="162"/>
    </row>
    <row r="67" spans="1:49">
      <c r="A67" s="172" t="s">
        <v>360</v>
      </c>
      <c r="B67" s="161"/>
      <c r="C67" s="548">
        <v>0</v>
      </c>
      <c r="D67" s="268">
        <v>0</v>
      </c>
      <c r="E67" s="548">
        <v>0</v>
      </c>
      <c r="F67" s="268">
        <v>0</v>
      </c>
      <c r="G67" s="548">
        <v>0</v>
      </c>
      <c r="H67" s="268">
        <v>0</v>
      </c>
      <c r="I67" s="548">
        <v>0</v>
      </c>
      <c r="J67" s="268">
        <v>0</v>
      </c>
      <c r="K67" s="548">
        <v>0</v>
      </c>
      <c r="L67" s="268">
        <v>0</v>
      </c>
      <c r="M67" s="548">
        <v>0</v>
      </c>
      <c r="N67" s="268">
        <v>0</v>
      </c>
      <c r="O67" s="548">
        <v>0</v>
      </c>
      <c r="P67" s="268">
        <v>0</v>
      </c>
    </row>
    <row r="68" spans="1:49">
      <c r="Q68" s="162"/>
      <c r="R68" s="162"/>
      <c r="S68" s="162"/>
      <c r="T68" s="162"/>
      <c r="U68" s="162"/>
      <c r="V68" s="162"/>
      <c r="W68" s="162"/>
      <c r="X68" s="162"/>
    </row>
    <row r="69" spans="1:49">
      <c r="A69" s="158" t="s">
        <v>361</v>
      </c>
      <c r="B69" s="174"/>
      <c r="C69" s="562">
        <v>0</v>
      </c>
      <c r="D69" s="268">
        <v>0</v>
      </c>
      <c r="E69" s="562">
        <v>3470.5340000000001</v>
      </c>
      <c r="F69" s="268">
        <v>2900.319</v>
      </c>
      <c r="G69" s="562">
        <v>15802.089</v>
      </c>
      <c r="H69" s="268">
        <v>13671.612999999999</v>
      </c>
      <c r="I69" s="562">
        <v>3996.9740000000002</v>
      </c>
      <c r="J69" s="268">
        <v>3311.9850000000001</v>
      </c>
      <c r="K69" s="562">
        <v>0</v>
      </c>
      <c r="L69" s="268">
        <v>0</v>
      </c>
      <c r="M69" s="562">
        <v>0</v>
      </c>
      <c r="N69" s="268">
        <v>0</v>
      </c>
      <c r="O69" s="562">
        <v>23269.597000000002</v>
      </c>
      <c r="P69" s="268">
        <v>19883.917000000001</v>
      </c>
    </row>
    <row r="71" spans="1:49">
      <c r="D71" s="162">
        <v>1000</v>
      </c>
    </row>
    <row r="72" spans="1:49">
      <c r="C72" s="902" t="s">
        <v>53</v>
      </c>
      <c r="D72" s="776"/>
      <c r="E72" s="776"/>
      <c r="F72" s="776"/>
      <c r="G72" s="776"/>
      <c r="H72" s="776"/>
      <c r="I72" s="776"/>
      <c r="J72" s="776"/>
      <c r="K72" s="776"/>
      <c r="L72" s="776"/>
      <c r="M72" s="776"/>
      <c r="N72" s="776"/>
      <c r="O72" s="776"/>
      <c r="P72" s="776"/>
      <c r="Q72" s="776"/>
      <c r="R72" s="776"/>
      <c r="S72" s="776"/>
      <c r="T72" s="776"/>
      <c r="U72" s="776"/>
      <c r="V72" s="776"/>
      <c r="W72" s="776"/>
      <c r="X72" s="776"/>
      <c r="Y72" s="776"/>
      <c r="Z72" s="776"/>
      <c r="AA72" s="776"/>
      <c r="AB72" s="776"/>
      <c r="AC72" s="776"/>
      <c r="AD72" s="776"/>
    </row>
    <row r="73" spans="1:49" ht="12.75" customHeight="1">
      <c r="A73" s="875" t="s">
        <v>0</v>
      </c>
      <c r="B73" s="876"/>
      <c r="C73" s="872" t="s">
        <v>219</v>
      </c>
      <c r="D73" s="874"/>
      <c r="E73" s="874"/>
      <c r="F73" s="873"/>
      <c r="G73" s="872" t="s">
        <v>5</v>
      </c>
      <c r="H73" s="874"/>
      <c r="I73" s="874"/>
      <c r="J73" s="873"/>
      <c r="K73" s="872" t="s">
        <v>6</v>
      </c>
      <c r="L73" s="874"/>
      <c r="M73" s="874"/>
      <c r="N73" s="873"/>
      <c r="O73" s="872" t="s">
        <v>7</v>
      </c>
      <c r="P73" s="874"/>
      <c r="Q73" s="874"/>
      <c r="R73" s="873"/>
      <c r="S73" s="872" t="s">
        <v>14</v>
      </c>
      <c r="T73" s="874"/>
      <c r="U73" s="874"/>
      <c r="V73" s="873"/>
      <c r="W73" s="872" t="s">
        <v>308</v>
      </c>
      <c r="X73" s="874"/>
      <c r="Y73" s="874"/>
      <c r="Z73" s="873"/>
      <c r="AA73" s="872" t="s">
        <v>47</v>
      </c>
      <c r="AB73" s="874"/>
      <c r="AC73" s="874"/>
      <c r="AD73" s="873"/>
    </row>
    <row r="74" spans="1:49" ht="12.75" customHeight="1">
      <c r="A74" s="648"/>
      <c r="B74" s="649"/>
      <c r="C74" s="872" t="s">
        <v>11</v>
      </c>
      <c r="D74" s="873"/>
      <c r="E74" s="872" t="s">
        <v>12</v>
      </c>
      <c r="F74" s="873"/>
      <c r="G74" s="872" t="s">
        <v>11</v>
      </c>
      <c r="H74" s="873"/>
      <c r="I74" s="872" t="s">
        <v>12</v>
      </c>
      <c r="J74" s="873"/>
      <c r="K74" s="872" t="s">
        <v>11</v>
      </c>
      <c r="L74" s="873"/>
      <c r="M74" s="872" t="s">
        <v>12</v>
      </c>
      <c r="N74" s="873"/>
      <c r="O74" s="872" t="s">
        <v>11</v>
      </c>
      <c r="P74" s="873"/>
      <c r="Q74" s="872" t="s">
        <v>12</v>
      </c>
      <c r="R74" s="873"/>
      <c r="S74" s="872" t="s">
        <v>11</v>
      </c>
      <c r="T74" s="873"/>
      <c r="U74" s="872" t="s">
        <v>12</v>
      </c>
      <c r="V74" s="873"/>
      <c r="W74" s="872" t="s">
        <v>11</v>
      </c>
      <c r="X74" s="873"/>
      <c r="Y74" s="872" t="s">
        <v>12</v>
      </c>
      <c r="Z74" s="873"/>
      <c r="AA74" s="872" t="s">
        <v>11</v>
      </c>
      <c r="AB74" s="873"/>
      <c r="AC74" s="872" t="s">
        <v>12</v>
      </c>
      <c r="AD74" s="873"/>
    </row>
    <row r="75" spans="1:49" ht="14.25" customHeight="1">
      <c r="A75" s="909"/>
      <c r="B75" s="910"/>
      <c r="C75" s="754" t="s">
        <v>458</v>
      </c>
      <c r="D75" s="753" t="s">
        <v>459</v>
      </c>
      <c r="E75" s="549" t="s">
        <v>460</v>
      </c>
      <c r="F75" s="263" t="s">
        <v>461</v>
      </c>
      <c r="G75" s="754" t="s">
        <v>458</v>
      </c>
      <c r="H75" s="753" t="s">
        <v>459</v>
      </c>
      <c r="I75" s="549" t="s">
        <v>460</v>
      </c>
      <c r="J75" s="263" t="s">
        <v>461</v>
      </c>
      <c r="K75" s="754" t="s">
        <v>458</v>
      </c>
      <c r="L75" s="753" t="s">
        <v>459</v>
      </c>
      <c r="M75" s="549" t="s">
        <v>460</v>
      </c>
      <c r="N75" s="263" t="s">
        <v>461</v>
      </c>
      <c r="O75" s="754" t="s">
        <v>458</v>
      </c>
      <c r="P75" s="753" t="s">
        <v>459</v>
      </c>
      <c r="Q75" s="549" t="s">
        <v>460</v>
      </c>
      <c r="R75" s="263" t="s">
        <v>461</v>
      </c>
      <c r="S75" s="754" t="s">
        <v>458</v>
      </c>
      <c r="T75" s="753" t="s">
        <v>459</v>
      </c>
      <c r="U75" s="549" t="s">
        <v>460</v>
      </c>
      <c r="V75" s="263" t="s">
        <v>461</v>
      </c>
      <c r="W75" s="754" t="s">
        <v>458</v>
      </c>
      <c r="X75" s="753" t="s">
        <v>459</v>
      </c>
      <c r="Y75" s="549" t="s">
        <v>460</v>
      </c>
      <c r="Z75" s="263" t="s">
        <v>461</v>
      </c>
      <c r="AA75" s="754" t="s">
        <v>458</v>
      </c>
      <c r="AB75" s="753" t="s">
        <v>459</v>
      </c>
      <c r="AC75" s="549" t="s">
        <v>460</v>
      </c>
      <c r="AD75" s="263" t="s">
        <v>461</v>
      </c>
    </row>
    <row r="76" spans="1:49">
      <c r="A76" s="911"/>
      <c r="B76" s="912"/>
      <c r="C76" s="550" t="s">
        <v>218</v>
      </c>
      <c r="D76" s="264" t="s">
        <v>218</v>
      </c>
      <c r="E76" s="550" t="s">
        <v>218</v>
      </c>
      <c r="F76" s="264" t="s">
        <v>218</v>
      </c>
      <c r="G76" s="550" t="s">
        <v>218</v>
      </c>
      <c r="H76" s="264" t="s">
        <v>218</v>
      </c>
      <c r="I76" s="550" t="s">
        <v>218</v>
      </c>
      <c r="J76" s="264" t="s">
        <v>218</v>
      </c>
      <c r="K76" s="550" t="s">
        <v>218</v>
      </c>
      <c r="L76" s="264" t="s">
        <v>218</v>
      </c>
      <c r="M76" s="550" t="s">
        <v>218</v>
      </c>
      <c r="N76" s="264" t="s">
        <v>218</v>
      </c>
      <c r="O76" s="550" t="s">
        <v>218</v>
      </c>
      <c r="P76" s="264" t="s">
        <v>218</v>
      </c>
      <c r="Q76" s="550" t="s">
        <v>218</v>
      </c>
      <c r="R76" s="264" t="s">
        <v>218</v>
      </c>
      <c r="S76" s="550" t="s">
        <v>218</v>
      </c>
      <c r="T76" s="264" t="s">
        <v>218</v>
      </c>
      <c r="U76" s="550" t="s">
        <v>218</v>
      </c>
      <c r="V76" s="264" t="s">
        <v>218</v>
      </c>
      <c r="W76" s="550" t="s">
        <v>218</v>
      </c>
      <c r="X76" s="264" t="s">
        <v>218</v>
      </c>
      <c r="Y76" s="550" t="s">
        <v>218</v>
      </c>
      <c r="Z76" s="264" t="s">
        <v>218</v>
      </c>
      <c r="AA76" s="550" t="s">
        <v>218</v>
      </c>
      <c r="AB76" s="264" t="s">
        <v>218</v>
      </c>
      <c r="AC76" s="550" t="s">
        <v>218</v>
      </c>
      <c r="AD76" s="264" t="s">
        <v>218</v>
      </c>
    </row>
    <row r="77" spans="1:49" s="104" customFormat="1">
      <c r="A77" s="158" t="s">
        <v>362</v>
      </c>
      <c r="B77" s="181"/>
      <c r="C77" s="562">
        <v>0</v>
      </c>
      <c r="D77" s="556">
        <v>0</v>
      </c>
      <c r="E77" s="562">
        <v>0</v>
      </c>
      <c r="F77" s="556">
        <v>0</v>
      </c>
      <c r="G77" s="562">
        <v>1403.94</v>
      </c>
      <c r="H77" s="556">
        <v>1133.674</v>
      </c>
      <c r="I77" s="562">
        <v>534.99</v>
      </c>
      <c r="J77" s="556">
        <v>275.08399999999995</v>
      </c>
      <c r="K77" s="562">
        <v>6309.8360000000002</v>
      </c>
      <c r="L77" s="556">
        <v>5314.8609999999999</v>
      </c>
      <c r="M77" s="562">
        <v>2140.3140000000003</v>
      </c>
      <c r="N77" s="556">
        <v>1978.373</v>
      </c>
      <c r="O77" s="562">
        <v>2040.607</v>
      </c>
      <c r="P77" s="556">
        <v>1628.796</v>
      </c>
      <c r="Q77" s="562">
        <v>781.34899999999993</v>
      </c>
      <c r="R77" s="556">
        <v>558.22800000000007</v>
      </c>
      <c r="S77" s="562">
        <v>0</v>
      </c>
      <c r="T77" s="556">
        <v>0</v>
      </c>
      <c r="U77" s="562">
        <v>0</v>
      </c>
      <c r="V77" s="556">
        <v>0</v>
      </c>
      <c r="W77" s="562">
        <v>0</v>
      </c>
      <c r="X77" s="556">
        <v>0</v>
      </c>
      <c r="Y77" s="562">
        <v>0</v>
      </c>
      <c r="Z77" s="556">
        <v>0</v>
      </c>
      <c r="AA77" s="562">
        <v>9754.3829999999998</v>
      </c>
      <c r="AB77" s="556">
        <v>8077.3310000000001</v>
      </c>
      <c r="AC77" s="562">
        <v>3456.6530000000002</v>
      </c>
      <c r="AD77" s="556">
        <v>2811.6850000000004</v>
      </c>
      <c r="AF77"/>
      <c r="AG77"/>
      <c r="AH77"/>
      <c r="AI77"/>
      <c r="AJ77"/>
      <c r="AK77"/>
      <c r="AL77"/>
      <c r="AM77"/>
      <c r="AN77"/>
      <c r="AO77"/>
      <c r="AP77"/>
      <c r="AQ77"/>
      <c r="AR77"/>
      <c r="AS77"/>
      <c r="AT77"/>
      <c r="AU77"/>
      <c r="AV77"/>
      <c r="AW77"/>
    </row>
    <row r="78" spans="1:49">
      <c r="A78" s="164"/>
      <c r="B78" s="165" t="s">
        <v>64</v>
      </c>
      <c r="C78" s="553">
        <v>0</v>
      </c>
      <c r="D78" s="557">
        <v>0</v>
      </c>
      <c r="E78" s="553">
        <v>0</v>
      </c>
      <c r="F78" s="557">
        <v>0</v>
      </c>
      <c r="G78" s="553">
        <v>1388.653</v>
      </c>
      <c r="H78" s="557">
        <v>1025.7829999999999</v>
      </c>
      <c r="I78" s="553">
        <v>528.65800000000002</v>
      </c>
      <c r="J78" s="557">
        <v>280.58499999999992</v>
      </c>
      <c r="K78" s="553">
        <v>4964.2430000000004</v>
      </c>
      <c r="L78" s="557">
        <v>4333.192</v>
      </c>
      <c r="M78" s="553">
        <v>1701.7830000000004</v>
      </c>
      <c r="N78" s="557">
        <v>1612.3220000000001</v>
      </c>
      <c r="O78" s="553">
        <v>2021.1969999999999</v>
      </c>
      <c r="P78" s="557">
        <v>1611.4939999999999</v>
      </c>
      <c r="Q78" s="553">
        <v>773.60599999999999</v>
      </c>
      <c r="R78" s="557">
        <v>551.84999999999991</v>
      </c>
      <c r="S78" s="553">
        <v>0</v>
      </c>
      <c r="T78" s="557">
        <v>0</v>
      </c>
      <c r="U78" s="553">
        <v>0</v>
      </c>
      <c r="V78" s="557">
        <v>0</v>
      </c>
      <c r="W78" s="553">
        <v>0</v>
      </c>
      <c r="X78" s="557">
        <v>0</v>
      </c>
      <c r="Y78" s="553">
        <v>0</v>
      </c>
      <c r="Z78" s="557">
        <v>0</v>
      </c>
      <c r="AA78" s="553">
        <v>8374.0930000000008</v>
      </c>
      <c r="AB78" s="557">
        <v>6970.4690000000001</v>
      </c>
      <c r="AC78" s="553">
        <v>3004.0470000000005</v>
      </c>
      <c r="AD78" s="557">
        <v>2444.7569999999996</v>
      </c>
    </row>
    <row r="79" spans="1:49">
      <c r="A79" s="164"/>
      <c r="B79" s="167" t="s">
        <v>404</v>
      </c>
      <c r="C79" s="553">
        <v>0</v>
      </c>
      <c r="D79" s="557">
        <v>0</v>
      </c>
      <c r="E79" s="553">
        <v>0</v>
      </c>
      <c r="F79" s="557">
        <v>0</v>
      </c>
      <c r="G79" s="553">
        <v>1341.443</v>
      </c>
      <c r="H79" s="557">
        <v>988.68899999999996</v>
      </c>
      <c r="I79" s="553">
        <v>511.55799999999999</v>
      </c>
      <c r="J79" s="557">
        <v>269.39499999999998</v>
      </c>
      <c r="K79" s="553">
        <v>3993.6660000000002</v>
      </c>
      <c r="L79" s="557">
        <v>3595.65</v>
      </c>
      <c r="M79" s="553">
        <v>1338.4410000000003</v>
      </c>
      <c r="N79" s="557">
        <v>1347.7200000000003</v>
      </c>
      <c r="O79" s="553">
        <v>991.04100000000005</v>
      </c>
      <c r="P79" s="557">
        <v>805.947</v>
      </c>
      <c r="Q79" s="553">
        <v>395.08500000000004</v>
      </c>
      <c r="R79" s="557">
        <v>271.77200000000005</v>
      </c>
      <c r="S79" s="553">
        <v>0</v>
      </c>
      <c r="T79" s="557">
        <v>0</v>
      </c>
      <c r="U79" s="553">
        <v>0</v>
      </c>
      <c r="V79" s="557">
        <v>0</v>
      </c>
      <c r="W79" s="553">
        <v>0</v>
      </c>
      <c r="X79" s="557">
        <v>0</v>
      </c>
      <c r="Y79" s="553">
        <v>0</v>
      </c>
      <c r="Z79" s="557">
        <v>0</v>
      </c>
      <c r="AA79" s="553">
        <v>6326.15</v>
      </c>
      <c r="AB79" s="557">
        <v>5390.2860000000001</v>
      </c>
      <c r="AC79" s="553">
        <v>2245.0839999999998</v>
      </c>
      <c r="AD79" s="557">
        <v>1888.8870000000002</v>
      </c>
    </row>
    <row r="80" spans="1:49">
      <c r="A80" s="164"/>
      <c r="B80" s="167" t="s">
        <v>405</v>
      </c>
      <c r="C80" s="553">
        <v>0</v>
      </c>
      <c r="D80" s="557">
        <v>0</v>
      </c>
      <c r="E80" s="553">
        <v>0</v>
      </c>
      <c r="F80" s="557">
        <v>0</v>
      </c>
      <c r="G80" s="553">
        <v>0.45700000000000002</v>
      </c>
      <c r="H80" s="557">
        <v>0.40500000000000003</v>
      </c>
      <c r="I80" s="553">
        <v>0.14600000000000002</v>
      </c>
      <c r="J80" s="557">
        <v>0.13800000000000001</v>
      </c>
      <c r="K80" s="553">
        <v>0.13800000000000001</v>
      </c>
      <c r="L80" s="557">
        <v>0</v>
      </c>
      <c r="M80" s="553">
        <v>3.1000000000000014E-2</v>
      </c>
      <c r="N80" s="557">
        <v>0</v>
      </c>
      <c r="O80" s="553">
        <v>0.83199999999999996</v>
      </c>
      <c r="P80" s="557">
        <v>0.88400000000000001</v>
      </c>
      <c r="Q80" s="553">
        <v>0.246</v>
      </c>
      <c r="R80" s="557">
        <v>0.34599999999999997</v>
      </c>
      <c r="S80" s="553">
        <v>0</v>
      </c>
      <c r="T80" s="557">
        <v>0</v>
      </c>
      <c r="U80" s="553">
        <v>0</v>
      </c>
      <c r="V80" s="557">
        <v>0</v>
      </c>
      <c r="W80" s="553">
        <v>0</v>
      </c>
      <c r="X80" s="557">
        <v>0</v>
      </c>
      <c r="Y80" s="553">
        <v>0</v>
      </c>
      <c r="Z80" s="557">
        <v>0</v>
      </c>
      <c r="AA80" s="553">
        <v>1.427</v>
      </c>
      <c r="AB80" s="557">
        <v>1.2889999999999999</v>
      </c>
      <c r="AC80" s="553">
        <v>0.42300000000000004</v>
      </c>
      <c r="AD80" s="557">
        <v>0.48399999999999987</v>
      </c>
    </row>
    <row r="81" spans="1:49">
      <c r="A81" s="164"/>
      <c r="B81" s="167" t="s">
        <v>406</v>
      </c>
      <c r="C81" s="553">
        <v>0</v>
      </c>
      <c r="D81" s="557">
        <v>0</v>
      </c>
      <c r="E81" s="553">
        <v>0</v>
      </c>
      <c r="F81" s="557">
        <v>0</v>
      </c>
      <c r="G81" s="553">
        <v>46.753</v>
      </c>
      <c r="H81" s="557">
        <v>36.689</v>
      </c>
      <c r="I81" s="553">
        <v>16.954000000000001</v>
      </c>
      <c r="J81" s="557">
        <v>11.052</v>
      </c>
      <c r="K81" s="553">
        <v>970.43899999999996</v>
      </c>
      <c r="L81" s="557">
        <v>737.54200000000003</v>
      </c>
      <c r="M81" s="553">
        <v>363.31099999999992</v>
      </c>
      <c r="N81" s="557">
        <v>264.60200000000003</v>
      </c>
      <c r="O81" s="553">
        <v>1029.3240000000001</v>
      </c>
      <c r="P81" s="557">
        <v>804.66300000000001</v>
      </c>
      <c r="Q81" s="553">
        <v>378.27500000000009</v>
      </c>
      <c r="R81" s="557">
        <v>279.73199999999997</v>
      </c>
      <c r="S81" s="553">
        <v>0</v>
      </c>
      <c r="T81" s="557">
        <v>0</v>
      </c>
      <c r="U81" s="553">
        <v>0</v>
      </c>
      <c r="V81" s="557">
        <v>0</v>
      </c>
      <c r="W81" s="553">
        <v>0</v>
      </c>
      <c r="X81" s="557">
        <v>0</v>
      </c>
      <c r="Y81" s="553">
        <v>0</v>
      </c>
      <c r="Z81" s="557">
        <v>0</v>
      </c>
      <c r="AA81" s="553">
        <v>2046.5160000000001</v>
      </c>
      <c r="AB81" s="557">
        <v>1578.894</v>
      </c>
      <c r="AC81" s="553">
        <v>758.54</v>
      </c>
      <c r="AD81" s="557">
        <v>555.38599999999997</v>
      </c>
    </row>
    <row r="82" spans="1:49">
      <c r="A82" s="164"/>
      <c r="B82" s="165" t="s">
        <v>65</v>
      </c>
      <c r="C82" s="553">
        <v>0</v>
      </c>
      <c r="D82" s="557">
        <v>0</v>
      </c>
      <c r="E82" s="553">
        <v>0</v>
      </c>
      <c r="F82" s="557">
        <v>0</v>
      </c>
      <c r="G82" s="553">
        <v>15.287000000000001</v>
      </c>
      <c r="H82" s="557">
        <v>107.89100000000001</v>
      </c>
      <c r="I82" s="553">
        <v>6.3320000000000007</v>
      </c>
      <c r="J82" s="557">
        <v>-5.5009999999999906</v>
      </c>
      <c r="K82" s="553">
        <v>1345.5930000000001</v>
      </c>
      <c r="L82" s="557">
        <v>981.66899999999998</v>
      </c>
      <c r="M82" s="553">
        <v>438.53100000000006</v>
      </c>
      <c r="N82" s="557">
        <v>366.05099999999993</v>
      </c>
      <c r="O82" s="553">
        <v>19.41</v>
      </c>
      <c r="P82" s="557">
        <v>17.302</v>
      </c>
      <c r="Q82" s="553">
        <v>7.7430000000000003</v>
      </c>
      <c r="R82" s="557">
        <v>6.3780000000000001</v>
      </c>
      <c r="S82" s="553">
        <v>0</v>
      </c>
      <c r="T82" s="557">
        <v>0</v>
      </c>
      <c r="U82" s="553">
        <v>0</v>
      </c>
      <c r="V82" s="557">
        <v>0</v>
      </c>
      <c r="W82" s="553">
        <v>0</v>
      </c>
      <c r="X82" s="557">
        <v>0</v>
      </c>
      <c r="Y82" s="553">
        <v>0</v>
      </c>
      <c r="Z82" s="557">
        <v>0</v>
      </c>
      <c r="AA82" s="553">
        <v>1380.29</v>
      </c>
      <c r="AB82" s="557">
        <v>1106.8620000000001</v>
      </c>
      <c r="AC82" s="553">
        <v>452.60599999999999</v>
      </c>
      <c r="AD82" s="557">
        <v>366.92800000000011</v>
      </c>
    </row>
    <row r="83" spans="1:49">
      <c r="C83" s="162">
        <v>0</v>
      </c>
      <c r="D83" s="162">
        <v>0</v>
      </c>
      <c r="E83" s="667">
        <v>0</v>
      </c>
      <c r="F83" s="667"/>
      <c r="G83" s="162">
        <v>0</v>
      </c>
      <c r="H83" s="162">
        <v>0</v>
      </c>
      <c r="I83" s="667">
        <v>0</v>
      </c>
      <c r="J83" s="667">
        <v>0</v>
      </c>
      <c r="K83" s="162">
        <v>0</v>
      </c>
      <c r="L83" s="162">
        <v>0</v>
      </c>
      <c r="M83" s="667"/>
      <c r="N83" s="667"/>
      <c r="O83" s="162">
        <v>0</v>
      </c>
      <c r="P83" s="162">
        <v>0</v>
      </c>
      <c r="Q83" s="667"/>
      <c r="R83" s="667"/>
      <c r="S83" s="162">
        <v>0</v>
      </c>
      <c r="T83" s="162">
        <v>0</v>
      </c>
      <c r="U83" s="667">
        <v>0</v>
      </c>
      <c r="V83" s="667">
        <v>0</v>
      </c>
      <c r="W83" s="162">
        <v>0</v>
      </c>
      <c r="X83" s="162">
        <v>0</v>
      </c>
      <c r="Y83" s="667"/>
      <c r="Z83" s="667"/>
      <c r="AA83" s="162">
        <v>0</v>
      </c>
      <c r="AB83" s="162">
        <v>0</v>
      </c>
      <c r="AC83" s="667"/>
      <c r="AD83" s="667"/>
      <c r="AE83" s="162"/>
    </row>
    <row r="84" spans="1:49">
      <c r="A84" s="158" t="s">
        <v>366</v>
      </c>
      <c r="B84" s="166"/>
      <c r="C84" s="562">
        <v>0</v>
      </c>
      <c r="D84" s="556">
        <v>0</v>
      </c>
      <c r="E84" s="562">
        <v>0</v>
      </c>
      <c r="F84" s="556">
        <v>0</v>
      </c>
      <c r="G84" s="562">
        <v>-963.23699999999997</v>
      </c>
      <c r="H84" s="556">
        <v>-731.51</v>
      </c>
      <c r="I84" s="562">
        <v>-388.71399999999994</v>
      </c>
      <c r="J84" s="556">
        <v>-221.86399999999998</v>
      </c>
      <c r="K84" s="562">
        <v>-4267.3509999999997</v>
      </c>
      <c r="L84" s="556">
        <v>-3607.0010000000002</v>
      </c>
      <c r="M84" s="562">
        <v>-1506.8729999999996</v>
      </c>
      <c r="N84" s="556">
        <v>-1391.5680000000002</v>
      </c>
      <c r="O84" s="562">
        <v>-1174.078</v>
      </c>
      <c r="P84" s="556">
        <v>-893.58500000000004</v>
      </c>
      <c r="Q84" s="562">
        <v>-477.798</v>
      </c>
      <c r="R84" s="556">
        <v>-301.64700000000005</v>
      </c>
      <c r="S84" s="562">
        <v>0</v>
      </c>
      <c r="T84" s="556">
        <v>0</v>
      </c>
      <c r="U84" s="562">
        <v>0</v>
      </c>
      <c r="V84" s="556">
        <v>0</v>
      </c>
      <c r="W84" s="562">
        <v>0</v>
      </c>
      <c r="X84" s="556">
        <v>0</v>
      </c>
      <c r="Y84" s="562">
        <v>0</v>
      </c>
      <c r="Z84" s="556">
        <v>0</v>
      </c>
      <c r="AA84" s="562">
        <v>-6404.6660000000002</v>
      </c>
      <c r="AB84" s="556">
        <v>-5232.0959999999995</v>
      </c>
      <c r="AC84" s="562">
        <v>-2373.3850000000002</v>
      </c>
      <c r="AD84" s="556">
        <v>-1915.0789999999997</v>
      </c>
    </row>
    <row r="85" spans="1:49">
      <c r="A85" s="164"/>
      <c r="B85" s="167" t="s">
        <v>367</v>
      </c>
      <c r="C85" s="553">
        <v>0</v>
      </c>
      <c r="D85" s="557">
        <v>0</v>
      </c>
      <c r="E85" s="553">
        <v>0</v>
      </c>
      <c r="F85" s="557">
        <v>0</v>
      </c>
      <c r="G85" s="553">
        <v>-847.601</v>
      </c>
      <c r="H85" s="557">
        <v>-629.23900000000003</v>
      </c>
      <c r="I85" s="553">
        <v>-351.22199999999998</v>
      </c>
      <c r="J85" s="557">
        <v>-187.02300000000002</v>
      </c>
      <c r="K85" s="553">
        <v>-2556.114</v>
      </c>
      <c r="L85" s="557">
        <v>-2238.6869999999999</v>
      </c>
      <c r="M85" s="553">
        <v>-893.18000000000006</v>
      </c>
      <c r="N85" s="557">
        <v>-874.17899999999986</v>
      </c>
      <c r="O85" s="553">
        <v>-855.92399999999998</v>
      </c>
      <c r="P85" s="557">
        <v>-601.327</v>
      </c>
      <c r="Q85" s="553">
        <v>-356.16899999999998</v>
      </c>
      <c r="R85" s="557">
        <v>-199.392</v>
      </c>
      <c r="S85" s="553">
        <v>0</v>
      </c>
      <c r="T85" s="557">
        <v>0</v>
      </c>
      <c r="U85" s="553">
        <v>0</v>
      </c>
      <c r="V85" s="557">
        <v>0</v>
      </c>
      <c r="W85" s="553">
        <v>0</v>
      </c>
      <c r="X85" s="557">
        <v>0</v>
      </c>
      <c r="Y85" s="553">
        <v>0</v>
      </c>
      <c r="Z85" s="557">
        <v>0</v>
      </c>
      <c r="AA85" s="553">
        <v>-4259.6390000000001</v>
      </c>
      <c r="AB85" s="557">
        <v>-3469.2530000000002</v>
      </c>
      <c r="AC85" s="553">
        <v>-1600.5709999999999</v>
      </c>
      <c r="AD85" s="557">
        <v>-1260.5940000000001</v>
      </c>
    </row>
    <row r="86" spans="1:49">
      <c r="A86" s="164"/>
      <c r="B86" s="167" t="s">
        <v>368</v>
      </c>
      <c r="C86" s="553">
        <v>0</v>
      </c>
      <c r="D86" s="557">
        <v>0</v>
      </c>
      <c r="E86" s="553">
        <v>0</v>
      </c>
      <c r="F86" s="557">
        <v>0</v>
      </c>
      <c r="G86" s="553">
        <v>0</v>
      </c>
      <c r="H86" s="557">
        <v>0</v>
      </c>
      <c r="I86" s="553">
        <v>0</v>
      </c>
      <c r="J86" s="557">
        <v>0</v>
      </c>
      <c r="K86" s="553">
        <v>0</v>
      </c>
      <c r="L86" s="557">
        <v>0</v>
      </c>
      <c r="M86" s="553">
        <v>0</v>
      </c>
      <c r="N86" s="557">
        <v>0</v>
      </c>
      <c r="O86" s="553">
        <v>0</v>
      </c>
      <c r="P86" s="557">
        <v>0</v>
      </c>
      <c r="Q86" s="553">
        <v>0</v>
      </c>
      <c r="R86" s="557">
        <v>0</v>
      </c>
      <c r="S86" s="553">
        <v>0</v>
      </c>
      <c r="T86" s="557">
        <v>0</v>
      </c>
      <c r="U86" s="553">
        <v>0</v>
      </c>
      <c r="V86" s="557">
        <v>0</v>
      </c>
      <c r="W86" s="553">
        <v>0</v>
      </c>
      <c r="X86" s="557">
        <v>0</v>
      </c>
      <c r="Y86" s="553">
        <v>0</v>
      </c>
      <c r="Z86" s="557">
        <v>0</v>
      </c>
      <c r="AA86" s="553">
        <v>0</v>
      </c>
      <c r="AB86" s="557">
        <v>0</v>
      </c>
      <c r="AC86" s="553">
        <v>0</v>
      </c>
      <c r="AD86" s="557">
        <v>0</v>
      </c>
    </row>
    <row r="87" spans="1:49">
      <c r="A87" s="164"/>
      <c r="B87" s="167" t="s">
        <v>69</v>
      </c>
      <c r="C87" s="553">
        <v>0</v>
      </c>
      <c r="D87" s="557">
        <v>0</v>
      </c>
      <c r="E87" s="553">
        <v>0</v>
      </c>
      <c r="F87" s="557">
        <v>0</v>
      </c>
      <c r="G87" s="553">
        <v>-57.59</v>
      </c>
      <c r="H87" s="557">
        <v>-38.917000000000002</v>
      </c>
      <c r="I87" s="553">
        <v>-15.313000000000002</v>
      </c>
      <c r="J87" s="557">
        <v>-11.950000000000003</v>
      </c>
      <c r="K87" s="553">
        <v>-623.46900000000005</v>
      </c>
      <c r="L87" s="557">
        <v>-515.76800000000003</v>
      </c>
      <c r="M87" s="553">
        <v>-215.56500000000005</v>
      </c>
      <c r="N87" s="557">
        <v>-173.48400000000004</v>
      </c>
      <c r="O87" s="553">
        <v>-236.435</v>
      </c>
      <c r="P87" s="557">
        <v>-212.011</v>
      </c>
      <c r="Q87" s="553">
        <v>-86.576999999999998</v>
      </c>
      <c r="R87" s="557">
        <v>-74.364000000000004</v>
      </c>
      <c r="S87" s="553">
        <v>0</v>
      </c>
      <c r="T87" s="557">
        <v>0</v>
      </c>
      <c r="U87" s="553">
        <v>0</v>
      </c>
      <c r="V87" s="557">
        <v>0</v>
      </c>
      <c r="W87" s="553">
        <v>0</v>
      </c>
      <c r="X87" s="557">
        <v>0</v>
      </c>
      <c r="Y87" s="553">
        <v>0</v>
      </c>
      <c r="Z87" s="557">
        <v>0</v>
      </c>
      <c r="AA87" s="553">
        <v>-917.49400000000003</v>
      </c>
      <c r="AB87" s="557">
        <v>-766.69600000000003</v>
      </c>
      <c r="AC87" s="553">
        <v>-317.45500000000004</v>
      </c>
      <c r="AD87" s="557">
        <v>-259.798</v>
      </c>
    </row>
    <row r="88" spans="1:49">
      <c r="A88" s="164"/>
      <c r="B88" s="167" t="s">
        <v>369</v>
      </c>
      <c r="C88" s="553">
        <v>0</v>
      </c>
      <c r="D88" s="557">
        <v>0</v>
      </c>
      <c r="E88" s="553">
        <v>0</v>
      </c>
      <c r="F88" s="557">
        <v>0</v>
      </c>
      <c r="G88" s="553">
        <v>-58.045999999999999</v>
      </c>
      <c r="H88" s="557">
        <v>-63.353999999999999</v>
      </c>
      <c r="I88" s="553">
        <v>-22.179000000000002</v>
      </c>
      <c r="J88" s="557">
        <v>-22.890999999999998</v>
      </c>
      <c r="K88" s="553">
        <v>-1087.768</v>
      </c>
      <c r="L88" s="557">
        <v>-852.54600000000005</v>
      </c>
      <c r="M88" s="553">
        <v>-398.12800000000004</v>
      </c>
      <c r="N88" s="557">
        <v>-343.90500000000003</v>
      </c>
      <c r="O88" s="553">
        <v>-81.718999999999994</v>
      </c>
      <c r="P88" s="557">
        <v>-80.247</v>
      </c>
      <c r="Q88" s="553">
        <v>-35.051999999999992</v>
      </c>
      <c r="R88" s="557">
        <v>-27.890999999999998</v>
      </c>
      <c r="S88" s="553">
        <v>0</v>
      </c>
      <c r="T88" s="557">
        <v>0</v>
      </c>
      <c r="U88" s="553">
        <v>0</v>
      </c>
      <c r="V88" s="557">
        <v>0</v>
      </c>
      <c r="W88" s="553">
        <v>0</v>
      </c>
      <c r="X88" s="557">
        <v>0</v>
      </c>
      <c r="Y88" s="553">
        <v>0</v>
      </c>
      <c r="Z88" s="557">
        <v>0</v>
      </c>
      <c r="AA88" s="553">
        <v>-1227.5329999999999</v>
      </c>
      <c r="AB88" s="557">
        <v>-996.14700000000005</v>
      </c>
      <c r="AC88" s="553">
        <v>-455.35899999999992</v>
      </c>
      <c r="AD88" s="557">
        <v>-394.68700000000001</v>
      </c>
    </row>
    <row r="89" spans="1:49">
      <c r="C89" s="162">
        <v>0</v>
      </c>
      <c r="D89" s="162">
        <v>0</v>
      </c>
      <c r="E89" s="667">
        <v>0</v>
      </c>
      <c r="F89" s="667"/>
      <c r="G89" s="162">
        <v>0</v>
      </c>
      <c r="H89" s="162">
        <v>0</v>
      </c>
      <c r="I89" s="667">
        <v>0</v>
      </c>
      <c r="J89" s="667">
        <v>0</v>
      </c>
      <c r="K89" s="162">
        <v>0</v>
      </c>
      <c r="L89" s="162">
        <v>0</v>
      </c>
      <c r="M89" s="667"/>
      <c r="N89" s="667"/>
      <c r="O89" s="162">
        <v>0</v>
      </c>
      <c r="P89" s="162">
        <v>0</v>
      </c>
      <c r="Q89" s="667"/>
      <c r="R89" s="667"/>
      <c r="S89" s="162">
        <v>0</v>
      </c>
      <c r="T89" s="162">
        <v>0</v>
      </c>
      <c r="U89" s="667">
        <v>0</v>
      </c>
      <c r="V89" s="667">
        <v>0</v>
      </c>
      <c r="W89" s="162">
        <v>0</v>
      </c>
      <c r="X89" s="162">
        <v>0</v>
      </c>
      <c r="Y89" s="667"/>
      <c r="Z89" s="667"/>
      <c r="AA89" s="162">
        <v>0</v>
      </c>
      <c r="AB89" s="162">
        <v>0</v>
      </c>
      <c r="AC89" s="667"/>
      <c r="AD89" s="667"/>
      <c r="AE89" s="162"/>
    </row>
    <row r="90" spans="1:49" s="104" customFormat="1">
      <c r="A90" s="158" t="s">
        <v>370</v>
      </c>
      <c r="B90" s="166"/>
      <c r="C90" s="562">
        <v>0</v>
      </c>
      <c r="D90" s="556">
        <v>0</v>
      </c>
      <c r="E90" s="562">
        <v>0</v>
      </c>
      <c r="F90" s="556">
        <v>0</v>
      </c>
      <c r="G90" s="562">
        <v>440.70299999999997</v>
      </c>
      <c r="H90" s="556">
        <v>402.16399999999999</v>
      </c>
      <c r="I90" s="562">
        <v>146.27599999999995</v>
      </c>
      <c r="J90" s="556">
        <v>53.21999999999997</v>
      </c>
      <c r="K90" s="562">
        <v>2042.4849999999999</v>
      </c>
      <c r="L90" s="556">
        <v>1707.86</v>
      </c>
      <c r="M90" s="562">
        <v>633.4409999999998</v>
      </c>
      <c r="N90" s="556">
        <v>586.80499999999984</v>
      </c>
      <c r="O90" s="562">
        <v>866.529</v>
      </c>
      <c r="P90" s="556">
        <v>735.21100000000001</v>
      </c>
      <c r="Q90" s="562">
        <v>303.55100000000004</v>
      </c>
      <c r="R90" s="556">
        <v>256.58100000000002</v>
      </c>
      <c r="S90" s="562">
        <v>0</v>
      </c>
      <c r="T90" s="556">
        <v>0</v>
      </c>
      <c r="U90" s="562">
        <v>0</v>
      </c>
      <c r="V90" s="556">
        <v>0</v>
      </c>
      <c r="W90" s="562">
        <v>0</v>
      </c>
      <c r="X90" s="556">
        <v>0</v>
      </c>
      <c r="Y90" s="562">
        <v>0</v>
      </c>
      <c r="Z90" s="556">
        <v>0</v>
      </c>
      <c r="AA90" s="562">
        <v>3349.7170000000001</v>
      </c>
      <c r="AB90" s="556">
        <v>2845.2350000000001</v>
      </c>
      <c r="AC90" s="562">
        <v>1083.268</v>
      </c>
      <c r="AD90" s="556">
        <v>896.60600000000022</v>
      </c>
      <c r="AF90"/>
      <c r="AG90"/>
      <c r="AH90"/>
      <c r="AI90"/>
      <c r="AJ90"/>
      <c r="AK90"/>
      <c r="AL90"/>
      <c r="AM90"/>
      <c r="AN90"/>
      <c r="AO90"/>
      <c r="AP90"/>
      <c r="AQ90"/>
      <c r="AR90"/>
      <c r="AS90"/>
      <c r="AT90"/>
      <c r="AU90"/>
      <c r="AV90"/>
      <c r="AW90"/>
    </row>
    <row r="91" spans="1:49">
      <c r="C91" s="162">
        <v>0</v>
      </c>
      <c r="D91" s="162">
        <v>0</v>
      </c>
      <c r="E91" s="667">
        <v>0</v>
      </c>
      <c r="F91" s="667"/>
      <c r="G91" s="162">
        <v>0</v>
      </c>
      <c r="H91" s="162">
        <v>0</v>
      </c>
      <c r="I91" s="667">
        <v>0</v>
      </c>
      <c r="J91" s="667">
        <v>0</v>
      </c>
      <c r="K91" s="162">
        <v>0</v>
      </c>
      <c r="L91" s="162">
        <v>0</v>
      </c>
      <c r="M91" s="667"/>
      <c r="N91" s="667"/>
      <c r="O91" s="162">
        <v>0</v>
      </c>
      <c r="P91" s="162">
        <v>0</v>
      </c>
      <c r="Q91" s="667"/>
      <c r="R91" s="667"/>
      <c r="S91" s="162">
        <v>0</v>
      </c>
      <c r="T91" s="162">
        <v>0</v>
      </c>
      <c r="U91" s="667">
        <v>0</v>
      </c>
      <c r="V91" s="667">
        <v>0</v>
      </c>
      <c r="W91" s="162">
        <v>0</v>
      </c>
      <c r="X91" s="162">
        <v>0</v>
      </c>
      <c r="Y91" s="667"/>
      <c r="Z91" s="667"/>
      <c r="AA91" s="162">
        <v>0</v>
      </c>
      <c r="AB91" s="162">
        <v>0</v>
      </c>
      <c r="AC91" s="667"/>
      <c r="AD91" s="667"/>
      <c r="AE91" s="162"/>
    </row>
    <row r="92" spans="1:49">
      <c r="A92" s="160"/>
      <c r="B92" s="165" t="s">
        <v>371</v>
      </c>
      <c r="C92" s="553">
        <v>0</v>
      </c>
      <c r="D92" s="557">
        <v>0</v>
      </c>
      <c r="E92" s="553">
        <v>0</v>
      </c>
      <c r="F92" s="557">
        <v>0</v>
      </c>
      <c r="G92" s="553">
        <v>24.241</v>
      </c>
      <c r="H92" s="557">
        <v>16.038</v>
      </c>
      <c r="I92" s="553">
        <v>9.1370000000000005</v>
      </c>
      <c r="J92" s="557">
        <v>4.2509999999999994</v>
      </c>
      <c r="K92" s="553">
        <v>96.924000000000007</v>
      </c>
      <c r="L92" s="557">
        <v>64.516000000000005</v>
      </c>
      <c r="M92" s="553">
        <v>35.926000000000009</v>
      </c>
      <c r="N92" s="557">
        <v>24.272000000000006</v>
      </c>
      <c r="O92" s="553">
        <v>39.317999999999998</v>
      </c>
      <c r="P92" s="557">
        <v>29.954999999999998</v>
      </c>
      <c r="Q92" s="553">
        <v>14.419999999999998</v>
      </c>
      <c r="R92" s="557">
        <v>10.811</v>
      </c>
      <c r="S92" s="553">
        <v>0</v>
      </c>
      <c r="T92" s="557">
        <v>0</v>
      </c>
      <c r="U92" s="553">
        <v>0</v>
      </c>
      <c r="V92" s="557">
        <v>0</v>
      </c>
      <c r="W92" s="553">
        <v>0</v>
      </c>
      <c r="X92" s="557">
        <v>0</v>
      </c>
      <c r="Y92" s="553">
        <v>0</v>
      </c>
      <c r="Z92" s="557">
        <v>0</v>
      </c>
      <c r="AA92" s="553">
        <v>160.483</v>
      </c>
      <c r="AB92" s="557">
        <v>110.509</v>
      </c>
      <c r="AC92" s="553">
        <v>59.483000000000004</v>
      </c>
      <c r="AD92" s="557">
        <v>39.334000000000003</v>
      </c>
    </row>
    <row r="93" spans="1:49">
      <c r="A93" s="160"/>
      <c r="B93" s="165" t="s">
        <v>372</v>
      </c>
      <c r="C93" s="553">
        <v>0</v>
      </c>
      <c r="D93" s="557">
        <v>0</v>
      </c>
      <c r="E93" s="553">
        <v>0</v>
      </c>
      <c r="F93" s="557">
        <v>0</v>
      </c>
      <c r="G93" s="553">
        <v>-152.83099999999999</v>
      </c>
      <c r="H93" s="557">
        <v>-136.79</v>
      </c>
      <c r="I93" s="553">
        <v>-52.806999999999988</v>
      </c>
      <c r="J93" s="557">
        <v>-36.677999999999997</v>
      </c>
      <c r="K93" s="553">
        <v>-289.82100000000003</v>
      </c>
      <c r="L93" s="557">
        <v>-235.268</v>
      </c>
      <c r="M93" s="553">
        <v>-96.302000000000021</v>
      </c>
      <c r="N93" s="557">
        <v>-83.295999999999992</v>
      </c>
      <c r="O93" s="553">
        <v>-72.486000000000004</v>
      </c>
      <c r="P93" s="557">
        <v>-58.878999999999998</v>
      </c>
      <c r="Q93" s="553">
        <v>-27.111000000000004</v>
      </c>
      <c r="R93" s="557">
        <v>-19.592999999999996</v>
      </c>
      <c r="S93" s="553">
        <v>0</v>
      </c>
      <c r="T93" s="557">
        <v>0</v>
      </c>
      <c r="U93" s="553">
        <v>0</v>
      </c>
      <c r="V93" s="557">
        <v>0</v>
      </c>
      <c r="W93" s="553">
        <v>0</v>
      </c>
      <c r="X93" s="557">
        <v>0</v>
      </c>
      <c r="Y93" s="553">
        <v>0</v>
      </c>
      <c r="Z93" s="557">
        <v>0</v>
      </c>
      <c r="AA93" s="553">
        <v>-515.13800000000003</v>
      </c>
      <c r="AB93" s="557">
        <v>-430.93700000000001</v>
      </c>
      <c r="AC93" s="553">
        <v>-176.22000000000003</v>
      </c>
      <c r="AD93" s="557">
        <v>-139.56700000000001</v>
      </c>
    </row>
    <row r="94" spans="1:49">
      <c r="A94" s="160"/>
      <c r="B94" s="165" t="s">
        <v>373</v>
      </c>
      <c r="C94" s="553">
        <v>0</v>
      </c>
      <c r="D94" s="557">
        <v>0</v>
      </c>
      <c r="E94" s="553">
        <v>0</v>
      </c>
      <c r="F94" s="557">
        <v>0</v>
      </c>
      <c r="G94" s="553">
        <v>-151.251</v>
      </c>
      <c r="H94" s="557">
        <v>-136.25700000000001</v>
      </c>
      <c r="I94" s="553">
        <v>-54.632000000000005</v>
      </c>
      <c r="J94" s="557">
        <v>-27.197000000000003</v>
      </c>
      <c r="K94" s="553">
        <v>-465.54</v>
      </c>
      <c r="L94" s="557">
        <v>-358.58</v>
      </c>
      <c r="M94" s="553">
        <v>-150.20400000000001</v>
      </c>
      <c r="N94" s="557">
        <v>-130.26</v>
      </c>
      <c r="O94" s="553">
        <v>-127.18300000000001</v>
      </c>
      <c r="P94" s="557">
        <v>-121.377</v>
      </c>
      <c r="Q94" s="553">
        <v>-46.436000000000007</v>
      </c>
      <c r="R94" s="557">
        <v>-36.995999999999995</v>
      </c>
      <c r="S94" s="553">
        <v>0</v>
      </c>
      <c r="T94" s="557">
        <v>0</v>
      </c>
      <c r="U94" s="553">
        <v>0</v>
      </c>
      <c r="V94" s="557">
        <v>0</v>
      </c>
      <c r="W94" s="553">
        <v>0</v>
      </c>
      <c r="X94" s="557">
        <v>0</v>
      </c>
      <c r="Y94" s="553">
        <v>0</v>
      </c>
      <c r="Z94" s="557">
        <v>0</v>
      </c>
      <c r="AA94" s="553">
        <v>-743.97400000000005</v>
      </c>
      <c r="AB94" s="557">
        <v>-616.21400000000006</v>
      </c>
      <c r="AC94" s="553">
        <v>-251.27200000000005</v>
      </c>
      <c r="AD94" s="557">
        <v>-194.45300000000003</v>
      </c>
    </row>
    <row r="95" spans="1:49">
      <c r="C95" s="162">
        <v>0</v>
      </c>
      <c r="D95" s="162">
        <v>0</v>
      </c>
      <c r="E95" s="667">
        <v>0</v>
      </c>
      <c r="F95" s="667"/>
      <c r="G95" s="162">
        <v>0</v>
      </c>
      <c r="H95" s="162">
        <v>0</v>
      </c>
      <c r="I95" s="667">
        <v>0</v>
      </c>
      <c r="J95" s="667">
        <v>0</v>
      </c>
      <c r="K95" s="162">
        <v>0</v>
      </c>
      <c r="L95" s="162">
        <v>0</v>
      </c>
      <c r="M95" s="667"/>
      <c r="N95" s="667"/>
      <c r="O95" s="162">
        <v>0</v>
      </c>
      <c r="P95" s="162">
        <v>0</v>
      </c>
      <c r="Q95" s="667"/>
      <c r="R95" s="667"/>
      <c r="S95" s="162">
        <v>0</v>
      </c>
      <c r="T95" s="162">
        <v>0</v>
      </c>
      <c r="U95" s="667">
        <v>0</v>
      </c>
      <c r="V95" s="667">
        <v>0</v>
      </c>
      <c r="W95" s="162">
        <v>0</v>
      </c>
      <c r="X95" s="162">
        <v>0</v>
      </c>
      <c r="Y95" s="667"/>
      <c r="Z95" s="667"/>
      <c r="AA95" s="162">
        <v>0</v>
      </c>
      <c r="AB95" s="162">
        <v>0</v>
      </c>
      <c r="AC95" s="667"/>
      <c r="AD95" s="667"/>
      <c r="AE95" s="162"/>
    </row>
    <row r="96" spans="1:49" s="104" customFormat="1">
      <c r="A96" s="158" t="s">
        <v>374</v>
      </c>
      <c r="B96" s="166"/>
      <c r="C96" s="562">
        <v>0</v>
      </c>
      <c r="D96" s="556">
        <v>0</v>
      </c>
      <c r="E96" s="562">
        <v>0</v>
      </c>
      <c r="F96" s="556">
        <v>0</v>
      </c>
      <c r="G96" s="562">
        <v>160.86199999999999</v>
      </c>
      <c r="H96" s="556">
        <v>145.155</v>
      </c>
      <c r="I96" s="562">
        <v>47.97399999999999</v>
      </c>
      <c r="J96" s="556">
        <v>-6.4039999999999964</v>
      </c>
      <c r="K96" s="562">
        <v>1384.048</v>
      </c>
      <c r="L96" s="556">
        <v>1178.528</v>
      </c>
      <c r="M96" s="562">
        <v>422.86099999999999</v>
      </c>
      <c r="N96" s="556">
        <v>397.52100000000007</v>
      </c>
      <c r="O96" s="562">
        <v>706.178</v>
      </c>
      <c r="P96" s="556">
        <v>584.91</v>
      </c>
      <c r="Q96" s="562">
        <v>244.42399999999998</v>
      </c>
      <c r="R96" s="556">
        <v>210.80299999999994</v>
      </c>
      <c r="S96" s="562">
        <v>0</v>
      </c>
      <c r="T96" s="556">
        <v>0</v>
      </c>
      <c r="U96" s="562">
        <v>0</v>
      </c>
      <c r="V96" s="556">
        <v>0</v>
      </c>
      <c r="W96" s="562">
        <v>0</v>
      </c>
      <c r="X96" s="556">
        <v>0</v>
      </c>
      <c r="Y96" s="562">
        <v>0</v>
      </c>
      <c r="Z96" s="556">
        <v>0</v>
      </c>
      <c r="AA96" s="562">
        <v>2251.0880000000002</v>
      </c>
      <c r="AB96" s="556">
        <v>1908.5930000000001</v>
      </c>
      <c r="AC96" s="562">
        <v>715.25900000000024</v>
      </c>
      <c r="AD96" s="556">
        <v>601.92000000000007</v>
      </c>
      <c r="AF96"/>
      <c r="AG96"/>
      <c r="AH96"/>
      <c r="AI96"/>
      <c r="AJ96"/>
      <c r="AK96"/>
      <c r="AL96"/>
      <c r="AM96"/>
      <c r="AN96"/>
      <c r="AO96"/>
      <c r="AP96"/>
      <c r="AQ96"/>
      <c r="AR96"/>
      <c r="AS96"/>
      <c r="AT96"/>
      <c r="AU96"/>
      <c r="AV96"/>
      <c r="AW96"/>
    </row>
    <row r="97" spans="1:31">
      <c r="C97" s="162">
        <v>0</v>
      </c>
      <c r="D97" s="162">
        <v>0</v>
      </c>
      <c r="E97" s="667">
        <v>0</v>
      </c>
      <c r="F97" s="667"/>
      <c r="G97" s="162">
        <v>0</v>
      </c>
      <c r="H97" s="162">
        <v>0</v>
      </c>
      <c r="I97" s="667">
        <v>0</v>
      </c>
      <c r="J97" s="667">
        <v>0</v>
      </c>
      <c r="K97" s="162">
        <v>0</v>
      </c>
      <c r="L97" s="162">
        <v>0</v>
      </c>
      <c r="M97" s="667"/>
      <c r="N97" s="667"/>
      <c r="O97" s="162">
        <v>0</v>
      </c>
      <c r="P97" s="162">
        <v>0</v>
      </c>
      <c r="Q97" s="667"/>
      <c r="R97" s="667"/>
      <c r="S97" s="162">
        <v>0</v>
      </c>
      <c r="T97" s="162">
        <v>0</v>
      </c>
      <c r="U97" s="667">
        <v>0</v>
      </c>
      <c r="V97" s="667">
        <v>0</v>
      </c>
      <c r="W97" s="162">
        <v>0</v>
      </c>
      <c r="X97" s="162">
        <v>0</v>
      </c>
      <c r="Y97" s="667"/>
      <c r="Z97" s="667"/>
      <c r="AA97" s="162">
        <v>0</v>
      </c>
      <c r="AB97" s="162">
        <v>0</v>
      </c>
      <c r="AC97" s="667"/>
      <c r="AD97" s="667"/>
      <c r="AE97" s="162"/>
    </row>
    <row r="98" spans="1:31">
      <c r="A98" s="164"/>
      <c r="B98" s="165" t="s">
        <v>375</v>
      </c>
      <c r="C98" s="553">
        <v>0</v>
      </c>
      <c r="D98" s="557">
        <v>0</v>
      </c>
      <c r="E98" s="553">
        <v>0</v>
      </c>
      <c r="F98" s="557">
        <v>0</v>
      </c>
      <c r="G98" s="553">
        <v>-149.56700000000001</v>
      </c>
      <c r="H98" s="557">
        <v>-118.42400000000001</v>
      </c>
      <c r="I98" s="553">
        <v>-52.227000000000004</v>
      </c>
      <c r="J98" s="557">
        <v>-32.815000000000012</v>
      </c>
      <c r="K98" s="553">
        <v>-373.88400000000001</v>
      </c>
      <c r="L98" s="557">
        <v>-412.47500000000002</v>
      </c>
      <c r="M98" s="553">
        <v>-117.25999999999999</v>
      </c>
      <c r="N98" s="557">
        <v>-148.75700000000001</v>
      </c>
      <c r="O98" s="553">
        <v>-129.20500000000001</v>
      </c>
      <c r="P98" s="557">
        <v>-103.251</v>
      </c>
      <c r="Q98" s="553">
        <v>-47.683000000000007</v>
      </c>
      <c r="R98" s="557">
        <v>-36.289000000000001</v>
      </c>
      <c r="S98" s="553">
        <v>0</v>
      </c>
      <c r="T98" s="557">
        <v>0</v>
      </c>
      <c r="U98" s="553">
        <v>0</v>
      </c>
      <c r="V98" s="557">
        <v>0</v>
      </c>
      <c r="W98" s="553">
        <v>0</v>
      </c>
      <c r="X98" s="557">
        <v>0</v>
      </c>
      <c r="Y98" s="553">
        <v>0</v>
      </c>
      <c r="Z98" s="557">
        <v>0</v>
      </c>
      <c r="AA98" s="553">
        <v>-652.65599999999995</v>
      </c>
      <c r="AB98" s="557">
        <v>-634.15</v>
      </c>
      <c r="AC98" s="553">
        <v>-217.16999999999996</v>
      </c>
      <c r="AD98" s="557">
        <v>-217.86099999999999</v>
      </c>
    </row>
    <row r="99" spans="1:31">
      <c r="A99" s="164"/>
      <c r="B99" s="165" t="s">
        <v>376</v>
      </c>
      <c r="C99" s="553">
        <v>0</v>
      </c>
      <c r="D99" s="557">
        <v>0</v>
      </c>
      <c r="E99" s="553">
        <v>0</v>
      </c>
      <c r="F99" s="557">
        <v>0</v>
      </c>
      <c r="G99" s="553">
        <v>0</v>
      </c>
      <c r="H99" s="557">
        <v>0</v>
      </c>
      <c r="I99" s="553">
        <v>0</v>
      </c>
      <c r="J99" s="557">
        <v>0</v>
      </c>
      <c r="K99" s="553">
        <v>0</v>
      </c>
      <c r="L99" s="557">
        <v>0</v>
      </c>
      <c r="M99" s="553">
        <v>0</v>
      </c>
      <c r="N99" s="557">
        <v>0</v>
      </c>
      <c r="O99" s="553">
        <v>-0.57899999999999996</v>
      </c>
      <c r="P99" s="557">
        <v>0</v>
      </c>
      <c r="Q99" s="553">
        <v>-2.399999999999991E-2</v>
      </c>
      <c r="R99" s="557">
        <v>0</v>
      </c>
      <c r="S99" s="553">
        <v>0</v>
      </c>
      <c r="T99" s="557">
        <v>0</v>
      </c>
      <c r="U99" s="553">
        <v>0</v>
      </c>
      <c r="V99" s="557">
        <v>0</v>
      </c>
      <c r="W99" s="553">
        <v>0</v>
      </c>
      <c r="X99" s="557">
        <v>0</v>
      </c>
      <c r="Y99" s="553">
        <v>0</v>
      </c>
      <c r="Z99" s="557">
        <v>0</v>
      </c>
      <c r="AA99" s="553">
        <v>-0.57899999999999996</v>
      </c>
      <c r="AB99" s="557">
        <v>0</v>
      </c>
      <c r="AC99" s="553">
        <v>-2.399999999999991E-2</v>
      </c>
      <c r="AD99" s="557">
        <v>0</v>
      </c>
    </row>
    <row r="100" spans="1:31" ht="25.5">
      <c r="A100" s="164"/>
      <c r="B100" s="182" t="s">
        <v>377</v>
      </c>
      <c r="C100" s="553">
        <v>0</v>
      </c>
      <c r="D100" s="557">
        <v>0</v>
      </c>
      <c r="E100" s="553">
        <v>0</v>
      </c>
      <c r="F100" s="557">
        <v>0</v>
      </c>
      <c r="G100" s="553">
        <v>-53.832999999999998</v>
      </c>
      <c r="H100" s="557">
        <v>-41.936</v>
      </c>
      <c r="I100" s="553">
        <v>-20.559999999999995</v>
      </c>
      <c r="J100" s="557">
        <v>-13.556999999999999</v>
      </c>
      <c r="K100" s="553">
        <v>-83.215999999999994</v>
      </c>
      <c r="L100" s="557">
        <v>-185.024</v>
      </c>
      <c r="M100" s="553">
        <v>47.891000000000005</v>
      </c>
      <c r="N100" s="557">
        <v>-185.024</v>
      </c>
      <c r="O100" s="553">
        <v>-15.087999999999999</v>
      </c>
      <c r="P100" s="557">
        <v>-12.483000000000001</v>
      </c>
      <c r="Q100" s="553">
        <v>-5.26</v>
      </c>
      <c r="R100" s="557">
        <v>-5.229000000000001</v>
      </c>
      <c r="S100" s="553">
        <v>0</v>
      </c>
      <c r="T100" s="557">
        <v>0</v>
      </c>
      <c r="U100" s="553">
        <v>0</v>
      </c>
      <c r="V100" s="557">
        <v>0</v>
      </c>
      <c r="W100" s="553">
        <v>0</v>
      </c>
      <c r="X100" s="557">
        <v>0</v>
      </c>
      <c r="Y100" s="553">
        <v>0</v>
      </c>
      <c r="Z100" s="557">
        <v>0</v>
      </c>
      <c r="AA100" s="553">
        <v>-152.137</v>
      </c>
      <c r="AB100" s="557">
        <v>-239.44300000000001</v>
      </c>
      <c r="AC100" s="553">
        <v>22.070999999999998</v>
      </c>
      <c r="AD100" s="557">
        <v>-77.156000000000006</v>
      </c>
    </row>
    <row r="101" spans="1:31">
      <c r="C101" s="162">
        <v>0</v>
      </c>
      <c r="D101" s="162">
        <v>0</v>
      </c>
      <c r="E101" s="667">
        <v>0</v>
      </c>
      <c r="F101" s="667"/>
      <c r="G101" s="162">
        <v>0</v>
      </c>
      <c r="H101" s="162">
        <v>0</v>
      </c>
      <c r="I101" s="667">
        <v>0</v>
      </c>
      <c r="J101" s="667">
        <v>0</v>
      </c>
      <c r="K101" s="162">
        <v>0</v>
      </c>
      <c r="L101" s="162">
        <v>0</v>
      </c>
      <c r="M101" s="667"/>
      <c r="N101" s="667"/>
      <c r="O101" s="162">
        <v>0</v>
      </c>
      <c r="P101" s="162">
        <v>0</v>
      </c>
      <c r="Q101" s="667"/>
      <c r="R101" s="667"/>
      <c r="S101" s="162">
        <v>0</v>
      </c>
      <c r="T101" s="162">
        <v>0</v>
      </c>
      <c r="U101" s="667">
        <v>0</v>
      </c>
      <c r="V101" s="667">
        <v>0</v>
      </c>
      <c r="W101" s="162">
        <v>0</v>
      </c>
      <c r="X101" s="162">
        <v>0</v>
      </c>
      <c r="Y101" s="667"/>
      <c r="Z101" s="667"/>
      <c r="AA101" s="162">
        <v>0</v>
      </c>
      <c r="AB101" s="162">
        <v>0</v>
      </c>
      <c r="AC101" s="667"/>
      <c r="AD101" s="667"/>
      <c r="AE101" s="162"/>
    </row>
    <row r="102" spans="1:31">
      <c r="A102" s="158" t="s">
        <v>378</v>
      </c>
      <c r="B102" s="166"/>
      <c r="C102" s="562">
        <v>0</v>
      </c>
      <c r="D102" s="556">
        <v>0</v>
      </c>
      <c r="E102" s="562">
        <v>0</v>
      </c>
      <c r="F102" s="556">
        <v>0</v>
      </c>
      <c r="G102" s="562">
        <v>-42.537999999999997</v>
      </c>
      <c r="H102" s="556">
        <v>-15.205</v>
      </c>
      <c r="I102" s="562">
        <v>-24.812999999999995</v>
      </c>
      <c r="J102" s="556">
        <v>-52.775999999999996</v>
      </c>
      <c r="K102" s="562">
        <v>926.94799999999998</v>
      </c>
      <c r="L102" s="556">
        <v>581.029</v>
      </c>
      <c r="M102" s="562">
        <v>353.49199999999996</v>
      </c>
      <c r="N102" s="556">
        <v>581.029</v>
      </c>
      <c r="O102" s="562">
        <v>561.30600000000004</v>
      </c>
      <c r="P102" s="556">
        <v>469.17599999999999</v>
      </c>
      <c r="Q102" s="562">
        <v>191.45700000000005</v>
      </c>
      <c r="R102" s="556">
        <v>169.28499999999997</v>
      </c>
      <c r="S102" s="562">
        <v>0</v>
      </c>
      <c r="T102" s="556">
        <v>0</v>
      </c>
      <c r="U102" s="562">
        <v>0</v>
      </c>
      <c r="V102" s="556">
        <v>0</v>
      </c>
      <c r="W102" s="562">
        <v>0</v>
      </c>
      <c r="X102" s="556">
        <v>0</v>
      </c>
      <c r="Y102" s="562">
        <v>0</v>
      </c>
      <c r="Z102" s="556">
        <v>0</v>
      </c>
      <c r="AA102" s="562">
        <v>1445.7159999999999</v>
      </c>
      <c r="AB102" s="556">
        <v>1035</v>
      </c>
      <c r="AC102" s="562">
        <v>520.13599999999985</v>
      </c>
      <c r="AD102" s="556">
        <v>306.90300000000002</v>
      </c>
    </row>
    <row r="103" spans="1:31">
      <c r="C103" s="162">
        <v>0</v>
      </c>
      <c r="D103" s="162">
        <v>0</v>
      </c>
      <c r="E103" s="667">
        <v>0</v>
      </c>
      <c r="F103" s="667"/>
      <c r="G103" s="162">
        <v>0</v>
      </c>
      <c r="H103" s="162">
        <v>0</v>
      </c>
      <c r="I103" s="667">
        <v>0</v>
      </c>
      <c r="J103" s="667">
        <v>0</v>
      </c>
      <c r="K103" s="162">
        <v>0</v>
      </c>
      <c r="L103" s="162">
        <v>0</v>
      </c>
      <c r="M103" s="667"/>
      <c r="N103" s="667"/>
      <c r="O103" s="162">
        <v>0</v>
      </c>
      <c r="P103" s="162">
        <v>0</v>
      </c>
      <c r="Q103" s="667"/>
      <c r="R103" s="667"/>
      <c r="S103" s="162">
        <v>0</v>
      </c>
      <c r="T103" s="162">
        <v>0</v>
      </c>
      <c r="U103" s="667">
        <v>0</v>
      </c>
      <c r="V103" s="667">
        <v>0</v>
      </c>
      <c r="W103" s="162">
        <v>0</v>
      </c>
      <c r="X103" s="162">
        <v>0</v>
      </c>
      <c r="Y103" s="667"/>
      <c r="Z103" s="667"/>
      <c r="AA103" s="162">
        <v>0</v>
      </c>
      <c r="AB103" s="162">
        <v>0</v>
      </c>
      <c r="AC103" s="667"/>
      <c r="AD103" s="667"/>
      <c r="AE103" s="162"/>
    </row>
    <row r="104" spans="1:31">
      <c r="A104" s="158" t="s">
        <v>379</v>
      </c>
      <c r="B104" s="166"/>
      <c r="C104" s="562">
        <v>0</v>
      </c>
      <c r="D104" s="556">
        <v>0</v>
      </c>
      <c r="E104" s="562">
        <v>0</v>
      </c>
      <c r="F104" s="556">
        <v>0</v>
      </c>
      <c r="G104" s="562">
        <v>83.272000000000006</v>
      </c>
      <c r="H104" s="556">
        <v>-2.6240000000000001</v>
      </c>
      <c r="I104" s="562">
        <v>7.8960000000000008</v>
      </c>
      <c r="J104" s="556">
        <v>-31.221999999999998</v>
      </c>
      <c r="K104" s="562">
        <v>-599.46699999999998</v>
      </c>
      <c r="L104" s="556">
        <v>-478.70299999999997</v>
      </c>
      <c r="M104" s="562">
        <v>-187.36500000000001</v>
      </c>
      <c r="N104" s="556">
        <v>-478.70299999999997</v>
      </c>
      <c r="O104" s="562">
        <v>-100.834</v>
      </c>
      <c r="P104" s="556">
        <v>-131.43299999999999</v>
      </c>
      <c r="Q104" s="562">
        <v>-39.223000000000006</v>
      </c>
      <c r="R104" s="556">
        <v>-41.177999999999997</v>
      </c>
      <c r="S104" s="562">
        <v>0</v>
      </c>
      <c r="T104" s="556">
        <v>0</v>
      </c>
      <c r="U104" s="562">
        <v>0</v>
      </c>
      <c r="V104" s="556">
        <v>0</v>
      </c>
      <c r="W104" s="562">
        <v>0</v>
      </c>
      <c r="X104" s="556">
        <v>0</v>
      </c>
      <c r="Y104" s="562">
        <v>0</v>
      </c>
      <c r="Z104" s="556">
        <v>0</v>
      </c>
      <c r="AA104" s="562">
        <v>-617.029</v>
      </c>
      <c r="AB104" s="556">
        <v>-612.76</v>
      </c>
      <c r="AC104" s="562">
        <v>-218.69200000000001</v>
      </c>
      <c r="AD104" s="556">
        <v>-251.233</v>
      </c>
    </row>
    <row r="105" spans="1:31">
      <c r="A105" s="158"/>
      <c r="B105" s="166" t="s">
        <v>380</v>
      </c>
      <c r="C105" s="553">
        <v>0</v>
      </c>
      <c r="D105" s="556">
        <v>0</v>
      </c>
      <c r="E105" s="553">
        <v>0</v>
      </c>
      <c r="F105" s="556">
        <v>0</v>
      </c>
      <c r="G105" s="553">
        <v>11.536</v>
      </c>
      <c r="H105" s="556">
        <v>6.4290000000000003</v>
      </c>
      <c r="I105" s="553">
        <v>2.8010000000000002</v>
      </c>
      <c r="J105" s="556">
        <v>2.0430000000000001</v>
      </c>
      <c r="K105" s="553">
        <v>254.90199999999999</v>
      </c>
      <c r="L105" s="556">
        <v>158.97300000000001</v>
      </c>
      <c r="M105" s="553">
        <v>79.565999999999974</v>
      </c>
      <c r="N105" s="556">
        <v>158.97300000000001</v>
      </c>
      <c r="O105" s="553">
        <v>18.992999999999999</v>
      </c>
      <c r="P105" s="556">
        <v>14.882</v>
      </c>
      <c r="Q105" s="553">
        <v>7.1419999999999977</v>
      </c>
      <c r="R105" s="556">
        <v>4.6059999999999999</v>
      </c>
      <c r="S105" s="553">
        <v>0</v>
      </c>
      <c r="T105" s="556">
        <v>0</v>
      </c>
      <c r="U105" s="553">
        <v>0</v>
      </c>
      <c r="V105" s="556">
        <v>0</v>
      </c>
      <c r="W105" s="553">
        <v>0</v>
      </c>
      <c r="X105" s="556">
        <v>0</v>
      </c>
      <c r="Y105" s="553">
        <v>0</v>
      </c>
      <c r="Z105" s="556">
        <v>0</v>
      </c>
      <c r="AA105" s="553">
        <v>285.43099999999998</v>
      </c>
      <c r="AB105" s="556">
        <v>180.28399999999999</v>
      </c>
      <c r="AC105" s="553">
        <v>89.508999999999986</v>
      </c>
      <c r="AD105" s="556">
        <v>56.957999999999998</v>
      </c>
    </row>
    <row r="106" spans="1:31">
      <c r="A106" s="164"/>
      <c r="B106" s="167" t="s">
        <v>311</v>
      </c>
      <c r="C106" s="553">
        <v>0</v>
      </c>
      <c r="D106" s="557">
        <v>0</v>
      </c>
      <c r="E106" s="553">
        <v>0</v>
      </c>
      <c r="F106" s="557">
        <v>0</v>
      </c>
      <c r="G106" s="553">
        <v>3.0739999999999998</v>
      </c>
      <c r="H106" s="557">
        <v>1.2589999999999999</v>
      </c>
      <c r="I106" s="553">
        <v>0.49699999999999989</v>
      </c>
      <c r="J106" s="557">
        <v>0.63099999999999989</v>
      </c>
      <c r="K106" s="553">
        <v>14.401999999999999</v>
      </c>
      <c r="L106" s="557">
        <v>1.698</v>
      </c>
      <c r="M106" s="553">
        <v>6.0119999999999987</v>
      </c>
      <c r="N106" s="557">
        <v>1.698</v>
      </c>
      <c r="O106" s="553">
        <v>0</v>
      </c>
      <c r="P106" s="557">
        <v>0</v>
      </c>
      <c r="Q106" s="553">
        <v>0</v>
      </c>
      <c r="R106" s="557">
        <v>0</v>
      </c>
      <c r="S106" s="553">
        <v>0</v>
      </c>
      <c r="T106" s="557">
        <v>0</v>
      </c>
      <c r="U106" s="553">
        <v>0</v>
      </c>
      <c r="V106" s="557">
        <v>0</v>
      </c>
      <c r="W106" s="553">
        <v>0</v>
      </c>
      <c r="X106" s="557">
        <v>0</v>
      </c>
      <c r="Y106" s="553">
        <v>0</v>
      </c>
      <c r="Z106" s="557">
        <v>0</v>
      </c>
      <c r="AA106" s="553">
        <v>17.475999999999999</v>
      </c>
      <c r="AB106" s="557">
        <v>2.9569999999999999</v>
      </c>
      <c r="AC106" s="553">
        <v>6.5089999999999986</v>
      </c>
      <c r="AD106" s="557">
        <v>-4.1509999999999998</v>
      </c>
    </row>
    <row r="107" spans="1:31">
      <c r="A107" s="164"/>
      <c r="B107" s="167" t="s">
        <v>381</v>
      </c>
      <c r="C107" s="553">
        <v>0</v>
      </c>
      <c r="D107" s="557">
        <v>0</v>
      </c>
      <c r="E107" s="553">
        <v>0</v>
      </c>
      <c r="F107" s="557">
        <v>0</v>
      </c>
      <c r="G107" s="553">
        <v>8.4619999999999997</v>
      </c>
      <c r="H107" s="557">
        <v>5.17</v>
      </c>
      <c r="I107" s="553">
        <v>2.3039999999999994</v>
      </c>
      <c r="J107" s="557">
        <v>1.4119999999999999</v>
      </c>
      <c r="K107" s="553">
        <v>240.5</v>
      </c>
      <c r="L107" s="557">
        <v>157.27500000000001</v>
      </c>
      <c r="M107" s="553">
        <v>73.554000000000002</v>
      </c>
      <c r="N107" s="557">
        <v>157.27500000000001</v>
      </c>
      <c r="O107" s="553">
        <v>18.992999999999999</v>
      </c>
      <c r="P107" s="557">
        <v>14.882</v>
      </c>
      <c r="Q107" s="553">
        <v>7.1419999999999977</v>
      </c>
      <c r="R107" s="557">
        <v>4.6059999999999999</v>
      </c>
      <c r="S107" s="553">
        <v>0</v>
      </c>
      <c r="T107" s="557">
        <v>0</v>
      </c>
      <c r="U107" s="553">
        <v>0</v>
      </c>
      <c r="V107" s="557">
        <v>0</v>
      </c>
      <c r="W107" s="553">
        <v>0</v>
      </c>
      <c r="X107" s="557">
        <v>0</v>
      </c>
      <c r="Y107" s="553">
        <v>0</v>
      </c>
      <c r="Z107" s="557">
        <v>0</v>
      </c>
      <c r="AA107" s="553">
        <v>267.95499999999998</v>
      </c>
      <c r="AB107" s="557">
        <v>177.327</v>
      </c>
      <c r="AC107" s="553">
        <v>82.999999999999972</v>
      </c>
      <c r="AD107" s="557">
        <v>61.108999999999995</v>
      </c>
    </row>
    <row r="108" spans="1:31">
      <c r="A108" s="158"/>
      <c r="B108" s="166" t="s">
        <v>382</v>
      </c>
      <c r="C108" s="562">
        <v>0</v>
      </c>
      <c r="D108" s="556">
        <v>0</v>
      </c>
      <c r="E108" s="562">
        <v>0</v>
      </c>
      <c r="F108" s="556">
        <v>0</v>
      </c>
      <c r="G108" s="562">
        <v>-173.18600000000001</v>
      </c>
      <c r="H108" s="556">
        <v>-162.554</v>
      </c>
      <c r="I108" s="562">
        <v>-60.75800000000001</v>
      </c>
      <c r="J108" s="556">
        <v>-65.350999999999999</v>
      </c>
      <c r="K108" s="562">
        <v>-807.55499999999995</v>
      </c>
      <c r="L108" s="556">
        <v>-614.88699999999994</v>
      </c>
      <c r="M108" s="562">
        <v>-251.11199999999997</v>
      </c>
      <c r="N108" s="556">
        <v>-614.88699999999994</v>
      </c>
      <c r="O108" s="562">
        <v>-127.96599999999999</v>
      </c>
      <c r="P108" s="556">
        <v>-151.03100000000001</v>
      </c>
      <c r="Q108" s="562">
        <v>-49.352999999999994</v>
      </c>
      <c r="R108" s="556">
        <v>-47.81</v>
      </c>
      <c r="S108" s="562">
        <v>0</v>
      </c>
      <c r="T108" s="556">
        <v>0</v>
      </c>
      <c r="U108" s="562">
        <v>0</v>
      </c>
      <c r="V108" s="556">
        <v>0</v>
      </c>
      <c r="W108" s="562">
        <v>0</v>
      </c>
      <c r="X108" s="556">
        <v>0</v>
      </c>
      <c r="Y108" s="562">
        <v>0</v>
      </c>
      <c r="Z108" s="556">
        <v>0</v>
      </c>
      <c r="AA108" s="562">
        <v>-1108.7070000000001</v>
      </c>
      <c r="AB108" s="556">
        <v>-928.47199999999998</v>
      </c>
      <c r="AC108" s="562">
        <v>-361.22300000000007</v>
      </c>
      <c r="AD108" s="556">
        <v>-337.98299999999995</v>
      </c>
    </row>
    <row r="109" spans="1:31">
      <c r="A109" s="164"/>
      <c r="B109" s="167" t="s">
        <v>383</v>
      </c>
      <c r="C109" s="553">
        <v>0</v>
      </c>
      <c r="D109" s="557">
        <v>0</v>
      </c>
      <c r="E109" s="553">
        <v>0</v>
      </c>
      <c r="F109" s="557">
        <v>0</v>
      </c>
      <c r="G109" s="553">
        <v>-41.768999999999998</v>
      </c>
      <c r="H109" s="557">
        <v>-17.495000000000001</v>
      </c>
      <c r="I109" s="553">
        <v>-15.709</v>
      </c>
      <c r="J109" s="557">
        <v>-14.213000000000001</v>
      </c>
      <c r="K109" s="553">
        <v>-142.358</v>
      </c>
      <c r="L109" s="557">
        <v>-28.193999999999999</v>
      </c>
      <c r="M109" s="553">
        <v>-52.51700000000001</v>
      </c>
      <c r="N109" s="557">
        <v>-28.193999999999999</v>
      </c>
      <c r="O109" s="553">
        <v>0</v>
      </c>
      <c r="P109" s="557">
        <v>0</v>
      </c>
      <c r="Q109" s="553">
        <v>0</v>
      </c>
      <c r="R109" s="557">
        <v>0</v>
      </c>
      <c r="S109" s="553">
        <v>0</v>
      </c>
      <c r="T109" s="557">
        <v>0</v>
      </c>
      <c r="U109" s="553">
        <v>0</v>
      </c>
      <c r="V109" s="557">
        <v>0</v>
      </c>
      <c r="W109" s="553">
        <v>0</v>
      </c>
      <c r="X109" s="557">
        <v>0</v>
      </c>
      <c r="Y109" s="553">
        <v>0</v>
      </c>
      <c r="Z109" s="557">
        <v>0</v>
      </c>
      <c r="AA109" s="553">
        <v>-184.12700000000001</v>
      </c>
      <c r="AB109" s="557">
        <v>-45.689</v>
      </c>
      <c r="AC109" s="553">
        <v>-68.226000000000013</v>
      </c>
      <c r="AD109" s="557">
        <v>-25.927</v>
      </c>
    </row>
    <row r="110" spans="1:31">
      <c r="A110" s="164"/>
      <c r="B110" s="167" t="s">
        <v>384</v>
      </c>
      <c r="C110" s="553">
        <v>0</v>
      </c>
      <c r="D110" s="557">
        <v>0</v>
      </c>
      <c r="E110" s="553">
        <v>0</v>
      </c>
      <c r="F110" s="557">
        <v>0</v>
      </c>
      <c r="G110" s="553">
        <v>0</v>
      </c>
      <c r="H110" s="557">
        <v>0</v>
      </c>
      <c r="I110" s="553">
        <v>0</v>
      </c>
      <c r="J110" s="557">
        <v>0</v>
      </c>
      <c r="K110" s="553">
        <v>-124.41</v>
      </c>
      <c r="L110" s="557">
        <v>-102.931</v>
      </c>
      <c r="M110" s="553">
        <v>-27.822999999999993</v>
      </c>
      <c r="N110" s="557">
        <v>-102.931</v>
      </c>
      <c r="O110" s="553">
        <v>0</v>
      </c>
      <c r="P110" s="557">
        <v>0</v>
      </c>
      <c r="Q110" s="553">
        <v>0</v>
      </c>
      <c r="R110" s="557">
        <v>0</v>
      </c>
      <c r="S110" s="553">
        <v>0</v>
      </c>
      <c r="T110" s="557">
        <v>0</v>
      </c>
      <c r="U110" s="553">
        <v>0</v>
      </c>
      <c r="V110" s="557">
        <v>0</v>
      </c>
      <c r="W110" s="553">
        <v>0</v>
      </c>
      <c r="X110" s="557">
        <v>0</v>
      </c>
      <c r="Y110" s="553">
        <v>0</v>
      </c>
      <c r="Z110" s="557">
        <v>0</v>
      </c>
      <c r="AA110" s="553">
        <v>-124.41</v>
      </c>
      <c r="AB110" s="557">
        <v>-102.931</v>
      </c>
      <c r="AC110" s="553">
        <v>-27.822999999999993</v>
      </c>
      <c r="AD110" s="557">
        <v>-37.938999999999993</v>
      </c>
    </row>
    <row r="111" spans="1:31">
      <c r="A111" s="164"/>
      <c r="B111" s="167" t="s">
        <v>57</v>
      </c>
      <c r="C111" s="553">
        <v>0</v>
      </c>
      <c r="D111" s="557">
        <v>0</v>
      </c>
      <c r="E111" s="553">
        <v>0</v>
      </c>
      <c r="F111" s="557">
        <v>0</v>
      </c>
      <c r="G111" s="553">
        <v>-131.417</v>
      </c>
      <c r="H111" s="557">
        <v>-145.059</v>
      </c>
      <c r="I111" s="553">
        <v>-45.049000000000007</v>
      </c>
      <c r="J111" s="557">
        <v>-51.137999999999991</v>
      </c>
      <c r="K111" s="553">
        <v>-540.78700000000003</v>
      </c>
      <c r="L111" s="557">
        <v>-483.762</v>
      </c>
      <c r="M111" s="553">
        <v>-170.77200000000005</v>
      </c>
      <c r="N111" s="557">
        <v>-483.762</v>
      </c>
      <c r="O111" s="553">
        <v>-127.96599999999999</v>
      </c>
      <c r="P111" s="557">
        <v>-151.03100000000001</v>
      </c>
      <c r="Q111" s="553">
        <v>-49.352999999999994</v>
      </c>
      <c r="R111" s="557">
        <v>-47.81</v>
      </c>
      <c r="S111" s="553">
        <v>0</v>
      </c>
      <c r="T111" s="557">
        <v>0</v>
      </c>
      <c r="U111" s="553">
        <v>0</v>
      </c>
      <c r="V111" s="557">
        <v>0</v>
      </c>
      <c r="W111" s="553">
        <v>0</v>
      </c>
      <c r="X111" s="557">
        <v>0</v>
      </c>
      <c r="Y111" s="553">
        <v>0</v>
      </c>
      <c r="Z111" s="557">
        <v>0</v>
      </c>
      <c r="AA111" s="553">
        <v>-800.17</v>
      </c>
      <c r="AB111" s="557">
        <v>-779.85199999999998</v>
      </c>
      <c r="AC111" s="553">
        <v>-265.17399999999998</v>
      </c>
      <c r="AD111" s="557">
        <v>-274.11699999999996</v>
      </c>
    </row>
    <row r="112" spans="1:31">
      <c r="A112" s="164"/>
      <c r="B112" s="165" t="s">
        <v>385</v>
      </c>
      <c r="C112" s="553">
        <v>0</v>
      </c>
      <c r="D112" s="557">
        <v>0</v>
      </c>
      <c r="E112" s="553">
        <v>0</v>
      </c>
      <c r="F112" s="557">
        <v>0</v>
      </c>
      <c r="G112" s="553">
        <v>242.75200000000001</v>
      </c>
      <c r="H112" s="557">
        <v>170.33799999999999</v>
      </c>
      <c r="I112" s="553">
        <v>66.153999999999996</v>
      </c>
      <c r="J112" s="557">
        <v>37.942000000000007</v>
      </c>
      <c r="K112" s="553">
        <v>0</v>
      </c>
      <c r="L112" s="557">
        <v>0</v>
      </c>
      <c r="M112" s="553">
        <v>0</v>
      </c>
      <c r="N112" s="557">
        <v>0</v>
      </c>
      <c r="O112" s="553">
        <v>0</v>
      </c>
      <c r="P112" s="557">
        <v>0</v>
      </c>
      <c r="Q112" s="553">
        <v>0</v>
      </c>
      <c r="R112" s="557">
        <v>0</v>
      </c>
      <c r="S112" s="553">
        <v>0</v>
      </c>
      <c r="T112" s="557">
        <v>0</v>
      </c>
      <c r="U112" s="553">
        <v>0</v>
      </c>
      <c r="V112" s="557">
        <v>0</v>
      </c>
      <c r="W112" s="553">
        <v>0</v>
      </c>
      <c r="X112" s="557">
        <v>0</v>
      </c>
      <c r="Y112" s="553">
        <v>0</v>
      </c>
      <c r="Z112" s="557">
        <v>0</v>
      </c>
      <c r="AA112" s="553">
        <v>242.75200000000001</v>
      </c>
      <c r="AB112" s="557">
        <v>170.33799999999999</v>
      </c>
      <c r="AC112" s="553">
        <v>66.153999999999996</v>
      </c>
      <c r="AD112" s="557">
        <v>37.942000000000007</v>
      </c>
    </row>
    <row r="113" spans="1:31">
      <c r="A113" s="164"/>
      <c r="B113" s="166" t="s">
        <v>386</v>
      </c>
      <c r="C113" s="562">
        <v>0</v>
      </c>
      <c r="D113" s="556">
        <v>0</v>
      </c>
      <c r="E113" s="562">
        <v>0</v>
      </c>
      <c r="F113" s="556">
        <v>0</v>
      </c>
      <c r="G113" s="562">
        <v>2.17</v>
      </c>
      <c r="H113" s="556">
        <v>-16.837</v>
      </c>
      <c r="I113" s="562">
        <v>-0.30100000000000016</v>
      </c>
      <c r="J113" s="556">
        <v>-5.8559999999999999</v>
      </c>
      <c r="K113" s="562">
        <v>-46.814</v>
      </c>
      <c r="L113" s="556">
        <v>-22.789000000000001</v>
      </c>
      <c r="M113" s="562">
        <v>-15.818999999999999</v>
      </c>
      <c r="N113" s="556">
        <v>-22.789000000000001</v>
      </c>
      <c r="O113" s="562">
        <v>8.1389999999999993</v>
      </c>
      <c r="P113" s="556">
        <v>4.7160000000000002</v>
      </c>
      <c r="Q113" s="562">
        <v>2.9879999999999995</v>
      </c>
      <c r="R113" s="556">
        <v>2.0260000000000002</v>
      </c>
      <c r="S113" s="562">
        <v>0</v>
      </c>
      <c r="T113" s="556">
        <v>0</v>
      </c>
      <c r="U113" s="562">
        <v>0</v>
      </c>
      <c r="V113" s="556">
        <v>0</v>
      </c>
      <c r="W113" s="562">
        <v>0</v>
      </c>
      <c r="X113" s="556">
        <v>0</v>
      </c>
      <c r="Y113" s="562">
        <v>0</v>
      </c>
      <c r="Z113" s="556">
        <v>0</v>
      </c>
      <c r="AA113" s="562">
        <v>-36.505000000000003</v>
      </c>
      <c r="AB113" s="556">
        <v>-34.909999999999997</v>
      </c>
      <c r="AC113" s="562">
        <v>-13.132000000000001</v>
      </c>
      <c r="AD113" s="556">
        <v>-8.149999999999995</v>
      </c>
    </row>
    <row r="114" spans="1:31">
      <c r="C114" s="162">
        <v>0</v>
      </c>
      <c r="D114" s="162">
        <v>0</v>
      </c>
      <c r="E114" s="667">
        <v>0</v>
      </c>
      <c r="F114" s="667"/>
      <c r="G114" s="162">
        <v>0</v>
      </c>
      <c r="H114" s="162">
        <v>0</v>
      </c>
      <c r="I114" s="667">
        <v>0</v>
      </c>
      <c r="J114" s="667">
        <v>0</v>
      </c>
      <c r="K114" s="162">
        <v>0</v>
      </c>
      <c r="L114" s="162">
        <v>0</v>
      </c>
      <c r="M114" s="667"/>
      <c r="N114" s="667"/>
      <c r="O114" s="162">
        <v>0</v>
      </c>
      <c r="P114" s="162">
        <v>0</v>
      </c>
      <c r="Q114" s="667"/>
      <c r="R114" s="667"/>
      <c r="S114" s="162">
        <v>0</v>
      </c>
      <c r="T114" s="162">
        <v>0</v>
      </c>
      <c r="U114" s="667">
        <v>0</v>
      </c>
      <c r="V114" s="667">
        <v>0</v>
      </c>
      <c r="W114" s="162">
        <v>0</v>
      </c>
      <c r="X114" s="162">
        <v>0</v>
      </c>
      <c r="Y114" s="667"/>
      <c r="Z114" s="667"/>
      <c r="AA114" s="162">
        <v>0</v>
      </c>
      <c r="AB114" s="162">
        <v>0</v>
      </c>
      <c r="AC114" s="667"/>
      <c r="AD114" s="667"/>
      <c r="AE114" s="162"/>
    </row>
    <row r="115" spans="1:31" ht="25.5">
      <c r="A115" s="178"/>
      <c r="B115" s="165" t="s">
        <v>387</v>
      </c>
      <c r="C115" s="553">
        <v>0</v>
      </c>
      <c r="D115" s="557">
        <v>0</v>
      </c>
      <c r="E115" s="553">
        <v>0</v>
      </c>
      <c r="F115" s="557">
        <v>0</v>
      </c>
      <c r="G115" s="553">
        <v>1.4E-2</v>
      </c>
      <c r="H115" s="557">
        <v>-5.0999999999999997E-2</v>
      </c>
      <c r="I115" s="553">
        <v>-9.9999999999999915E-4</v>
      </c>
      <c r="J115" s="557">
        <v>4.0000000000000036E-3</v>
      </c>
      <c r="K115" s="553">
        <v>0</v>
      </c>
      <c r="L115" s="557">
        <v>0</v>
      </c>
      <c r="M115" s="553">
        <v>0</v>
      </c>
      <c r="N115" s="557">
        <v>0</v>
      </c>
      <c r="O115" s="553">
        <v>0.35299999999999998</v>
      </c>
      <c r="P115" s="557">
        <v>0.27900000000000003</v>
      </c>
      <c r="Q115" s="553">
        <v>4.7999999999999987E-2</v>
      </c>
      <c r="R115" s="557">
        <v>3.9000000000000035E-2</v>
      </c>
      <c r="S115" s="553">
        <v>0</v>
      </c>
      <c r="T115" s="557">
        <v>0</v>
      </c>
      <c r="U115" s="553">
        <v>0</v>
      </c>
      <c r="V115" s="557">
        <v>0</v>
      </c>
      <c r="W115" s="553">
        <v>0</v>
      </c>
      <c r="X115" s="557">
        <v>0</v>
      </c>
      <c r="Y115" s="553">
        <v>0</v>
      </c>
      <c r="Z115" s="557">
        <v>0</v>
      </c>
      <c r="AA115" s="553">
        <v>0.36699999999999999</v>
      </c>
      <c r="AB115" s="557">
        <v>0.22800000000000001</v>
      </c>
      <c r="AC115" s="553">
        <v>4.6999999999999986E-2</v>
      </c>
      <c r="AD115" s="557">
        <v>4.300000000000001E-2</v>
      </c>
    </row>
    <row r="116" spans="1:31">
      <c r="A116" s="179"/>
      <c r="B116" s="165" t="s">
        <v>388</v>
      </c>
      <c r="C116" s="562">
        <v>0</v>
      </c>
      <c r="D116" s="556">
        <v>0</v>
      </c>
      <c r="E116" s="562">
        <v>0</v>
      </c>
      <c r="F116" s="556">
        <v>0</v>
      </c>
      <c r="G116" s="562">
        <v>0.125</v>
      </c>
      <c r="H116" s="556">
        <v>0</v>
      </c>
      <c r="I116" s="562">
        <v>3.0000000000000027E-3</v>
      </c>
      <c r="J116" s="556">
        <v>0</v>
      </c>
      <c r="K116" s="562">
        <v>0</v>
      </c>
      <c r="L116" s="556">
        <v>0</v>
      </c>
      <c r="M116" s="562">
        <v>0</v>
      </c>
      <c r="N116" s="556">
        <v>0</v>
      </c>
      <c r="O116" s="562">
        <v>0</v>
      </c>
      <c r="P116" s="556">
        <v>0.129</v>
      </c>
      <c r="Q116" s="562">
        <v>0</v>
      </c>
      <c r="R116" s="556">
        <v>0.129</v>
      </c>
      <c r="S116" s="562">
        <v>0</v>
      </c>
      <c r="T116" s="556">
        <v>0</v>
      </c>
      <c r="U116" s="562">
        <v>0</v>
      </c>
      <c r="V116" s="556">
        <v>0</v>
      </c>
      <c r="W116" s="562">
        <v>0</v>
      </c>
      <c r="X116" s="556">
        <v>0</v>
      </c>
      <c r="Y116" s="562">
        <v>0</v>
      </c>
      <c r="Z116" s="556">
        <v>0</v>
      </c>
      <c r="AA116" s="562">
        <v>0.125</v>
      </c>
      <c r="AB116" s="556">
        <v>0.129</v>
      </c>
      <c r="AC116" s="562">
        <v>3.0000000000000027E-3</v>
      </c>
      <c r="AD116" s="556">
        <v>0.129</v>
      </c>
    </row>
    <row r="117" spans="1:31">
      <c r="A117" s="158"/>
      <c r="B117" s="167" t="s">
        <v>389</v>
      </c>
      <c r="C117" s="553">
        <v>0</v>
      </c>
      <c r="D117" s="557">
        <v>0</v>
      </c>
      <c r="E117" s="553">
        <v>0</v>
      </c>
      <c r="F117" s="557">
        <v>0</v>
      </c>
      <c r="G117" s="553">
        <v>0</v>
      </c>
      <c r="H117" s="557">
        <v>0</v>
      </c>
      <c r="I117" s="553">
        <v>0</v>
      </c>
      <c r="J117" s="557">
        <v>0</v>
      </c>
      <c r="K117" s="553">
        <v>0</v>
      </c>
      <c r="L117" s="557">
        <v>0</v>
      </c>
      <c r="M117" s="553">
        <v>0</v>
      </c>
      <c r="N117" s="557">
        <v>0</v>
      </c>
      <c r="O117" s="553">
        <v>0</v>
      </c>
      <c r="P117" s="557">
        <v>0</v>
      </c>
      <c r="Q117" s="553">
        <v>0</v>
      </c>
      <c r="R117" s="557">
        <v>0</v>
      </c>
      <c r="S117" s="553">
        <v>0</v>
      </c>
      <c r="T117" s="557">
        <v>0</v>
      </c>
      <c r="U117" s="553">
        <v>0</v>
      </c>
      <c r="V117" s="557">
        <v>0</v>
      </c>
      <c r="W117" s="553">
        <v>0</v>
      </c>
      <c r="X117" s="557">
        <v>0</v>
      </c>
      <c r="Y117" s="553">
        <v>0</v>
      </c>
      <c r="Z117" s="557">
        <v>0</v>
      </c>
      <c r="AA117" s="553">
        <v>0</v>
      </c>
      <c r="AB117" s="557">
        <v>0</v>
      </c>
      <c r="AC117" s="553">
        <v>0</v>
      </c>
      <c r="AD117" s="557">
        <v>0</v>
      </c>
    </row>
    <row r="118" spans="1:31">
      <c r="A118" s="158"/>
      <c r="B118" s="167" t="s">
        <v>390</v>
      </c>
      <c r="C118" s="553">
        <v>0</v>
      </c>
      <c r="D118" s="557">
        <v>0</v>
      </c>
      <c r="E118" s="553">
        <v>0</v>
      </c>
      <c r="F118" s="557">
        <v>0</v>
      </c>
      <c r="G118" s="553">
        <v>0.125</v>
      </c>
      <c r="H118" s="557">
        <v>0</v>
      </c>
      <c r="I118" s="553">
        <v>3.0000000000000027E-3</v>
      </c>
      <c r="J118" s="557">
        <v>0</v>
      </c>
      <c r="K118" s="553">
        <v>0</v>
      </c>
      <c r="L118" s="557">
        <v>0</v>
      </c>
      <c r="M118" s="553">
        <v>0</v>
      </c>
      <c r="N118" s="557">
        <v>0</v>
      </c>
      <c r="O118" s="553">
        <v>0</v>
      </c>
      <c r="P118" s="557">
        <v>0.129</v>
      </c>
      <c r="Q118" s="553">
        <v>0</v>
      </c>
      <c r="R118" s="557">
        <v>0.129</v>
      </c>
      <c r="S118" s="553">
        <v>0</v>
      </c>
      <c r="T118" s="557">
        <v>0</v>
      </c>
      <c r="U118" s="553">
        <v>0</v>
      </c>
      <c r="V118" s="557">
        <v>0</v>
      </c>
      <c r="W118" s="553">
        <v>0</v>
      </c>
      <c r="X118" s="557">
        <v>0</v>
      </c>
      <c r="Y118" s="553">
        <v>0</v>
      </c>
      <c r="Z118" s="557">
        <v>0</v>
      </c>
      <c r="AA118" s="553">
        <v>0.125</v>
      </c>
      <c r="AB118" s="557">
        <v>0.129</v>
      </c>
      <c r="AC118" s="553">
        <v>3.0000000000000027E-3</v>
      </c>
      <c r="AD118" s="557">
        <v>0.129</v>
      </c>
    </row>
    <row r="119" spans="1:31">
      <c r="C119" s="162">
        <v>0</v>
      </c>
      <c r="D119" s="162">
        <v>0</v>
      </c>
      <c r="E119" s="667">
        <v>0</v>
      </c>
      <c r="F119" s="667"/>
      <c r="G119" s="162">
        <v>0</v>
      </c>
      <c r="H119" s="162">
        <v>0</v>
      </c>
      <c r="I119" s="667">
        <v>0</v>
      </c>
      <c r="J119" s="667">
        <v>0</v>
      </c>
      <c r="K119" s="162">
        <v>0</v>
      </c>
      <c r="L119" s="162">
        <v>0</v>
      </c>
      <c r="M119" s="667"/>
      <c r="N119" s="667"/>
      <c r="O119" s="162">
        <v>0</v>
      </c>
      <c r="P119" s="162">
        <v>0</v>
      </c>
      <c r="Q119" s="667"/>
      <c r="R119" s="667"/>
      <c r="S119" s="162">
        <v>0</v>
      </c>
      <c r="T119" s="162">
        <v>0</v>
      </c>
      <c r="U119" s="667">
        <v>0</v>
      </c>
      <c r="V119" s="667">
        <v>0</v>
      </c>
      <c r="W119" s="162">
        <v>0</v>
      </c>
      <c r="X119" s="162">
        <v>0</v>
      </c>
      <c r="Y119" s="667"/>
      <c r="Z119" s="667"/>
      <c r="AA119" s="162">
        <v>0</v>
      </c>
      <c r="AB119" s="162">
        <v>0</v>
      </c>
      <c r="AC119" s="667"/>
      <c r="AD119" s="667"/>
      <c r="AE119" s="162"/>
    </row>
    <row r="120" spans="1:31">
      <c r="A120" s="158" t="s">
        <v>407</v>
      </c>
      <c r="B120" s="166"/>
      <c r="C120" s="562">
        <v>0</v>
      </c>
      <c r="D120" s="556">
        <v>0</v>
      </c>
      <c r="E120" s="562">
        <v>0</v>
      </c>
      <c r="F120" s="556">
        <v>0</v>
      </c>
      <c r="G120" s="562">
        <v>40.872999999999998</v>
      </c>
      <c r="H120" s="556">
        <v>-17.88</v>
      </c>
      <c r="I120" s="562">
        <v>-16.914999999999999</v>
      </c>
      <c r="J120" s="556">
        <v>-83.994</v>
      </c>
      <c r="K120" s="562">
        <v>327.48099999999999</v>
      </c>
      <c r="L120" s="556">
        <v>102.32599999999999</v>
      </c>
      <c r="M120" s="562">
        <v>166.12699999999998</v>
      </c>
      <c r="N120" s="556">
        <v>102.32599999999999</v>
      </c>
      <c r="O120" s="562">
        <v>460.82499999999999</v>
      </c>
      <c r="P120" s="556">
        <v>338.15100000000001</v>
      </c>
      <c r="Q120" s="562">
        <v>152.28199999999998</v>
      </c>
      <c r="R120" s="556">
        <v>128.27500000000001</v>
      </c>
      <c r="S120" s="562">
        <v>0</v>
      </c>
      <c r="T120" s="556">
        <v>0</v>
      </c>
      <c r="U120" s="562">
        <v>0</v>
      </c>
      <c r="V120" s="556">
        <v>0</v>
      </c>
      <c r="W120" s="562">
        <v>0</v>
      </c>
      <c r="X120" s="556">
        <v>0</v>
      </c>
      <c r="Y120" s="562">
        <v>0</v>
      </c>
      <c r="Z120" s="556">
        <v>0</v>
      </c>
      <c r="AA120" s="562">
        <v>829.17899999999997</v>
      </c>
      <c r="AB120" s="556">
        <v>422.59699999999998</v>
      </c>
      <c r="AC120" s="562">
        <v>301.49400000000003</v>
      </c>
      <c r="AD120" s="556">
        <v>55.841999999999985</v>
      </c>
    </row>
    <row r="121" spans="1:31">
      <c r="C121" s="162">
        <v>0</v>
      </c>
      <c r="D121" s="162">
        <v>0</v>
      </c>
      <c r="E121" s="667">
        <v>0</v>
      </c>
      <c r="F121" s="667"/>
      <c r="G121" s="162">
        <v>0</v>
      </c>
      <c r="H121" s="162">
        <v>0</v>
      </c>
      <c r="I121" s="667">
        <v>0</v>
      </c>
      <c r="J121" s="667">
        <v>0</v>
      </c>
      <c r="K121" s="162">
        <v>0</v>
      </c>
      <c r="L121" s="162">
        <v>0</v>
      </c>
      <c r="M121" s="667"/>
      <c r="N121" s="667"/>
      <c r="O121" s="162">
        <v>0</v>
      </c>
      <c r="P121" s="162">
        <v>0</v>
      </c>
      <c r="Q121" s="667"/>
      <c r="R121" s="667"/>
      <c r="S121" s="162">
        <v>0</v>
      </c>
      <c r="T121" s="162">
        <v>0</v>
      </c>
      <c r="U121" s="667">
        <v>0</v>
      </c>
      <c r="V121" s="667">
        <v>0</v>
      </c>
      <c r="W121" s="162">
        <v>0</v>
      </c>
      <c r="X121" s="162">
        <v>0</v>
      </c>
      <c r="Y121" s="667"/>
      <c r="Z121" s="667"/>
      <c r="AA121" s="162">
        <v>0</v>
      </c>
      <c r="AB121" s="162">
        <v>0</v>
      </c>
      <c r="AC121" s="667"/>
      <c r="AD121" s="667"/>
      <c r="AE121" s="162"/>
    </row>
    <row r="122" spans="1:31">
      <c r="A122" s="164"/>
      <c r="B122" s="165" t="s">
        <v>392</v>
      </c>
      <c r="C122" s="553">
        <v>0</v>
      </c>
      <c r="D122" s="557">
        <v>0</v>
      </c>
      <c r="E122" s="553">
        <v>0</v>
      </c>
      <c r="F122" s="557">
        <v>0</v>
      </c>
      <c r="G122" s="553">
        <v>-0.91800000000000004</v>
      </c>
      <c r="H122" s="557">
        <v>13.382</v>
      </c>
      <c r="I122" s="553">
        <v>16.632000000000001</v>
      </c>
      <c r="J122" s="557">
        <v>27.292999999999999</v>
      </c>
      <c r="K122" s="553">
        <v>-84.587000000000003</v>
      </c>
      <c r="L122" s="557">
        <v>-8.4629999999999992</v>
      </c>
      <c r="M122" s="553">
        <v>-45.318000000000005</v>
      </c>
      <c r="N122" s="557">
        <v>-8.4629999999999992</v>
      </c>
      <c r="O122" s="553">
        <v>-179.43199999999999</v>
      </c>
      <c r="P122" s="557">
        <v>-125.286</v>
      </c>
      <c r="Q122" s="553">
        <v>-57.634999999999991</v>
      </c>
      <c r="R122" s="557">
        <v>-46.879999999999995</v>
      </c>
      <c r="S122" s="553">
        <v>0</v>
      </c>
      <c r="T122" s="557">
        <v>0</v>
      </c>
      <c r="U122" s="553">
        <v>0</v>
      </c>
      <c r="V122" s="557">
        <v>0</v>
      </c>
      <c r="W122" s="553">
        <v>0</v>
      </c>
      <c r="X122" s="557">
        <v>0</v>
      </c>
      <c r="Y122" s="553">
        <v>0</v>
      </c>
      <c r="Z122" s="557">
        <v>0</v>
      </c>
      <c r="AA122" s="553">
        <v>-264.93700000000001</v>
      </c>
      <c r="AB122" s="557">
        <v>-120.367</v>
      </c>
      <c r="AC122" s="553">
        <v>-86.320999999999998</v>
      </c>
      <c r="AD122" s="557">
        <v>-24.213999999999999</v>
      </c>
    </row>
    <row r="123" spans="1:31">
      <c r="C123" s="162">
        <v>0</v>
      </c>
      <c r="D123" s="162">
        <v>0</v>
      </c>
      <c r="E123" s="667">
        <v>0</v>
      </c>
      <c r="F123" s="667"/>
      <c r="G123" s="162">
        <v>0</v>
      </c>
      <c r="H123" s="162">
        <v>0</v>
      </c>
      <c r="I123" s="667">
        <v>0</v>
      </c>
      <c r="J123" s="667">
        <v>0</v>
      </c>
      <c r="K123" s="162">
        <v>0</v>
      </c>
      <c r="L123" s="162">
        <v>0</v>
      </c>
      <c r="M123" s="667"/>
      <c r="N123" s="667"/>
      <c r="O123" s="162">
        <v>0</v>
      </c>
      <c r="P123" s="162">
        <v>0</v>
      </c>
      <c r="Q123" s="667"/>
      <c r="R123" s="667"/>
      <c r="S123" s="162">
        <v>0</v>
      </c>
      <c r="T123" s="162">
        <v>0</v>
      </c>
      <c r="U123" s="667">
        <v>0</v>
      </c>
      <c r="V123" s="667">
        <v>0</v>
      </c>
      <c r="W123" s="162">
        <v>0</v>
      </c>
      <c r="X123" s="162">
        <v>0</v>
      </c>
      <c r="Y123" s="667"/>
      <c r="Z123" s="667"/>
      <c r="AA123" s="162">
        <v>0</v>
      </c>
      <c r="AB123" s="162">
        <v>0</v>
      </c>
      <c r="AC123" s="667"/>
      <c r="AD123" s="667"/>
      <c r="AE123" s="162"/>
    </row>
    <row r="124" spans="1:31">
      <c r="A124" s="158" t="s">
        <v>393</v>
      </c>
      <c r="B124" s="166"/>
      <c r="C124" s="562">
        <v>0</v>
      </c>
      <c r="D124" s="556">
        <v>0</v>
      </c>
      <c r="E124" s="562">
        <v>0</v>
      </c>
      <c r="F124" s="556">
        <v>0</v>
      </c>
      <c r="G124" s="562">
        <v>39.954999999999998</v>
      </c>
      <c r="H124" s="556">
        <v>-4.4980000000000002</v>
      </c>
      <c r="I124" s="562">
        <v>-0.28300000000000125</v>
      </c>
      <c r="J124" s="556">
        <v>-56.701000000000001</v>
      </c>
      <c r="K124" s="562">
        <v>242.89400000000001</v>
      </c>
      <c r="L124" s="556">
        <v>93.863</v>
      </c>
      <c r="M124" s="562">
        <v>120.80900000000001</v>
      </c>
      <c r="N124" s="556">
        <v>93.863</v>
      </c>
      <c r="O124" s="562">
        <v>281.39299999999997</v>
      </c>
      <c r="P124" s="556">
        <v>212.86500000000001</v>
      </c>
      <c r="Q124" s="562">
        <v>94.646999999999963</v>
      </c>
      <c r="R124" s="556">
        <v>81.39500000000001</v>
      </c>
      <c r="S124" s="562">
        <v>0</v>
      </c>
      <c r="T124" s="556">
        <v>0</v>
      </c>
      <c r="U124" s="562">
        <v>0</v>
      </c>
      <c r="V124" s="556">
        <v>0</v>
      </c>
      <c r="W124" s="562">
        <v>0</v>
      </c>
      <c r="X124" s="556">
        <v>0</v>
      </c>
      <c r="Y124" s="562">
        <v>0</v>
      </c>
      <c r="Z124" s="556">
        <v>0</v>
      </c>
      <c r="AA124" s="562">
        <v>564.24199999999996</v>
      </c>
      <c r="AB124" s="556">
        <v>302.23</v>
      </c>
      <c r="AC124" s="562">
        <v>215.17299999999994</v>
      </c>
      <c r="AD124" s="556">
        <v>31.628000000000043</v>
      </c>
    </row>
    <row r="125" spans="1:31">
      <c r="A125" s="164"/>
      <c r="B125" s="165" t="s">
        <v>394</v>
      </c>
      <c r="C125" s="553">
        <v>0</v>
      </c>
      <c r="D125" s="557">
        <v>0</v>
      </c>
      <c r="E125" s="553">
        <v>0</v>
      </c>
      <c r="F125" s="557">
        <v>0</v>
      </c>
      <c r="G125" s="553">
        <v>0</v>
      </c>
      <c r="H125" s="557">
        <v>0</v>
      </c>
      <c r="I125" s="553">
        <v>0</v>
      </c>
      <c r="J125" s="557">
        <v>0</v>
      </c>
      <c r="K125" s="553">
        <v>0</v>
      </c>
      <c r="L125" s="557">
        <v>0</v>
      </c>
      <c r="M125" s="553">
        <v>0</v>
      </c>
      <c r="N125" s="557">
        <v>0</v>
      </c>
      <c r="O125" s="553">
        <v>0</v>
      </c>
      <c r="P125" s="557">
        <v>0</v>
      </c>
      <c r="Q125" s="553">
        <v>0</v>
      </c>
      <c r="R125" s="557">
        <v>0</v>
      </c>
      <c r="S125" s="553">
        <v>0</v>
      </c>
      <c r="T125" s="557">
        <v>0</v>
      </c>
      <c r="U125" s="553">
        <v>0</v>
      </c>
      <c r="V125" s="557">
        <v>0</v>
      </c>
      <c r="W125" s="553">
        <v>0</v>
      </c>
      <c r="X125" s="557">
        <v>0</v>
      </c>
      <c r="Y125" s="553">
        <v>0</v>
      </c>
      <c r="Z125" s="557">
        <v>0</v>
      </c>
      <c r="AA125" s="553">
        <v>0</v>
      </c>
      <c r="AB125" s="557">
        <v>0</v>
      </c>
      <c r="AC125" s="553">
        <v>0</v>
      </c>
      <c r="AD125" s="557">
        <v>0</v>
      </c>
    </row>
    <row r="126" spans="1:31">
      <c r="A126" s="158" t="s">
        <v>395</v>
      </c>
      <c r="B126" s="165"/>
      <c r="C126" s="562">
        <v>0</v>
      </c>
      <c r="D126" s="556">
        <v>0</v>
      </c>
      <c r="E126" s="562">
        <v>0</v>
      </c>
      <c r="F126" s="556">
        <v>0</v>
      </c>
      <c r="G126" s="562">
        <v>39.954999999999998</v>
      </c>
      <c r="H126" s="556">
        <v>-4.4980000000000002</v>
      </c>
      <c r="I126" s="562">
        <v>-0.28300000000000125</v>
      </c>
      <c r="J126" s="556">
        <v>-56.701000000000001</v>
      </c>
      <c r="K126" s="562">
        <v>242.89400000000001</v>
      </c>
      <c r="L126" s="556">
        <v>93.863</v>
      </c>
      <c r="M126" s="562">
        <v>120.80900000000001</v>
      </c>
      <c r="N126" s="556">
        <v>93.863</v>
      </c>
      <c r="O126" s="562">
        <v>281.39299999999997</v>
      </c>
      <c r="P126" s="556">
        <v>212.86500000000001</v>
      </c>
      <c r="Q126" s="562">
        <v>94.646999999999963</v>
      </c>
      <c r="R126" s="556">
        <v>81.39500000000001</v>
      </c>
      <c r="S126" s="562">
        <v>0</v>
      </c>
      <c r="T126" s="556">
        <v>0</v>
      </c>
      <c r="U126" s="562">
        <v>0</v>
      </c>
      <c r="V126" s="556">
        <v>0</v>
      </c>
      <c r="W126" s="562">
        <v>0</v>
      </c>
      <c r="X126" s="556">
        <v>0</v>
      </c>
      <c r="Y126" s="562">
        <v>0</v>
      </c>
      <c r="Z126" s="556">
        <v>0</v>
      </c>
      <c r="AA126" s="562">
        <v>564.24199999999996</v>
      </c>
      <c r="AB126" s="556">
        <v>302.23</v>
      </c>
      <c r="AC126" s="562">
        <v>215.17299999999994</v>
      </c>
      <c r="AD126" s="556">
        <v>31.628000000000043</v>
      </c>
    </row>
    <row r="127" spans="1:31">
      <c r="C127" s="163"/>
      <c r="O127" s="109"/>
      <c r="P127" s="109"/>
    </row>
    <row r="128" spans="1:31">
      <c r="C128" s="163"/>
    </row>
    <row r="129" spans="1:19">
      <c r="C129" s="109">
        <v>1000</v>
      </c>
      <c r="Q129"/>
      <c r="R129"/>
      <c r="S129"/>
    </row>
    <row r="130" spans="1:19">
      <c r="A130" s="875" t="s">
        <v>0</v>
      </c>
      <c r="B130" s="876"/>
      <c r="C130" s="872" t="s">
        <v>219</v>
      </c>
      <c r="D130" s="873"/>
      <c r="E130" s="872" t="s">
        <v>5</v>
      </c>
      <c r="F130" s="873"/>
      <c r="G130" s="872" t="s">
        <v>6</v>
      </c>
      <c r="H130" s="873"/>
      <c r="I130" s="872" t="s">
        <v>7</v>
      </c>
      <c r="J130" s="873"/>
      <c r="K130" s="872" t="s">
        <v>14</v>
      </c>
      <c r="L130" s="873"/>
      <c r="M130" s="872" t="s">
        <v>308</v>
      </c>
      <c r="N130" s="873"/>
      <c r="O130" s="872" t="s">
        <v>47</v>
      </c>
      <c r="P130" s="873"/>
      <c r="Q130"/>
      <c r="R130"/>
      <c r="S130"/>
    </row>
    <row r="131" spans="1:19">
      <c r="A131" s="905" t="s">
        <v>397</v>
      </c>
      <c r="B131" s="906"/>
      <c r="C131" s="549" t="s">
        <v>489</v>
      </c>
      <c r="D131" s="263" t="s">
        <v>490</v>
      </c>
      <c r="E131" s="549" t="s">
        <v>489</v>
      </c>
      <c r="F131" s="263" t="s">
        <v>490</v>
      </c>
      <c r="G131" s="549" t="s">
        <v>489</v>
      </c>
      <c r="H131" s="263" t="s">
        <v>490</v>
      </c>
      <c r="I131" s="549" t="s">
        <v>489</v>
      </c>
      <c r="J131" s="263" t="s">
        <v>490</v>
      </c>
      <c r="K131" s="549" t="s">
        <v>489</v>
      </c>
      <c r="L131" s="263" t="s">
        <v>490</v>
      </c>
      <c r="M131" s="549" t="s">
        <v>489</v>
      </c>
      <c r="N131" s="263" t="s">
        <v>490</v>
      </c>
      <c r="O131" s="549" t="s">
        <v>489</v>
      </c>
      <c r="P131" s="263" t="s">
        <v>490</v>
      </c>
      <c r="Q131"/>
      <c r="R131"/>
      <c r="S131"/>
    </row>
    <row r="132" spans="1:19">
      <c r="A132" s="907"/>
      <c r="B132" s="908"/>
      <c r="C132" s="550" t="s">
        <v>218</v>
      </c>
      <c r="D132" s="264" t="s">
        <v>218</v>
      </c>
      <c r="E132" s="550" t="s">
        <v>218</v>
      </c>
      <c r="F132" s="264" t="s">
        <v>218</v>
      </c>
      <c r="G132" s="550" t="s">
        <v>218</v>
      </c>
      <c r="H132" s="264" t="s">
        <v>218</v>
      </c>
      <c r="I132" s="550" t="s">
        <v>218</v>
      </c>
      <c r="J132" s="264" t="s">
        <v>218</v>
      </c>
      <c r="K132" s="550" t="s">
        <v>218</v>
      </c>
      <c r="L132" s="264" t="s">
        <v>218</v>
      </c>
      <c r="M132" s="550" t="s">
        <v>218</v>
      </c>
      <c r="N132" s="264" t="s">
        <v>218</v>
      </c>
      <c r="O132" s="550" t="s">
        <v>218</v>
      </c>
      <c r="P132" s="264" t="s">
        <v>218</v>
      </c>
      <c r="Q132"/>
      <c r="R132"/>
      <c r="S132"/>
    </row>
    <row r="133" spans="1:19">
      <c r="C133" s="169"/>
      <c r="D133" s="169"/>
      <c r="E133" s="169"/>
      <c r="F133" s="169"/>
      <c r="G133" s="169"/>
      <c r="H133" s="169"/>
      <c r="I133" s="169"/>
      <c r="J133" s="169"/>
      <c r="K133" s="169"/>
      <c r="L133" s="169"/>
      <c r="M133" s="169"/>
      <c r="N133" s="169"/>
      <c r="O133" s="169"/>
      <c r="P133" s="169"/>
      <c r="Q133"/>
      <c r="R133"/>
      <c r="S133"/>
    </row>
    <row r="134" spans="1:19">
      <c r="A134" s="158"/>
      <c r="B134" s="167" t="s">
        <v>398</v>
      </c>
      <c r="C134" s="553">
        <v>0</v>
      </c>
      <c r="D134" s="752">
        <v>0</v>
      </c>
      <c r="E134" s="553">
        <v>84.56</v>
      </c>
      <c r="F134" s="557">
        <v>16.856000000000002</v>
      </c>
      <c r="G134" s="553">
        <v>507.52699999999999</v>
      </c>
      <c r="H134" s="557">
        <v>329.95100000000002</v>
      </c>
      <c r="I134" s="553">
        <v>737.17600000000004</v>
      </c>
      <c r="J134" s="557">
        <v>1088.7149999999999</v>
      </c>
      <c r="K134" s="553">
        <v>0</v>
      </c>
      <c r="L134" s="557">
        <v>0</v>
      </c>
      <c r="M134" s="553">
        <v>0</v>
      </c>
      <c r="N134" s="557">
        <v>0</v>
      </c>
      <c r="O134" s="553">
        <v>1329.2629999999999</v>
      </c>
      <c r="P134" s="557">
        <v>1435.5219999999999</v>
      </c>
      <c r="Q134"/>
      <c r="R134"/>
      <c r="S134"/>
    </row>
    <row r="135" spans="1:19">
      <c r="A135" s="158"/>
      <c r="B135" s="167" t="s">
        <v>399</v>
      </c>
      <c r="C135" s="553">
        <v>0</v>
      </c>
      <c r="D135" s="752">
        <v>0</v>
      </c>
      <c r="E135" s="553">
        <v>-229.625</v>
      </c>
      <c r="F135" s="557">
        <v>-105.97199999999999</v>
      </c>
      <c r="G135" s="553">
        <v>-1027.999</v>
      </c>
      <c r="H135" s="557">
        <v>-733.96199999999999</v>
      </c>
      <c r="I135" s="553">
        <v>-322.815</v>
      </c>
      <c r="J135" s="557">
        <v>-261.18299999999999</v>
      </c>
      <c r="K135" s="553">
        <v>0</v>
      </c>
      <c r="L135" s="557">
        <v>0</v>
      </c>
      <c r="M135" s="553">
        <v>0</v>
      </c>
      <c r="N135" s="557">
        <v>0</v>
      </c>
      <c r="O135" s="553">
        <v>-1580.4390000000001</v>
      </c>
      <c r="P135" s="557">
        <v>-1101.117</v>
      </c>
    </row>
    <row r="136" spans="1:19">
      <c r="A136" s="158"/>
      <c r="B136" s="167" t="s">
        <v>400</v>
      </c>
      <c r="C136" s="553">
        <v>0</v>
      </c>
      <c r="D136" s="752">
        <v>0</v>
      </c>
      <c r="E136" s="553">
        <v>142.27199999999999</v>
      </c>
      <c r="F136" s="557">
        <v>89.331000000000003</v>
      </c>
      <c r="G136" s="553">
        <v>547.51300000000003</v>
      </c>
      <c r="H136" s="557">
        <v>278.50200000000001</v>
      </c>
      <c r="I136" s="553">
        <v>-397.59699999999998</v>
      </c>
      <c r="J136" s="557">
        <v>-296.80700000000002</v>
      </c>
      <c r="K136" s="553">
        <v>0</v>
      </c>
      <c r="L136" s="557">
        <v>0</v>
      </c>
      <c r="M136" s="553">
        <v>0</v>
      </c>
      <c r="N136" s="557">
        <v>0</v>
      </c>
      <c r="O136" s="553">
        <v>292.18799999999999</v>
      </c>
      <c r="P136" s="557">
        <v>71.025999999999996</v>
      </c>
    </row>
    <row r="137" spans="1:19">
      <c r="C137" s="169"/>
      <c r="D137" s="169"/>
      <c r="E137" s="169"/>
      <c r="F137" s="169"/>
      <c r="G137" s="169"/>
      <c r="H137" s="169"/>
      <c r="I137" s="169"/>
      <c r="J137" s="169"/>
      <c r="K137" s="169"/>
      <c r="L137" s="169"/>
      <c r="M137" s="169"/>
      <c r="N137" s="169"/>
      <c r="O137" s="169"/>
      <c r="P137" s="169"/>
    </row>
    <row r="142" spans="1:19">
      <c r="E142" s="184"/>
      <c r="F142" s="184"/>
      <c r="G142" s="184"/>
      <c r="H142" s="184"/>
      <c r="I142" s="184"/>
      <c r="J142" s="184"/>
    </row>
    <row r="143" spans="1:19">
      <c r="E143" s="184"/>
      <c r="F143" s="184"/>
      <c r="G143" s="184"/>
      <c r="H143" s="184"/>
      <c r="I143" s="184"/>
      <c r="J143" s="184"/>
    </row>
    <row r="144" spans="1:19">
      <c r="E144" s="184"/>
      <c r="F144" s="184"/>
      <c r="G144" s="184"/>
      <c r="H144" s="184"/>
      <c r="I144" s="184"/>
      <c r="J144" s="184"/>
    </row>
    <row r="145" spans="5:10">
      <c r="E145" s="184"/>
      <c r="F145" s="184"/>
      <c r="G145" s="184"/>
      <c r="H145" s="184"/>
      <c r="I145" s="184"/>
      <c r="J145" s="184"/>
    </row>
  </sheetData>
  <mergeCells count="55">
    <mergeCell ref="A4:B5"/>
    <mergeCell ref="A34:B35"/>
    <mergeCell ref="O33:P33"/>
    <mergeCell ref="C32:P32"/>
    <mergeCell ref="E33:F33"/>
    <mergeCell ref="A32:B32"/>
    <mergeCell ref="A33:B33"/>
    <mergeCell ref="C33:D33"/>
    <mergeCell ref="G33:H33"/>
    <mergeCell ref="I33:J33"/>
    <mergeCell ref="K33:L33"/>
    <mergeCell ref="M33:N33"/>
    <mergeCell ref="C72:AD72"/>
    <mergeCell ref="A2:B2"/>
    <mergeCell ref="C2:P2"/>
    <mergeCell ref="A3:B3"/>
    <mergeCell ref="C3:D3"/>
    <mergeCell ref="E3:F3"/>
    <mergeCell ref="G3:H3"/>
    <mergeCell ref="I3:J3"/>
    <mergeCell ref="M3:N3"/>
    <mergeCell ref="K3:L3"/>
    <mergeCell ref="O3:P3"/>
    <mergeCell ref="G130:H130"/>
    <mergeCell ref="O130:P130"/>
    <mergeCell ref="I130:J130"/>
    <mergeCell ref="M130:N130"/>
    <mergeCell ref="K130:L130"/>
    <mergeCell ref="G74:H74"/>
    <mergeCell ref="I74:J74"/>
    <mergeCell ref="K73:N73"/>
    <mergeCell ref="K74:L74"/>
    <mergeCell ref="M74:N74"/>
    <mergeCell ref="G73:J73"/>
    <mergeCell ref="O74:P74"/>
    <mergeCell ref="Q74:R74"/>
    <mergeCell ref="S73:V73"/>
    <mergeCell ref="O73:R73"/>
    <mergeCell ref="W74:X74"/>
    <mergeCell ref="A131:B132"/>
    <mergeCell ref="A73:B73"/>
    <mergeCell ref="A75:B76"/>
    <mergeCell ref="A130:B130"/>
    <mergeCell ref="C130:D130"/>
    <mergeCell ref="C73:F73"/>
    <mergeCell ref="C74:D74"/>
    <mergeCell ref="E74:F74"/>
    <mergeCell ref="E130:F130"/>
    <mergeCell ref="AA74:AB74"/>
    <mergeCell ref="AC74:AD74"/>
    <mergeCell ref="AA73:AD73"/>
    <mergeCell ref="W73:Z73"/>
    <mergeCell ref="S74:T74"/>
    <mergeCell ref="U74:V74"/>
    <mergeCell ref="Y74:Z74"/>
  </mergeCells>
  <pageMargins left="0.7" right="0.7" top="0.75" bottom="0.75" header="0.3" footer="0.3"/>
  <pageSetup paperSize="9" orientation="portrait" r:id="rId1"/>
  <headerFooter>
    <oddHeader>&amp;C&amp;"Arial"&amp;8&amp;K000000INTERNAL&amp;1#</oddHeader>
  </headerFooter>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51"/>
  </sheetPr>
  <dimension ref="C5:I35"/>
  <sheetViews>
    <sheetView workbookViewId="0"/>
  </sheetViews>
  <sheetFormatPr baseColWidth="10" defaultColWidth="11.42578125" defaultRowHeight="12.75"/>
  <cols>
    <col min="3" max="3" width="30" customWidth="1"/>
    <col min="4" max="5" width="15.85546875" customWidth="1"/>
    <col min="6" max="6" width="15.42578125" customWidth="1"/>
    <col min="7" max="7" width="15" hidden="1" customWidth="1"/>
  </cols>
  <sheetData>
    <row r="5" spans="3:9" ht="15.75">
      <c r="C5" s="919" t="s">
        <v>408</v>
      </c>
      <c r="D5" s="919"/>
      <c r="E5" s="919"/>
      <c r="F5" s="919"/>
      <c r="G5" s="919"/>
    </row>
    <row r="6" spans="3:9">
      <c r="C6" s="920" t="s">
        <v>409</v>
      </c>
      <c r="D6" s="920"/>
      <c r="E6" s="920"/>
      <c r="F6" s="920"/>
      <c r="G6" s="920"/>
    </row>
    <row r="7" spans="3:9" ht="8.25" hidden="1" customHeight="1">
      <c r="C7" s="918"/>
      <c r="D7" s="918"/>
      <c r="E7" s="918"/>
      <c r="F7" s="918"/>
    </row>
    <row r="9" spans="3:9" ht="45" customHeight="1">
      <c r="C9" s="59" t="s">
        <v>410</v>
      </c>
      <c r="D9" s="59" t="s">
        <v>112</v>
      </c>
      <c r="E9" s="59" t="s">
        <v>411</v>
      </c>
      <c r="F9" s="59" t="s">
        <v>412</v>
      </c>
      <c r="G9" s="59" t="s">
        <v>413</v>
      </c>
    </row>
    <row r="10" spans="3:9" ht="13.5" customHeight="1">
      <c r="C10" s="60"/>
      <c r="D10" s="70" t="s">
        <v>414</v>
      </c>
      <c r="E10" s="70" t="s">
        <v>414</v>
      </c>
      <c r="F10" s="70" t="s">
        <v>2</v>
      </c>
      <c r="G10" s="70" t="s">
        <v>2</v>
      </c>
      <c r="H10" s="62"/>
      <c r="I10" s="62"/>
    </row>
    <row r="11" spans="3:9">
      <c r="C11" s="63" t="s">
        <v>415</v>
      </c>
      <c r="D11" s="61"/>
      <c r="E11" s="61"/>
      <c r="F11" s="61"/>
      <c r="G11" s="61"/>
      <c r="H11" s="62"/>
      <c r="I11" s="62"/>
    </row>
    <row r="12" spans="3:9">
      <c r="C12" s="60" t="s">
        <v>219</v>
      </c>
      <c r="D12" s="61">
        <v>115625</v>
      </c>
      <c r="E12" s="61">
        <v>2350118</v>
      </c>
      <c r="F12" s="71">
        <f t="shared" ref="F12:F17" si="0">+D12/E12*4</f>
        <v>0.19679862883480745</v>
      </c>
      <c r="G12" s="71">
        <v>0.26205136598302631</v>
      </c>
      <c r="H12" s="62"/>
      <c r="I12" s="62"/>
    </row>
    <row r="13" spans="3:9">
      <c r="C13" s="60" t="s">
        <v>7</v>
      </c>
      <c r="D13" s="61">
        <v>36395</v>
      </c>
      <c r="E13" s="61">
        <v>1207616</v>
      </c>
      <c r="F13" s="71">
        <f t="shared" si="0"/>
        <v>0.12055156606073454</v>
      </c>
      <c r="G13" s="71">
        <v>0.16653419547020115</v>
      </c>
      <c r="H13" s="62"/>
      <c r="I13" s="62"/>
    </row>
    <row r="14" spans="3:9">
      <c r="C14" s="60" t="s">
        <v>5</v>
      </c>
      <c r="D14" s="61">
        <v>14999</v>
      </c>
      <c r="E14" s="61">
        <v>142944</v>
      </c>
      <c r="F14" s="71">
        <f t="shared" si="0"/>
        <v>0.41971681217819568</v>
      </c>
      <c r="G14" s="71">
        <v>0.16979656226377887</v>
      </c>
      <c r="H14" s="62"/>
      <c r="I14" s="62"/>
    </row>
    <row r="15" spans="3:9">
      <c r="C15" s="60" t="s">
        <v>416</v>
      </c>
      <c r="D15" s="61">
        <v>32174</v>
      </c>
      <c r="E15" s="61">
        <v>680395</v>
      </c>
      <c r="F15" s="71">
        <f t="shared" si="0"/>
        <v>0.18914895024213876</v>
      </c>
      <c r="G15" s="71">
        <v>0.16223657853818924</v>
      </c>
      <c r="H15" s="62"/>
      <c r="I15" s="62"/>
    </row>
    <row r="16" spans="3:9">
      <c r="C16" s="60" t="s">
        <v>417</v>
      </c>
      <c r="D16" s="61">
        <v>32517</v>
      </c>
      <c r="E16" s="61">
        <v>497773</v>
      </c>
      <c r="F16" s="71">
        <f t="shared" si="0"/>
        <v>0.2612998294403272</v>
      </c>
      <c r="G16" s="71">
        <v>0.15617793924285378</v>
      </c>
      <c r="H16" s="62"/>
      <c r="I16" s="62"/>
    </row>
    <row r="17" spans="3:9">
      <c r="C17" s="64" t="s">
        <v>418</v>
      </c>
      <c r="D17" s="65">
        <f>SUM(D12:D16)</f>
        <v>231710</v>
      </c>
      <c r="E17" s="65">
        <f>SUM(E12:E16)</f>
        <v>4878846</v>
      </c>
      <c r="F17" s="72">
        <f t="shared" si="0"/>
        <v>0.18997115301446285</v>
      </c>
      <c r="G17" s="72">
        <v>0.20207124723379644</v>
      </c>
      <c r="H17" s="62"/>
      <c r="I17" s="62"/>
    </row>
    <row r="18" spans="3:9" ht="6.75" customHeight="1">
      <c r="C18" s="66"/>
      <c r="D18" s="67"/>
      <c r="E18" s="67"/>
      <c r="F18" s="73"/>
      <c r="G18" s="73"/>
      <c r="H18" s="62"/>
      <c r="I18" s="62"/>
    </row>
    <row r="19" spans="3:9">
      <c r="C19" s="63" t="s">
        <v>419</v>
      </c>
      <c r="D19" s="61"/>
      <c r="E19" s="61"/>
      <c r="F19" s="70"/>
      <c r="G19" s="70"/>
      <c r="H19" s="62"/>
      <c r="I19" s="62"/>
    </row>
    <row r="20" spans="3:9">
      <c r="C20" s="60" t="s">
        <v>219</v>
      </c>
      <c r="D20" s="61">
        <v>37244</v>
      </c>
      <c r="E20" s="61">
        <v>562855</v>
      </c>
      <c r="F20" s="71">
        <f t="shared" ref="F20:F25" si="1">+D20/E20*4</f>
        <v>0.26467918025068621</v>
      </c>
      <c r="G20" s="71">
        <v>0.30879655748641593</v>
      </c>
      <c r="H20" s="62"/>
      <c r="I20" s="62"/>
    </row>
    <row r="21" spans="3:9">
      <c r="C21" s="60" t="s">
        <v>7</v>
      </c>
      <c r="D21" s="61">
        <v>37204</v>
      </c>
      <c r="E21" s="61">
        <v>783717</v>
      </c>
      <c r="F21" s="71">
        <f t="shared" si="1"/>
        <v>0.18988486915557529</v>
      </c>
      <c r="G21" s="71">
        <v>0.27295778398474824</v>
      </c>
      <c r="H21" s="62"/>
      <c r="I21" s="62"/>
    </row>
    <row r="22" spans="3:9">
      <c r="C22" s="60" t="s">
        <v>5</v>
      </c>
      <c r="D22" s="61">
        <v>2518</v>
      </c>
      <c r="E22" s="61">
        <v>310232</v>
      </c>
      <c r="F22" s="71">
        <f t="shared" si="1"/>
        <v>3.2466025426132701E-2</v>
      </c>
      <c r="G22" s="71">
        <v>0.11185438401775805</v>
      </c>
      <c r="H22" s="62"/>
      <c r="I22" s="62"/>
    </row>
    <row r="23" spans="3:9">
      <c r="C23" s="60" t="s">
        <v>416</v>
      </c>
      <c r="D23" s="61">
        <v>22042</v>
      </c>
      <c r="E23" s="61">
        <v>352571</v>
      </c>
      <c r="F23" s="71">
        <f t="shared" si="1"/>
        <v>0.25007161678073353</v>
      </c>
      <c r="G23" s="71">
        <v>0.2213841453434448</v>
      </c>
      <c r="H23" s="62"/>
      <c r="I23" s="62"/>
    </row>
    <row r="24" spans="3:9">
      <c r="C24" s="60" t="s">
        <v>420</v>
      </c>
      <c r="D24" s="61">
        <v>106978</v>
      </c>
      <c r="E24" s="61">
        <v>1467208</v>
      </c>
      <c r="F24" s="71">
        <f t="shared" si="1"/>
        <v>0.29165053625661802</v>
      </c>
      <c r="G24" s="71">
        <v>0.33533739354956343</v>
      </c>
      <c r="H24" s="62"/>
      <c r="I24" s="62"/>
    </row>
    <row r="25" spans="3:9" ht="16.5" customHeight="1">
      <c r="C25" s="64" t="s">
        <v>421</v>
      </c>
      <c r="D25" s="65">
        <f>SUM(D20:D24)</f>
        <v>205986</v>
      </c>
      <c r="E25" s="65">
        <f>SUM(E20:E24)</f>
        <v>3476583</v>
      </c>
      <c r="F25" s="72">
        <f t="shared" si="1"/>
        <v>0.23699822498125314</v>
      </c>
      <c r="G25" s="72">
        <v>0.26909158587948101</v>
      </c>
      <c r="H25" s="62"/>
      <c r="I25" s="62"/>
    </row>
    <row r="26" spans="3:9" ht="6.75" customHeight="1">
      <c r="C26" s="63"/>
      <c r="D26" s="68"/>
      <c r="E26" s="68"/>
      <c r="F26" s="74"/>
      <c r="G26" s="74"/>
      <c r="H26" s="62"/>
      <c r="I26" s="62"/>
    </row>
    <row r="27" spans="3:9" hidden="1">
      <c r="C27" s="64" t="s">
        <v>422</v>
      </c>
      <c r="D27" s="65">
        <v>-3335</v>
      </c>
      <c r="E27" s="65">
        <v>-4825</v>
      </c>
      <c r="F27" s="72">
        <f>+D27/E27</f>
        <v>0.69119170984455958</v>
      </c>
      <c r="G27" s="72">
        <v>0.10359265433905596</v>
      </c>
      <c r="H27" s="62"/>
      <c r="I27" s="62"/>
    </row>
    <row r="28" spans="3:9" ht="12" hidden="1" customHeight="1">
      <c r="C28" s="60"/>
      <c r="D28" s="61"/>
      <c r="E28" s="61"/>
      <c r="F28" s="71"/>
      <c r="G28" s="71"/>
      <c r="H28" s="62"/>
      <c r="I28" s="62"/>
    </row>
    <row r="29" spans="3:9" ht="14.25" customHeight="1">
      <c r="C29" s="59" t="s">
        <v>423</v>
      </c>
      <c r="D29" s="69">
        <f>+D17+D25+D27</f>
        <v>434361</v>
      </c>
      <c r="E29" s="69">
        <f>+E17+E25+E27</f>
        <v>8350604</v>
      </c>
      <c r="F29" s="75">
        <f>+D29/E29*4</f>
        <v>0.20806207550974756</v>
      </c>
      <c r="G29" s="75">
        <v>0.22771741544126939</v>
      </c>
      <c r="H29" s="62"/>
      <c r="I29" s="62"/>
    </row>
    <row r="30" spans="3:9" ht="17.25" customHeight="1">
      <c r="D30" s="62"/>
      <c r="E30" s="62"/>
      <c r="F30" s="62"/>
      <c r="G30" s="62"/>
      <c r="H30" s="62"/>
      <c r="I30" s="62"/>
    </row>
    <row r="31" spans="3:9">
      <c r="C31" s="79" t="s">
        <v>424</v>
      </c>
      <c r="D31" s="62"/>
      <c r="E31" s="62"/>
      <c r="F31" s="62"/>
      <c r="G31" s="62"/>
      <c r="H31" s="62"/>
      <c r="I31" s="62"/>
    </row>
    <row r="32" spans="3:9">
      <c r="D32" s="62"/>
      <c r="E32" s="62"/>
      <c r="F32" s="62"/>
      <c r="G32" s="62"/>
      <c r="H32" s="62"/>
      <c r="I32" s="62"/>
    </row>
    <row r="34" spans="4:5">
      <c r="D34" s="62"/>
    </row>
    <row r="35" spans="4:5">
      <c r="E35" s="43"/>
    </row>
  </sheetData>
  <mergeCells count="3">
    <mergeCell ref="C7:F7"/>
    <mergeCell ref="C5:G5"/>
    <mergeCell ref="C6:G6"/>
  </mergeCells>
  <phoneticPr fontId="12" type="noConversion"/>
  <printOptions horizontalCentered="1" verticalCentered="1"/>
  <pageMargins left="0.78740157480314965" right="0.78740157480314965" top="0.98425196850393704" bottom="0.98425196850393704" header="0" footer="0"/>
  <pageSetup orientation="landscape" r:id="rId1"/>
  <headerFooter alignWithMargins="0">
    <oddHeader>&amp;C&amp;"Arial"&amp;8&amp;K000000INTERNAL&amp;1#</oddHeader>
  </headerFooter>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3:O30"/>
  <sheetViews>
    <sheetView workbookViewId="0"/>
  </sheetViews>
  <sheetFormatPr baseColWidth="10" defaultColWidth="4" defaultRowHeight="10.5"/>
  <cols>
    <col min="1" max="1" width="3.42578125" style="23" customWidth="1"/>
    <col min="2" max="2" width="22.5703125" style="23" customWidth="1"/>
    <col min="3" max="3" width="14.42578125" style="23" customWidth="1"/>
    <col min="4" max="7" width="12" style="23" customWidth="1"/>
    <col min="8" max="8" width="1.28515625" style="23" customWidth="1"/>
    <col min="9" max="9" width="1.140625" style="23" customWidth="1"/>
    <col min="10" max="16384" width="4" style="23"/>
  </cols>
  <sheetData>
    <row r="3" spans="1:15" s="1" customFormat="1" ht="14.25">
      <c r="B3" s="35"/>
      <c r="C3" s="34" t="s">
        <v>425</v>
      </c>
      <c r="D3" s="927" t="s">
        <v>426</v>
      </c>
      <c r="E3" s="923"/>
      <c r="F3" s="923" t="s">
        <v>427</v>
      </c>
      <c r="G3" s="924"/>
      <c r="H3" s="2"/>
      <c r="I3" s="2"/>
      <c r="J3" s="2"/>
      <c r="L3" s="3"/>
      <c r="M3" s="3"/>
    </row>
    <row r="4" spans="1:15" s="1" customFormat="1" ht="14.25">
      <c r="B4" s="39" t="s">
        <v>428</v>
      </c>
      <c r="C4" s="40" t="s">
        <v>429</v>
      </c>
      <c r="D4" s="928" t="s">
        <v>430</v>
      </c>
      <c r="E4" s="925"/>
      <c r="F4" s="925" t="s">
        <v>431</v>
      </c>
      <c r="G4" s="926"/>
      <c r="H4" s="2"/>
      <c r="I4" s="2"/>
      <c r="J4" s="2"/>
      <c r="L4" s="3"/>
      <c r="M4" s="3"/>
    </row>
    <row r="5" spans="1:15" s="1" customFormat="1" ht="14.25">
      <c r="B5" s="41"/>
      <c r="C5" s="42" t="s">
        <v>432</v>
      </c>
      <c r="D5" s="38" t="e">
        <f>+#REF!</f>
        <v>#REF!</v>
      </c>
      <c r="E5" s="4" t="str">
        <f>+'Property, plant and equipment'!D6</f>
        <v xml:space="preserve"> September 2025</v>
      </c>
      <c r="F5" s="5" t="e">
        <f>+D5</f>
        <v>#REF!</v>
      </c>
      <c r="G5" s="6" t="str">
        <f>+E5</f>
        <v xml:space="preserve"> September 2025</v>
      </c>
      <c r="H5" s="2"/>
      <c r="I5" s="2"/>
      <c r="J5" s="2"/>
      <c r="L5" s="3"/>
      <c r="M5" s="3"/>
    </row>
    <row r="6" spans="1:15" s="1" customFormat="1" ht="6" customHeight="1">
      <c r="B6" s="7"/>
      <c r="C6" s="7"/>
      <c r="D6" s="7"/>
      <c r="E6" s="7"/>
      <c r="F6" s="7"/>
      <c r="G6" s="7"/>
      <c r="H6" s="7"/>
      <c r="I6" s="7"/>
      <c r="J6" s="2"/>
      <c r="L6" s="3"/>
      <c r="M6" s="3"/>
    </row>
    <row r="7" spans="1:15" s="8" customFormat="1" ht="18" customHeight="1">
      <c r="B7" s="9" t="s">
        <v>433</v>
      </c>
      <c r="C7" s="10" t="s">
        <v>434</v>
      </c>
      <c r="D7" s="11">
        <v>18461</v>
      </c>
      <c r="E7" s="12">
        <v>20730.5</v>
      </c>
      <c r="F7" s="13">
        <v>0.40300000000000002</v>
      </c>
      <c r="G7" s="14">
        <v>0.437</v>
      </c>
      <c r="H7" s="2"/>
      <c r="I7" s="15"/>
      <c r="J7" s="15"/>
      <c r="K7" s="15"/>
      <c r="L7" s="3"/>
      <c r="M7" s="3"/>
      <c r="N7" s="16"/>
      <c r="O7" s="16"/>
    </row>
    <row r="8" spans="1:15" s="8" customFormat="1" ht="18" customHeight="1">
      <c r="B8" s="17" t="s">
        <v>5</v>
      </c>
      <c r="C8" s="10" t="s">
        <v>435</v>
      </c>
      <c r="D8" s="11">
        <v>11603.3</v>
      </c>
      <c r="E8" s="18">
        <v>12578.8</v>
      </c>
      <c r="F8" s="13">
        <v>0.14000000000000001</v>
      </c>
      <c r="G8" s="19">
        <v>0.14299999999999999</v>
      </c>
      <c r="H8" s="2"/>
      <c r="I8" s="15"/>
      <c r="J8" s="15"/>
      <c r="L8" s="3"/>
      <c r="M8" s="3"/>
      <c r="N8" s="16"/>
      <c r="O8" s="16"/>
    </row>
    <row r="9" spans="1:15" s="8" customFormat="1" ht="18" customHeight="1">
      <c r="B9" s="17" t="s">
        <v>416</v>
      </c>
      <c r="C9" s="10" t="s">
        <v>436</v>
      </c>
      <c r="D9" s="11">
        <v>4327.6000000000004</v>
      </c>
      <c r="E9" s="18">
        <v>4599.8999999999996</v>
      </c>
      <c r="F9" s="13">
        <v>0.23300000000000001</v>
      </c>
      <c r="G9" s="19">
        <v>0.23599999999999999</v>
      </c>
      <c r="H9" s="2"/>
      <c r="I9" s="15"/>
      <c r="J9" s="15"/>
      <c r="L9" s="3"/>
      <c r="M9" s="3"/>
      <c r="N9" s="16"/>
      <c r="O9" s="16"/>
    </row>
    <row r="10" spans="1:15" s="8" customFormat="1" ht="18" customHeight="1">
      <c r="B10" s="17" t="s">
        <v>7</v>
      </c>
      <c r="C10" s="10" t="s">
        <v>435</v>
      </c>
      <c r="D10" s="11">
        <f>2533.7+12614.1</f>
        <v>15147.8</v>
      </c>
      <c r="E10" s="18">
        <f>2737.2+12358.2-18</f>
        <v>15077.400000000001</v>
      </c>
      <c r="F10" s="13">
        <v>0.23300000000000001</v>
      </c>
      <c r="G10" s="19">
        <f>0.04+17.9%</f>
        <v>0.219</v>
      </c>
      <c r="H10" s="2"/>
      <c r="I10" s="15"/>
      <c r="J10" s="15"/>
      <c r="L10" s="3"/>
      <c r="M10" s="3"/>
      <c r="N10" s="16"/>
      <c r="O10" s="16"/>
    </row>
    <row r="11" spans="1:15" s="8" customFormat="1" ht="18" customHeight="1">
      <c r="B11" s="17" t="s">
        <v>437</v>
      </c>
      <c r="C11" s="10" t="s">
        <v>436</v>
      </c>
      <c r="D11" s="11">
        <v>3902</v>
      </c>
      <c r="E11" s="20">
        <f>4545+1467</f>
        <v>6012</v>
      </c>
      <c r="F11" s="13">
        <v>1.2E-2</v>
      </c>
      <c r="G11" s="21">
        <v>1.4E-2</v>
      </c>
      <c r="H11" s="2"/>
      <c r="I11" s="15"/>
      <c r="J11" s="15"/>
      <c r="L11" s="3"/>
      <c r="M11" s="3"/>
      <c r="N11" s="16"/>
      <c r="O11" s="16"/>
    </row>
    <row r="12" spans="1:15" s="8" customFormat="1" ht="6" customHeight="1">
      <c r="A12"/>
      <c r="B12"/>
      <c r="C12"/>
      <c r="D12"/>
      <c r="E12"/>
      <c r="F12"/>
      <c r="G12"/>
      <c r="H12"/>
      <c r="I12"/>
      <c r="J12"/>
      <c r="L12" s="3"/>
      <c r="M12" s="3"/>
      <c r="N12" s="16"/>
      <c r="O12" s="16"/>
    </row>
    <row r="13" spans="1:15" s="8" customFormat="1" ht="20.25" customHeight="1">
      <c r="B13" s="921" t="s">
        <v>438</v>
      </c>
      <c r="C13" s="922"/>
      <c r="D13" s="36">
        <f>SUM(D7:D11)</f>
        <v>53441.7</v>
      </c>
      <c r="E13" s="22">
        <f>SUM(E7:E11)</f>
        <v>58998.600000000006</v>
      </c>
      <c r="F13"/>
      <c r="G13"/>
      <c r="H13" s="2"/>
      <c r="I13" s="15"/>
      <c r="J13" s="15"/>
      <c r="L13" s="3"/>
      <c r="M13" s="3"/>
    </row>
    <row r="14" spans="1:15" ht="6" customHeight="1">
      <c r="B14" s="24"/>
      <c r="C14" s="24"/>
      <c r="D14" s="24"/>
      <c r="E14" s="24"/>
      <c r="F14" s="24"/>
      <c r="G14" s="24"/>
      <c r="H14" s="2"/>
      <c r="I14" s="2"/>
      <c r="J14" s="2"/>
    </row>
    <row r="15" spans="1:15" ht="15.75" customHeight="1">
      <c r="B15" s="23" t="s">
        <v>439</v>
      </c>
      <c r="D15" s="29"/>
      <c r="E15" s="29"/>
    </row>
    <row r="16" spans="1:15" ht="12.75">
      <c r="D16" s="29"/>
      <c r="E16" s="29"/>
    </row>
    <row r="17" spans="1:10" ht="10.5" customHeight="1">
      <c r="B17" s="24"/>
      <c r="C17" s="24"/>
      <c r="D17" s="24"/>
      <c r="E17" s="24"/>
      <c r="F17" s="24"/>
      <c r="G17" s="24"/>
      <c r="H17" s="2"/>
      <c r="I17" s="2"/>
      <c r="J17" s="2"/>
    </row>
    <row r="18" spans="1:10" ht="23.25" customHeight="1">
      <c r="A18" s="25"/>
      <c r="D18" s="44">
        <f>+E13-D13</f>
        <v>5556.9000000000087</v>
      </c>
      <c r="E18" s="45">
        <f>+D18/D13</f>
        <v>0.10398059941955456</v>
      </c>
      <c r="F18" s="27"/>
      <c r="G18" s="27"/>
      <c r="H18" s="2"/>
      <c r="I18" s="2"/>
      <c r="J18" s="2"/>
    </row>
    <row r="19" spans="1:10" ht="14.25">
      <c r="B19" s="28"/>
      <c r="D19" s="26"/>
      <c r="E19" s="26"/>
      <c r="H19" s="2"/>
      <c r="I19" s="2"/>
      <c r="J19" s="2"/>
    </row>
    <row r="20" spans="1:10" ht="14.25">
      <c r="E20" s="29"/>
      <c r="H20" s="2"/>
      <c r="I20" s="2"/>
      <c r="J20" s="2"/>
    </row>
    <row r="21" spans="1:10" ht="12.75">
      <c r="D21" s="29"/>
      <c r="E21" s="29"/>
    </row>
    <row r="22" spans="1:10" ht="12.75">
      <c r="D22" s="29"/>
      <c r="E22" s="29"/>
    </row>
    <row r="23" spans="1:10" ht="12.75">
      <c r="D23" s="29"/>
      <c r="E23" s="29"/>
    </row>
    <row r="24" spans="1:10" ht="12.75">
      <c r="D24" s="29"/>
      <c r="E24" s="29"/>
    </row>
    <row r="25" spans="1:10" ht="12.75">
      <c r="D25" s="29"/>
      <c r="E25" s="29"/>
    </row>
    <row r="26" spans="1:10" ht="12.75">
      <c r="D26" s="29"/>
      <c r="E26" s="29"/>
    </row>
    <row r="27" spans="1:10" ht="12.75">
      <c r="D27" s="29"/>
      <c r="E27" s="29"/>
      <c r="F27" s="30"/>
      <c r="G27" s="30"/>
    </row>
    <row r="28" spans="1:10" ht="12.75">
      <c r="D28" s="29"/>
      <c r="E28" s="29"/>
      <c r="F28" s="29"/>
    </row>
    <row r="29" spans="1:10" ht="12.75">
      <c r="E29" s="29"/>
      <c r="F29" s="29"/>
    </row>
    <row r="30" spans="1:10">
      <c r="D30" s="31"/>
      <c r="E30" s="31"/>
    </row>
  </sheetData>
  <mergeCells count="5">
    <mergeCell ref="B13:C13"/>
    <mergeCell ref="F3:G3"/>
    <mergeCell ref="F4:G4"/>
    <mergeCell ref="D3:E3"/>
    <mergeCell ref="D4:E4"/>
  </mergeCells>
  <phoneticPr fontId="12" type="noConversion"/>
  <printOptions horizontalCentered="1" verticalCentered="1"/>
  <pageMargins left="0.75" right="0.75" top="1" bottom="1" header="0" footer="0"/>
  <pageSetup paperSize="9" orientation="landscape" horizontalDpi="4294967292" r:id="rId1"/>
  <headerFooter alignWithMargins="0">
    <oddHeader>&amp;C&amp;"Arial"&amp;8&amp;K000000INTERNAL&amp;1#</oddHead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C4:F27"/>
  <sheetViews>
    <sheetView workbookViewId="0"/>
  </sheetViews>
  <sheetFormatPr baseColWidth="10" defaultColWidth="11.42578125" defaultRowHeight="12.75"/>
  <cols>
    <col min="1" max="2" width="11.42578125" style="47"/>
    <col min="3" max="3" width="33" style="47" customWidth="1"/>
    <col min="4" max="6" width="16.28515625" style="47" customWidth="1"/>
    <col min="7" max="16384" width="11.42578125" style="47"/>
  </cols>
  <sheetData>
    <row r="4" spans="3:6" ht="15">
      <c r="C4" s="929" t="s">
        <v>440</v>
      </c>
      <c r="D4" s="929"/>
      <c r="E4" s="929"/>
      <c r="F4" s="929"/>
    </row>
    <row r="5" spans="3:6">
      <c r="C5" s="48"/>
      <c r="D5" s="48"/>
      <c r="E5" s="48"/>
    </row>
    <row r="6" spans="3:6" ht="25.5" customHeight="1">
      <c r="C6" s="37" t="s">
        <v>441</v>
      </c>
      <c r="D6" s="46" t="e">
        <f>+#REF!</f>
        <v>#REF!</v>
      </c>
      <c r="E6" s="32" t="e">
        <f>+#REF!</f>
        <v>#REF!</v>
      </c>
      <c r="F6" s="32" t="s">
        <v>442</v>
      </c>
    </row>
    <row r="7" spans="3:6" ht="6.75" customHeight="1">
      <c r="C7" s="49"/>
      <c r="D7" s="50"/>
      <c r="E7" s="50"/>
      <c r="F7" s="50"/>
    </row>
    <row r="8" spans="3:6" ht="14.25">
      <c r="C8" s="51" t="s">
        <v>443</v>
      </c>
      <c r="D8" s="55">
        <v>-224930</v>
      </c>
      <c r="E8" s="56">
        <v>-352977</v>
      </c>
      <c r="F8" s="56">
        <f>+E8-D8</f>
        <v>-128047</v>
      </c>
    </row>
    <row r="9" spans="3:6" ht="14.25">
      <c r="C9" s="51" t="s">
        <v>444</v>
      </c>
      <c r="D9" s="55">
        <v>-50747</v>
      </c>
      <c r="E9" s="56">
        <v>-97997</v>
      </c>
      <c r="F9" s="56">
        <f>+E9-D9</f>
        <v>-47250</v>
      </c>
    </row>
    <row r="10" spans="3:6" ht="6" customHeight="1">
      <c r="C10" s="52"/>
      <c r="D10" s="53"/>
      <c r="E10" s="53"/>
      <c r="F10" s="53"/>
    </row>
    <row r="11" spans="3:6" ht="15.75" customHeight="1">
      <c r="C11" s="54" t="s">
        <v>47</v>
      </c>
      <c r="D11" s="57">
        <f>SUM(D8:D10)</f>
        <v>-275677</v>
      </c>
      <c r="E11" s="58">
        <f>SUM(E8:E9)</f>
        <v>-450974</v>
      </c>
      <c r="F11" s="58">
        <f>SUM(F8:F9)</f>
        <v>-175297</v>
      </c>
    </row>
    <row r="13" spans="3:6">
      <c r="D13" s="76">
        <f>+D11-'Income Statement'!C31</f>
        <v>-274987.30499999999</v>
      </c>
      <c r="E13" s="76">
        <f>+E11-'Income Statement'!D31</f>
        <v>-450528.484</v>
      </c>
    </row>
    <row r="26" spans="3:4">
      <c r="C26" s="47">
        <v>213074908</v>
      </c>
      <c r="D26" s="47">
        <v>151017830</v>
      </c>
    </row>
    <row r="27" spans="3:4">
      <c r="C27" s="47">
        <v>60101797</v>
      </c>
      <c r="D27" s="47">
        <v>44687778</v>
      </c>
    </row>
  </sheetData>
  <mergeCells count="1">
    <mergeCell ref="C4:F4"/>
  </mergeCells>
  <phoneticPr fontId="12" type="noConversion"/>
  <printOptions horizontalCentered="1" verticalCentered="1"/>
  <pageMargins left="0.2" right="0.2" top="0.3" bottom="0.35" header="0" footer="0"/>
  <pageSetup paperSize="9" orientation="landscape" r:id="rId1"/>
  <headerFooter alignWithMargins="0">
    <oddHeader>&amp;C&amp;"Arial"&amp;8&amp;K000000INTERNAL&amp;1#</oddHead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A3BC598013E044E9C4139A392BCCD13" ma:contentTypeVersion="19" ma:contentTypeDescription="Crear nuevo documento." ma:contentTypeScope="" ma:versionID="6a0083c81c6dc55f65e2ae991f7283de">
  <xsd:schema xmlns:xsd="http://www.w3.org/2001/XMLSchema" xmlns:xs="http://www.w3.org/2001/XMLSchema" xmlns:p="http://schemas.microsoft.com/office/2006/metadata/properties" xmlns:ns2="3e5f1567-ceb9-4d76-afd8-9c047bd188bb" xmlns:ns3="e9765fd6-568a-4503-b8d4-7e3c78eea4a4" targetNamespace="http://schemas.microsoft.com/office/2006/metadata/properties" ma:root="true" ma:fieldsID="704d8f6c28ac1335ef056dc224db036f" ns2:_="" ns3:_="">
    <xsd:import namespace="3e5f1567-ceb9-4d76-afd8-9c047bd188bb"/>
    <xsd:import namespace="e9765fd6-568a-4503-b8d4-7e3c78eea4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f1567-ceb9-4d76-afd8-9c047bd18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a5ac2a7-3560-40f7-821c-bf6f1f0e00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765fd6-568a-4503-b8d4-7e3c78eea4a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a5101df-bbdd-47be-8f44-5e282f489bb1}" ma:internalName="TaxCatchAll" ma:showField="CatchAllData" ma:web="e9765fd6-568a-4503-b8d4-7e3c78eea4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5f1567-ceb9-4d76-afd8-9c047bd188bb">
      <Terms xmlns="http://schemas.microsoft.com/office/infopath/2007/PartnerControls"/>
    </lcf76f155ced4ddcb4097134ff3c332f>
    <TaxCatchAll xmlns="e9765fd6-568a-4503-b8d4-7e3c78eea4a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1D25D-340C-4988-9CAB-FCC270521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f1567-ceb9-4d76-afd8-9c047bd188bb"/>
    <ds:schemaRef ds:uri="e9765fd6-568a-4503-b8d4-7e3c78eea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F0A6D0-7642-4AE2-B58B-EFB93163ABB9}">
  <ds:schemaRefs>
    <ds:schemaRef ds:uri="http://purl.org/dc/dcmitype/"/>
    <ds:schemaRef ds:uri="http://purl.org/dc/terms/"/>
    <ds:schemaRef ds:uri="http://schemas.microsoft.com/office/2006/documentManagement/types"/>
    <ds:schemaRef ds:uri="e9765fd6-568a-4503-b8d4-7e3c78eea4a4"/>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3e5f1567-ceb9-4d76-afd8-9c047bd188bb"/>
    <ds:schemaRef ds:uri="http://purl.org/dc/elements/1.1/"/>
  </ds:schemaRefs>
</ds:datastoreItem>
</file>

<file path=customXml/itemProps3.xml><?xml version="1.0" encoding="utf-8"?>
<ds:datastoreItem xmlns:ds="http://schemas.openxmlformats.org/officeDocument/2006/customXml" ds:itemID="{6F74EB8E-9AA5-451D-97D4-1669909FD5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8</vt:i4>
      </vt:variant>
    </vt:vector>
  </HeadingPairs>
  <TitlesOfParts>
    <vt:vector size="33" baseType="lpstr">
      <vt:lpstr>Reported EBITDA</vt:lpstr>
      <vt:lpstr>Physical Data</vt:lpstr>
      <vt:lpstr>Generation Business</vt:lpstr>
      <vt:lpstr>Distribution Business</vt:lpstr>
      <vt:lpstr>Energy sales revenues</vt:lpstr>
      <vt:lpstr>Income Statement</vt:lpstr>
      <vt:lpstr>EBITDA by business CO</vt:lpstr>
      <vt:lpstr>EBITDA Generation Business </vt:lpstr>
      <vt:lpstr>EBITDA Distribution Business</vt:lpstr>
      <vt:lpstr>EBITDA and others by country</vt:lpstr>
      <vt:lpstr>Non operating CO</vt:lpstr>
      <vt:lpstr>Balance sheet</vt:lpstr>
      <vt:lpstr>Ratios OC</vt:lpstr>
      <vt:lpstr>Property, plant and equipment</vt:lpstr>
      <vt:lpstr>Debt Maturity</vt:lpstr>
      <vt:lpstr>Dx physical data</vt:lpstr>
      <vt:lpstr>Gx physical data</vt:lpstr>
      <vt:lpstr>Subsidiaries</vt:lpstr>
      <vt:lpstr>Segment by country</vt:lpstr>
      <vt:lpstr>Segment by business</vt:lpstr>
      <vt:lpstr>Generation Segment</vt:lpstr>
      <vt:lpstr>Distribution Segment</vt:lpstr>
      <vt:lpstr>Ebitda y activo fijo</vt:lpstr>
      <vt:lpstr>Merc Generacón</vt:lpstr>
      <vt:lpstr>Impuestos Diferidos</vt:lpstr>
      <vt:lpstr>'Distribution Business'!Área_de_impresión</vt:lpstr>
      <vt:lpstr>'Ebitda y activo fijo'!Área_de_impresión</vt:lpstr>
      <vt:lpstr>'Generation Business'!Área_de_impresión</vt:lpstr>
      <vt:lpstr>'Impuestos Diferidos'!Área_de_impresión</vt:lpstr>
      <vt:lpstr>'Income Statement'!Área_de_impresión</vt:lpstr>
      <vt:lpstr>'Merc Generacón'!Área_de_impresión</vt:lpstr>
      <vt:lpstr>'Property, plant and equipment'!Área_de_impresión</vt:lpstr>
      <vt:lpstr>'Ratios OC'!Área_de_impresión</vt:lpstr>
    </vt:vector>
  </TitlesOfParts>
  <Manager/>
  <Company>Grupo Endesa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cl090508016</dc:creator>
  <cp:keywords/>
  <dc:description/>
  <cp:lastModifiedBy>Ortiz Tobar, Claudio Ignacio</cp:lastModifiedBy>
  <cp:revision/>
  <dcterms:created xsi:type="dcterms:W3CDTF">2003-10-23T18:16:48Z</dcterms:created>
  <dcterms:modified xsi:type="dcterms:W3CDTF">2026-10-29T15:32:55Z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0x010100BA3BC598013E044E9C4139A392BCCD13</vt:lpwstr>
  </property>
  <property fmtid="{D5CDD505-2E9C-101B-9397-08002B2CF9AE}" pid="5" name="MediaServiceImageTags">
    <vt:lpwstr/>
  </property>
  <property fmtid="{D5CDD505-2E9C-101B-9397-08002B2CF9AE}" pid="6" name="MSIP_Label_797ad33d-ed35-43c0-b526-22bc83c17deb_Enabled">
    <vt:lpwstr>true</vt:lpwstr>
  </property>
  <property fmtid="{D5CDD505-2E9C-101B-9397-08002B2CF9AE}" pid="7" name="MSIP_Label_797ad33d-ed35-43c0-b526-22bc83c17deb_SetDate">
    <vt:lpwstr>2023-10-26T14:30:15Z</vt:lpwstr>
  </property>
  <property fmtid="{D5CDD505-2E9C-101B-9397-08002B2CF9AE}" pid="8" name="MSIP_Label_797ad33d-ed35-43c0-b526-22bc83c17deb_Method">
    <vt:lpwstr>Standard</vt:lpwstr>
  </property>
  <property fmtid="{D5CDD505-2E9C-101B-9397-08002B2CF9AE}" pid="9" name="MSIP_Label_797ad33d-ed35-43c0-b526-22bc83c17deb_Name">
    <vt:lpwstr>797ad33d-ed35-43c0-b526-22bc83c17deb</vt:lpwstr>
  </property>
  <property fmtid="{D5CDD505-2E9C-101B-9397-08002B2CF9AE}" pid="10" name="MSIP_Label_797ad33d-ed35-43c0-b526-22bc83c17deb_SiteId">
    <vt:lpwstr>d539d4bf-5610-471a-afc2-1c76685cfefa</vt:lpwstr>
  </property>
  <property fmtid="{D5CDD505-2E9C-101B-9397-08002B2CF9AE}" pid="11" name="MSIP_Label_797ad33d-ed35-43c0-b526-22bc83c17deb_ActionId">
    <vt:lpwstr>7951168a-9fb1-4057-a2dd-b852d0ff9140</vt:lpwstr>
  </property>
  <property fmtid="{D5CDD505-2E9C-101B-9397-08002B2CF9AE}" pid="12" name="MSIP_Label_797ad33d-ed35-43c0-b526-22bc83c17deb_ContentBits">
    <vt:lpwstr>1</vt:lpwstr>
  </property>
  <property fmtid="{D5CDD505-2E9C-101B-9397-08002B2CF9AE}" pid="13" name="SSR_MIGRATION_STATUS">
    <vt:lpwstr>2</vt:lpwstr>
  </property>
</Properties>
</file>