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nelcom.sharepoint.com/sites/EnelAmricasInvestorRelations/Documentos compartidos/ESG/Suplemento ESG/2026/Version WEB/"/>
    </mc:Choice>
  </mc:AlternateContent>
  <xr:revisionPtr revIDLastSave="6082" documentId="8_{D09BAB86-DCC3-424B-911C-C5BDCFEB2052}" xr6:coauthVersionLast="47" xr6:coauthVersionMax="47" xr10:uidLastSave="{405C3760-DEA4-4B2F-B6A1-47E37D3E7E40}"/>
  <bookViews>
    <workbookView xWindow="-28920" yWindow="-120" windowWidth="29040" windowHeight="15720" tabRatio="881" xr2:uid="{D19786C2-243E-4D1C-95EE-1A6B2D6B4D21}"/>
  </bookViews>
  <sheets>
    <sheet name="Index" sheetId="23" r:id="rId1"/>
    <sheet name="References" sheetId="20" r:id="rId2"/>
    <sheet name="Assumptions" sheetId="19" r:id="rId3"/>
    <sheet name="Environmental Indicators" sheetId="13" r:id="rId4"/>
    <sheet name="Environmental Targets" sheetId="14" r:id="rId5"/>
    <sheet name="Social Indicators" sheetId="15" r:id="rId6"/>
    <sheet name="Social Targets" sheetId="16" r:id="rId7"/>
    <sheet name="Governance Indicators" sheetId="17" r:id="rId8"/>
    <sheet name="Governance Targets" sheetId="18" r:id="rId9"/>
    <sheet name="Materiality – Methodology" sheetId="21" r:id="rId10"/>
    <sheet name="Emissions – Methodology" sheetId="22" r:id="rId11"/>
    <sheet name="2025 Materiality results" sheetId="24"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0" i="13" l="1"/>
  <c r="I210" i="13"/>
  <c r="H211" i="13"/>
  <c r="I211" i="13"/>
  <c r="H212" i="13"/>
  <c r="I212" i="13"/>
  <c r="D57" i="17" l="1"/>
  <c r="D58" i="17" s="1"/>
  <c r="D61" i="17" s="1"/>
  <c r="D62" i="17" s="1"/>
  <c r="D63" i="17" s="1"/>
  <c r="C283" i="15"/>
  <c r="B166" i="15"/>
  <c r="B34" i="15"/>
  <c r="D33" i="15"/>
  <c r="I29" i="13"/>
  <c r="H29" i="13"/>
  <c r="I28" i="13"/>
  <c r="H28" i="13"/>
  <c r="I27" i="13"/>
  <c r="H27" i="13"/>
  <c r="H24" i="13"/>
  <c r="H23" i="13"/>
  <c r="H22" i="13"/>
  <c r="I11" i="13"/>
  <c r="H11" i="13"/>
  <c r="D28" i="14"/>
  <c r="C28" i="14"/>
  <c r="F58" i="17" l="1"/>
  <c r="F56" i="17"/>
  <c r="F57" i="17"/>
  <c r="G57" i="17"/>
  <c r="G56" i="17"/>
  <c r="E58" i="17" l="1"/>
  <c r="G58" i="17"/>
  <c r="I44" i="13" l="1"/>
  <c r="H44" i="13"/>
  <c r="H40" i="13"/>
  <c r="I63" i="17" l="1"/>
  <c r="H62" i="17"/>
  <c r="I61" i="17"/>
  <c r="I57" i="17"/>
  <c r="H56" i="17"/>
  <c r="G293" i="15"/>
  <c r="H291" i="15" l="1"/>
  <c r="H298" i="15"/>
  <c r="H296" i="15"/>
  <c r="I290" i="15"/>
  <c r="I297" i="15"/>
  <c r="H289" i="15"/>
  <c r="I295" i="15"/>
  <c r="I291" i="15"/>
  <c r="H295" i="15"/>
  <c r="H290" i="15"/>
  <c r="H297" i="15"/>
  <c r="I62" i="17"/>
  <c r="I56" i="17"/>
  <c r="H63" i="17"/>
  <c r="H57" i="17"/>
  <c r="H61" i="17"/>
  <c r="H58" i="17" l="1"/>
  <c r="I58" i="17"/>
  <c r="I289" i="15" l="1"/>
  <c r="I33" i="17" l="1"/>
  <c r="H33" i="17" l="1"/>
  <c r="H12" i="17" l="1"/>
  <c r="H13" i="17"/>
  <c r="H11" i="17"/>
  <c r="H9" i="17"/>
  <c r="I9" i="17"/>
  <c r="I8" i="17"/>
  <c r="H8" i="17"/>
  <c r="H7" i="17"/>
  <c r="I7" i="17"/>
  <c r="I14" i="17"/>
  <c r="H14" i="17"/>
  <c r="H10" i="17"/>
  <c r="I10" i="17"/>
  <c r="H6" i="17"/>
  <c r="I6" i="17"/>
  <c r="H254" i="15"/>
  <c r="H255" i="15"/>
  <c r="H256" i="15"/>
  <c r="H245" i="15"/>
  <c r="H246" i="15"/>
  <c r="H247" i="15"/>
  <c r="H236" i="15"/>
  <c r="H238" i="15"/>
  <c r="H248" i="15" l="1"/>
  <c r="I248" i="15"/>
  <c r="I241" i="15"/>
  <c r="H241" i="15"/>
  <c r="I250" i="15"/>
  <c r="H250" i="15"/>
  <c r="I273" i="15"/>
  <c r="H273" i="15"/>
  <c r="E276" i="15"/>
  <c r="H257" i="15"/>
  <c r="I257" i="15"/>
  <c r="I249" i="15"/>
  <c r="H249" i="15"/>
  <c r="I274" i="15"/>
  <c r="H274" i="15"/>
  <c r="H239" i="15"/>
  <c r="I239" i="15"/>
  <c r="H259" i="15"/>
  <c r="I259" i="15"/>
  <c r="I275" i="15"/>
  <c r="H275" i="15"/>
  <c r="I258" i="15"/>
  <c r="H258" i="15"/>
  <c r="H240" i="15"/>
  <c r="I240" i="15"/>
  <c r="H276" i="15" l="1"/>
  <c r="I276" i="15"/>
  <c r="I24" i="15" l="1"/>
  <c r="H24" i="15"/>
  <c r="H206" i="13" l="1"/>
  <c r="I206" i="13"/>
  <c r="I209" i="13"/>
  <c r="H209" i="13"/>
  <c r="I208" i="13" l="1"/>
  <c r="H208" i="13"/>
  <c r="H205" i="13"/>
  <c r="I205" i="13"/>
  <c r="I187" i="13" l="1"/>
  <c r="H187" i="13"/>
  <c r="I222" i="13" l="1"/>
  <c r="H222" i="13"/>
  <c r="I231" i="13"/>
  <c r="H231" i="13"/>
  <c r="I219" i="13"/>
  <c r="H219" i="13"/>
  <c r="I230" i="13"/>
  <c r="H230" i="13"/>
  <c r="I195" i="13"/>
  <c r="I197" i="13"/>
  <c r="G186" i="13"/>
  <c r="I181" i="13"/>
  <c r="H185" i="13"/>
  <c r="I200" i="13"/>
  <c r="H192" i="13"/>
  <c r="H200" i="13"/>
  <c r="I184" i="13"/>
  <c r="H191" i="13"/>
  <c r="H197" i="13"/>
  <c r="H181" i="13"/>
  <c r="F186" i="13"/>
  <c r="I190" i="13"/>
  <c r="I194" i="13"/>
  <c r="H201" i="13"/>
  <c r="I193" i="13"/>
  <c r="I185" i="13"/>
  <c r="H190" i="13"/>
  <c r="H193" i="13"/>
  <c r="H194" i="13"/>
  <c r="H184" i="13"/>
  <c r="E186" i="13"/>
  <c r="H195" i="13"/>
  <c r="H186" i="13" l="1"/>
  <c r="H112" i="13" l="1"/>
  <c r="I113" i="13"/>
  <c r="I115" i="13"/>
  <c r="I112" i="13"/>
  <c r="H113" i="13"/>
  <c r="H115" i="13"/>
  <c r="G149" i="13"/>
  <c r="F144" i="13"/>
  <c r="G144" i="13"/>
  <c r="F149" i="13" l="1"/>
  <c r="F128" i="13"/>
  <c r="G128" i="13"/>
  <c r="I147" i="13" l="1"/>
  <c r="I141" i="13"/>
  <c r="F154" i="13"/>
  <c r="G154" i="13"/>
  <c r="F135" i="13"/>
  <c r="H134" i="13" l="1"/>
  <c r="I143" i="13"/>
  <c r="E131" i="13"/>
  <c r="I157" i="13"/>
  <c r="H147" i="13"/>
  <c r="H143" i="13"/>
  <c r="E144" i="13"/>
  <c r="I126" i="13"/>
  <c r="E149" i="13"/>
  <c r="G131" i="13"/>
  <c r="F159" i="13"/>
  <c r="F161" i="13" s="1"/>
  <c r="I153" i="13"/>
  <c r="I134" i="13"/>
  <c r="G159" i="13"/>
  <c r="G161" i="13" s="1"/>
  <c r="I129" i="13"/>
  <c r="H157" i="13"/>
  <c r="H153" i="13"/>
  <c r="I158" i="13"/>
  <c r="H126" i="13"/>
  <c r="H158" i="13"/>
  <c r="H141" i="13"/>
  <c r="F131" i="13"/>
  <c r="H129" i="13"/>
  <c r="I149" i="13" l="1"/>
  <c r="H149" i="13"/>
  <c r="H207" i="13" l="1"/>
  <c r="I207" i="13"/>
  <c r="H100" i="13"/>
  <c r="H101" i="13" l="1"/>
  <c r="H104" i="13"/>
  <c r="H103" i="13"/>
  <c r="H106" i="13"/>
  <c r="H107" i="13"/>
  <c r="I108" i="13"/>
  <c r="H108" i="13"/>
  <c r="H109" i="13"/>
  <c r="I109" i="13"/>
  <c r="H105" i="13"/>
  <c r="I105" i="13"/>
  <c r="I98" i="13"/>
  <c r="H98" i="13"/>
  <c r="I101" i="13"/>
  <c r="I100" i="13"/>
  <c r="H75" i="13" l="1"/>
  <c r="H76" i="13"/>
  <c r="I76" i="13"/>
  <c r="H74" i="13"/>
  <c r="I74" i="13"/>
  <c r="E154" i="13" l="1"/>
  <c r="E135" i="13"/>
  <c r="F125" i="13"/>
  <c r="G125" i="13"/>
  <c r="H218" i="15"/>
  <c r="I218" i="15"/>
  <c r="I220" i="15" l="1"/>
  <c r="I217" i="15"/>
  <c r="I135" i="13"/>
  <c r="H135" i="13"/>
  <c r="I144" i="13"/>
  <c r="H144" i="13"/>
  <c r="I154" i="13"/>
  <c r="H154" i="13"/>
  <c r="E159" i="13"/>
  <c r="E161" i="13" s="1"/>
  <c r="I56" i="13"/>
  <c r="H56" i="13"/>
  <c r="H45" i="13"/>
  <c r="I45" i="13"/>
  <c r="H58" i="13"/>
  <c r="I58" i="13"/>
  <c r="H217" i="15"/>
  <c r="E125" i="13"/>
  <c r="E128" i="13"/>
  <c r="I219" i="15"/>
  <c r="H221" i="15"/>
  <c r="I221" i="15"/>
  <c r="H220" i="15"/>
  <c r="H219" i="15"/>
  <c r="H161" i="13" l="1"/>
  <c r="I161" i="13"/>
  <c r="H125" i="13"/>
  <c r="I125" i="13"/>
  <c r="H159" i="13"/>
  <c r="I159" i="13"/>
  <c r="I128" i="13"/>
  <c r="H128" i="13"/>
  <c r="I131" i="13"/>
  <c r="H131" i="13"/>
  <c r="I195" i="15"/>
  <c r="H195" i="15"/>
  <c r="F37" i="15" l="1"/>
  <c r="I37" i="15"/>
  <c r="J35" i="15"/>
  <c r="J36" i="15"/>
  <c r="H37" i="15"/>
  <c r="G37" i="15"/>
  <c r="J37" i="15" l="1"/>
  <c r="I133" i="15" l="1"/>
  <c r="H133" i="15"/>
  <c r="I131" i="15"/>
  <c r="H131" i="15"/>
  <c r="H123" i="15"/>
  <c r="I123" i="15"/>
  <c r="H124" i="15"/>
  <c r="I124" i="15"/>
  <c r="H125" i="15"/>
  <c r="I125" i="15"/>
  <c r="H126" i="15"/>
  <c r="I126" i="15"/>
  <c r="H127" i="15"/>
  <c r="I127" i="15"/>
  <c r="I122" i="15"/>
  <c r="H122" i="15"/>
  <c r="I103" i="15"/>
  <c r="H103" i="15"/>
  <c r="H25" i="15" l="1"/>
  <c r="H117" i="15"/>
  <c r="I117" i="15"/>
  <c r="H116" i="15" l="1"/>
  <c r="I116" i="15"/>
  <c r="I118" i="15" l="1"/>
  <c r="H118" i="15"/>
  <c r="F62" i="15" l="1"/>
  <c r="G62" i="15"/>
  <c r="I52" i="15"/>
  <c r="H57" i="15"/>
  <c r="H58" i="15"/>
  <c r="H59" i="15"/>
  <c r="H60" i="15"/>
  <c r="H52" i="15" l="1"/>
  <c r="I61" i="15"/>
  <c r="I58" i="15"/>
  <c r="I57" i="15"/>
  <c r="H61" i="15"/>
  <c r="I60" i="15"/>
  <c r="I59" i="15"/>
  <c r="I45" i="15" l="1"/>
  <c r="I17" i="15" l="1"/>
  <c r="I15" i="15"/>
  <c r="I13" i="15"/>
  <c r="I11" i="15"/>
  <c r="I9" i="15"/>
  <c r="H17" i="15"/>
  <c r="I7" i="15"/>
  <c r="H7" i="15" l="1"/>
  <c r="H15" i="15"/>
  <c r="H13" i="15"/>
  <c r="H11" i="15"/>
  <c r="H9" i="15"/>
  <c r="H158" i="15" l="1"/>
  <c r="I158" i="15"/>
  <c r="I164" i="15"/>
  <c r="H164" i="15"/>
  <c r="H156" i="15" l="1"/>
  <c r="I156" i="15"/>
  <c r="H162" i="15"/>
  <c r="I162" i="15"/>
  <c r="I155" i="15"/>
  <c r="H155" i="15"/>
  <c r="H159" i="15" l="1"/>
  <c r="I159" i="15"/>
  <c r="I163" i="15" l="1"/>
  <c r="H163" i="15"/>
  <c r="I157" i="15"/>
  <c r="H157" i="15"/>
  <c r="H161" i="15"/>
  <c r="I161" i="15"/>
  <c r="H100" i="15" l="1"/>
  <c r="I100" i="15"/>
  <c r="I102" i="15" l="1"/>
  <c r="H102" i="15"/>
  <c r="I101" i="15"/>
  <c r="H101" i="15"/>
  <c r="I79" i="15" l="1"/>
  <c r="H79" i="15"/>
  <c r="F76" i="15"/>
  <c r="H75" i="15"/>
  <c r="I75" i="15"/>
  <c r="H78" i="15"/>
  <c r="I78" i="15"/>
  <c r="F85" i="15"/>
  <c r="H83" i="15"/>
  <c r="I83" i="15"/>
  <c r="F86" i="15" l="1"/>
  <c r="I84" i="15"/>
  <c r="H84" i="15"/>
  <c r="H80" i="15"/>
  <c r="I80" i="15"/>
  <c r="H77" i="15"/>
  <c r="I77" i="15"/>
  <c r="H53" i="15" l="1"/>
  <c r="E62" i="15"/>
  <c r="I53" i="15"/>
  <c r="H62" i="15" l="1"/>
  <c r="I62" i="15"/>
  <c r="H97" i="15" l="1"/>
  <c r="I97" i="15"/>
  <c r="I81" i="15"/>
  <c r="E85" i="15"/>
  <c r="H81" i="15"/>
  <c r="H96" i="15"/>
  <c r="I96" i="15"/>
  <c r="I132" i="15" l="1"/>
  <c r="H132" i="15"/>
  <c r="E86" i="15"/>
  <c r="H82" i="15"/>
  <c r="I82" i="15"/>
  <c r="H85" i="15"/>
  <c r="I85" i="15"/>
  <c r="I95" i="15"/>
  <c r="H95" i="15"/>
  <c r="H98" i="15"/>
  <c r="I98" i="15"/>
  <c r="H99" i="15"/>
  <c r="I99" i="15"/>
  <c r="I54" i="15"/>
  <c r="H54" i="15"/>
  <c r="H56" i="15" l="1"/>
  <c r="I56" i="15"/>
  <c r="H142" i="15"/>
  <c r="I142" i="15"/>
  <c r="I141" i="15"/>
  <c r="H141" i="15"/>
  <c r="H180" i="15"/>
  <c r="I180" i="15"/>
  <c r="H74" i="15"/>
  <c r="E76" i="15"/>
  <c r="I74" i="15"/>
  <c r="I143" i="15"/>
  <c r="H143" i="15"/>
  <c r="H86" i="15"/>
  <c r="I86" i="15"/>
  <c r="I94" i="15"/>
  <c r="H94" i="15"/>
  <c r="I145" i="15"/>
  <c r="H145" i="15"/>
  <c r="H146" i="15" l="1"/>
  <c r="I146" i="15"/>
  <c r="H55" i="15"/>
  <c r="I55" i="15"/>
  <c r="H144" i="15"/>
  <c r="I144" i="15"/>
  <c r="I137" i="15"/>
  <c r="H137" i="15"/>
  <c r="H139" i="15"/>
  <c r="I139" i="15"/>
  <c r="I76" i="15"/>
  <c r="H76" i="15"/>
  <c r="I138" i="15"/>
  <c r="H138" i="15"/>
  <c r="I140" i="15"/>
  <c r="H140" i="15"/>
  <c r="H148" i="15" l="1"/>
  <c r="I148" i="15"/>
  <c r="H147" i="15"/>
  <c r="I147" i="15"/>
  <c r="H173" i="15" l="1"/>
  <c r="I173" i="15"/>
  <c r="I179" i="15"/>
  <c r="H179" i="15"/>
  <c r="H178" i="15"/>
  <c r="I178" i="15"/>
  <c r="I175" i="15"/>
  <c r="H175" i="15"/>
  <c r="I174" i="15"/>
  <c r="H174" i="15"/>
</calcChain>
</file>

<file path=xl/sharedStrings.xml><?xml version="1.0" encoding="utf-8"?>
<sst xmlns="http://schemas.openxmlformats.org/spreadsheetml/2006/main" count="2177" uniqueCount="913">
  <si>
    <t>%</t>
  </si>
  <si>
    <t>GRI 305-1</t>
  </si>
  <si>
    <t>-</t>
  </si>
  <si>
    <r>
      <rPr>
        <sz val="7.5"/>
        <rFont val="Arial MT"/>
        <family val="2"/>
      </rPr>
      <t>-</t>
    </r>
  </si>
  <si>
    <t>KPI</t>
  </si>
  <si>
    <t xml:space="preserve">GRI 301-1
</t>
  </si>
  <si>
    <t>Lubricante</t>
  </si>
  <si>
    <t>GRI 306-3.a</t>
  </si>
  <si>
    <t>Topic</t>
  </si>
  <si>
    <t>GRI 306-4b</t>
  </si>
  <si>
    <t>GRI 306-5B</t>
  </si>
  <si>
    <t>GRI 306-5c</t>
  </si>
  <si>
    <t>GRI 302-1</t>
  </si>
  <si>
    <t>Diesel</t>
  </si>
  <si>
    <t>EU30</t>
  </si>
  <si>
    <t>59,5</t>
  </si>
  <si>
    <t>No regulado</t>
  </si>
  <si>
    <t>83,0</t>
  </si>
  <si>
    <t>Argentina</t>
  </si>
  <si>
    <t>Brasil</t>
  </si>
  <si>
    <t>Colombia</t>
  </si>
  <si>
    <t>0,36 g/kWh</t>
  </si>
  <si>
    <t>0,55 g/kWh</t>
  </si>
  <si>
    <t>0,013 g/kWh</t>
  </si>
  <si>
    <t>GRI/EUSS</t>
  </si>
  <si>
    <t>General</t>
  </si>
  <si>
    <t>Factor NPS</t>
  </si>
  <si>
    <t>0,08</t>
  </si>
  <si>
    <t>404-3</t>
  </si>
  <si>
    <t xml:space="preserve"> 
</t>
  </si>
  <si>
    <t>Discapacidad</t>
  </si>
  <si>
    <t>Total</t>
  </si>
  <si>
    <t>N°</t>
  </si>
  <si>
    <t>405-1</t>
  </si>
  <si>
    <t>Chile</t>
  </si>
  <si>
    <t>Perú</t>
  </si>
  <si>
    <t>401-1</t>
  </si>
  <si>
    <t xml:space="preserve">GRI/EUSS </t>
  </si>
  <si>
    <t>EU15</t>
  </si>
  <si>
    <t>Manager</t>
  </si>
  <si>
    <t>Middle manager</t>
  </si>
  <si>
    <t>White collar</t>
  </si>
  <si>
    <t>Blue collar</t>
  </si>
  <si>
    <t xml:space="preserve">Middle manager </t>
  </si>
  <si>
    <t>Hombre</t>
  </si>
  <si>
    <t>Nº</t>
  </si>
  <si>
    <t>405-2</t>
  </si>
  <si>
    <t>GRI 403-9</t>
  </si>
  <si>
    <t xml:space="preserve">GRI 403-9 </t>
  </si>
  <si>
    <t>Comunidades</t>
  </si>
  <si>
    <t>Costa Rica</t>
  </si>
  <si>
    <t>Guatemala</t>
  </si>
  <si>
    <t>Panamá</t>
  </si>
  <si>
    <t>412-2</t>
  </si>
  <si>
    <t xml:space="preserve">410-1                          </t>
  </si>
  <si>
    <t>Enel Américas</t>
  </si>
  <si>
    <t>2-30</t>
  </si>
  <si>
    <t>201-3</t>
  </si>
  <si>
    <t>Panama</t>
  </si>
  <si>
    <t>Social</t>
  </si>
  <si>
    <t>n/a</t>
  </si>
  <si>
    <t>EU11</t>
  </si>
  <si>
    <t>2025-2024</t>
  </si>
  <si>
    <t>KPI 2025</t>
  </si>
  <si>
    <t>2-7</t>
  </si>
  <si>
    <t>Middle Manager</t>
  </si>
  <si>
    <t>White Collar</t>
  </si>
  <si>
    <t>Blue Collar</t>
  </si>
  <si>
    <t>Var %</t>
  </si>
  <si>
    <t>US$</t>
  </si>
  <si>
    <t>Var. %</t>
  </si>
  <si>
    <t>Millones US$</t>
  </si>
  <si>
    <t>n/d</t>
  </si>
  <si>
    <t>n.a</t>
  </si>
  <si>
    <t>Link</t>
  </si>
  <si>
    <t>302-1</t>
  </si>
  <si>
    <t>274, 383</t>
  </si>
  <si>
    <t>EU1</t>
  </si>
  <si>
    <t>214, 231</t>
  </si>
  <si>
    <t>17, 398</t>
  </si>
  <si>
    <t>28, 396</t>
  </si>
  <si>
    <t>128-139</t>
  </si>
  <si>
    <t>254-259</t>
  </si>
  <si>
    <t xml:space="preserve">GRI 303-5 </t>
  </si>
  <si>
    <t>GRI 304-1</t>
  </si>
  <si>
    <r>
      <t xml:space="preserve">2025 </t>
    </r>
    <r>
      <rPr>
        <b/>
        <vertAlign val="superscript"/>
        <sz val="7.6"/>
        <color theme="1"/>
        <rFont val="Segoe UI"/>
        <family val="2"/>
      </rPr>
      <t>(1)</t>
    </r>
  </si>
  <si>
    <t>GRI 304-2</t>
  </si>
  <si>
    <t>GRI 304-4</t>
  </si>
  <si>
    <t>Vulnerable (VUL)</t>
  </si>
  <si>
    <t>Soda caustica</t>
  </si>
  <si>
    <t>MWh</t>
  </si>
  <si>
    <t>tep</t>
  </si>
  <si>
    <t>MJ/kWh eq</t>
  </si>
  <si>
    <t>HYDRO</t>
  </si>
  <si>
    <t>CCGT</t>
  </si>
  <si>
    <t>FUEL GAS</t>
  </si>
  <si>
    <t>COAL</t>
  </si>
  <si>
    <t>WIND</t>
  </si>
  <si>
    <t>SOLAR</t>
  </si>
  <si>
    <t>Horas (hrs.)</t>
  </si>
  <si>
    <t>hrs/prom.</t>
  </si>
  <si>
    <t>GRI 305-7</t>
  </si>
  <si>
    <t>miles m3</t>
  </si>
  <si>
    <t>GRI 301-2</t>
  </si>
  <si>
    <r>
      <rPr>
        <sz val="11"/>
        <rFont val="Segoe UI"/>
        <family val="2"/>
      </rPr>
      <t>-</t>
    </r>
  </si>
  <si>
    <t xml:space="preserve">Matriz de Doble materialidad </t>
  </si>
  <si>
    <t>US$ millones</t>
  </si>
  <si>
    <t>GRI 203-1</t>
  </si>
  <si>
    <t>GRI 303-4</t>
  </si>
  <si>
    <t>ACTIVITIES</t>
  </si>
  <si>
    <t>2026–2028 PLAN TARGET</t>
  </si>
  <si>
    <t>2025 RESULT ENEL GROUP</t>
  </si>
  <si>
    <t>BASELINE YEAR 2017</t>
  </si>
  <si>
    <t>Reduction of specific SO₂ emissions (1)</t>
  </si>
  <si>
    <t>0.07 g/kWh in 2028 (-81% vs 2017)</t>
  </si>
  <si>
    <t>0,05 g/kWh (-85% vs 2017)</t>
  </si>
  <si>
    <t>0.05 g/kWh in 2030 (-85% vs 2017)</t>
  </si>
  <si>
    <t>Reduction of specific NOx emissions (1)</t>
  </si>
  <si>
    <t>0.23 g/kWh in 2028 (-58% vs 2017)</t>
  </si>
  <si>
    <t>0,24 g/kWh (-56% vs 2017)</t>
  </si>
  <si>
    <t>0.16 g/kWh in 2030 (-70% vs 2017)</t>
  </si>
  <si>
    <t>Reduction of specific dust emissions (1)</t>
  </si>
  <si>
    <t>0.005 g/kWh in 2028 (-60% vs 2017)</t>
  </si>
  <si>
    <t>0,004 g/kWh (-69% vs 2017)</t>
  </si>
  <si>
    <t>0.005 g/kWh in 2030 (-60% vs 2017)</t>
  </si>
  <si>
    <t>Note:</t>
  </si>
  <si>
    <t>(1) Target and results at Enel Group level.</t>
  </si>
  <si>
    <t>Reduction of specific freshwater withdrawals (1)</t>
  </si>
  <si>
    <t>0.17 L/kWh eq in 2028 (-60% vs 2017)</t>
  </si>
  <si>
    <t>0,18 L/kWh eq (-58% vs 2017)</t>
  </si>
  <si>
    <t>0,43 L/kWh eq</t>
  </si>
  <si>
    <t>0.15 L/kWh eq in 2030 (-65% vs 2017)</t>
  </si>
  <si>
    <t>Milestone</t>
  </si>
  <si>
    <t>Targets</t>
  </si>
  <si>
    <t>Achievement of No Net Loss (NNL) for new infrastructure by 2030(1)</t>
  </si>
  <si>
    <t>50% expected  by 2028(2) % number of assets meeting the NNL out of total number of assets that went into operation in the reporting year.</t>
  </si>
  <si>
    <t>100% by 2030</t>
  </si>
  <si>
    <t>Achievement of No Net Deforestation for new infrastructure by 2030(1)</t>
  </si>
  <si>
    <t>(1) Target at Enel Group level, the commitment was made in 2021.</t>
  </si>
  <si>
    <t>(2) The milestone is calculated on the basis of the Additional Capacity built in 2028 (referring to the generation plants) according to the Business Plan 2026-2028.</t>
  </si>
  <si>
    <t>Scope</t>
  </si>
  <si>
    <t>Baseline</t>
  </si>
  <si>
    <t>2025 Results</t>
  </si>
  <si>
    <t>Percentage of total industrial waste recovered (1)</t>
  </si>
  <si>
    <t>Direct and indirect O&amp;M, construction, and demolition activities in all countries and regions</t>
  </si>
  <si>
    <t>Year: 2024</t>
  </si>
  <si>
    <t>90%
by 2030</t>
  </si>
  <si>
    <t>Value: 85%</t>
  </si>
  <si>
    <t>(1) Target and result at Enel Group level.</t>
  </si>
  <si>
    <t>2025 RESULT</t>
  </si>
  <si>
    <t>2025–2027 PLAN TARGET</t>
  </si>
  <si>
    <t>Increase in renewable capacity</t>
  </si>
  <si>
    <t>0,9 GW al 2028</t>
  </si>
  <si>
    <t>0,03 GW</t>
  </si>
  <si>
    <t>0,6 GW al 2027</t>
  </si>
  <si>
    <t>Emission-free production</t>
  </si>
  <si>
    <t>84% al 2028</t>
  </si>
  <si>
    <t>77% al 2027</t>
  </si>
  <si>
    <t>Projection: Scope 1 GHG emissions intensity related to Generation at Enel Group Level</t>
  </si>
  <si>
    <t>98 gCO₂/kWh al 2028 (1)</t>
  </si>
  <si>
    <t>97 gCO₂/kWh</t>
  </si>
  <si>
    <t>115 gCO₂/kWh al 2027 (1)</t>
  </si>
  <si>
    <t>SCOPE</t>
  </si>
  <si>
    <t>BASELINE</t>
  </si>
  <si>
    <t>TARGETS</t>
  </si>
  <si>
    <t>Performance management % of people involved</t>
  </si>
  <si>
    <t>100% refers to the total number of eligible people, all of whom are involved in the process.
Scope: Enel at the global level.</t>
  </si>
  <si>
    <t>Year: 2016
Value: 100%</t>
  </si>
  <si>
    <t>100%
by 2028</t>
  </si>
  <si>
    <t xml:space="preserve">Performance management % of people evaluated </t>
  </si>
  <si>
    <t>Includes all those who have received a direct assessment from their manager.
Scope: Enel at the global level.</t>
  </si>
  <si>
    <t>Year: 2016
Value: 99%</t>
  </si>
  <si>
    <t>99.7%</t>
  </si>
  <si>
    <t>99%
by 2028</t>
  </si>
  <si>
    <t>Women managers (including Executive managers) and middle managers - %</t>
  </si>
  <si>
    <t>No. of women managers (including Executive managers) + no. of women middle managers/total women + men managers (including Executive managers) and middle managers.
Scope: Enel at the global level.</t>
  </si>
  <si>
    <t>Year: 2020
Value: 29.4% managers and middle managers</t>
  </si>
  <si>
    <t>33.9%</t>
  </si>
  <si>
    <t>34.1%
by 2028</t>
  </si>
  <si>
    <t>Women managers (including Executive managers) - %</t>
  </si>
  <si>
    <t>Number of women managers (including Executive managers) /total women + men managers (including Executive managers).
Scope: Enel at the global level.</t>
  </si>
  <si>
    <t>Year: 2020
Value: 21.6% managers</t>
  </si>
  <si>
    <t>27.3%</t>
  </si>
  <si>
    <t>&gt;27%
by 2028</t>
  </si>
  <si>
    <t>Women middle managers - %</t>
  </si>
  <si>
    <t>Number of women middle managers/total women + men middle managers.
Scope: Enel at the global level.</t>
  </si>
  <si>
    <t>Year: 2020
Value: 30.4% middle managers</t>
  </si>
  <si>
    <t>34.6%</t>
  </si>
  <si>
    <t>&gt;34.4
by 2028</t>
  </si>
  <si>
    <t>The following targets are set at the Enel Group level, and Enel Américas contributes to them as part of the Group.</t>
  </si>
  <si>
    <t>Average injury frequency rate weighted for their severity (all injuries with at least one day of absence from work are considered in the indicator)</t>
  </si>
  <si>
    <t>Enel Group</t>
  </si>
  <si>
    <t>Year: 2024
Value: 0.53 (Same baseline as previous year)</t>
  </si>
  <si>
    <t>0.32</t>
  </si>
  <si>
    <t>0.47
by 2026</t>
  </si>
  <si>
    <t>% of Enel’s own workers covered by the Company’s health and safety management system</t>
  </si>
  <si>
    <t>Year: 2023
Value: 94%</t>
  </si>
  <si>
    <t>96.5%</t>
  </si>
  <si>
    <t>≥95%
by 2028</t>
  </si>
  <si>
    <t>Initiatives to engage contracting companies on health and safety issues</t>
  </si>
  <si>
    <t>Year: 2023
Value: 1</t>
  </si>
  <si>
    <t>At least 1 (1) initiative per year in the period 2026-2028</t>
  </si>
  <si>
    <t xml:space="preserve">                </t>
  </si>
  <si>
    <t>(1) The initiative is intended to be carried out on one or more business lines</t>
  </si>
  <si>
    <t xml:space="preserve">KPI </t>
  </si>
  <si>
    <t>Total revenues (US$ Th)</t>
  </si>
  <si>
    <t xml:space="preserve">2025 figures includes Enel Generacion Piura </t>
  </si>
  <si>
    <t>273-282;376-383</t>
  </si>
  <si>
    <t>GRI 412</t>
  </si>
  <si>
    <t>DJSI 3.1.2 f</t>
  </si>
  <si>
    <t>DJSI 3.1.2 e</t>
  </si>
  <si>
    <t>Category</t>
  </si>
  <si>
    <t>Name</t>
  </si>
  <si>
    <t>Document</t>
  </si>
  <si>
    <t>Page No. or Sheet Name</t>
  </si>
  <si>
    <t>Employees</t>
  </si>
  <si>
    <t>Social Sheet</t>
  </si>
  <si>
    <t>Governance</t>
  </si>
  <si>
    <t>Conflicts of Interest</t>
  </si>
  <si>
    <t>Percentage of Total Employees Covered by Collective Bargaining Agreements</t>
  </si>
  <si>
    <t>Process to Determine Material Topics</t>
  </si>
  <si>
    <t>List of Material Topics</t>
  </si>
  <si>
    <t>Management of Material Impacts</t>
  </si>
  <si>
    <t>Corporate benefit plans</t>
  </si>
  <si>
    <t>Environmental</t>
  </si>
  <si>
    <t>Environmental Sheet</t>
  </si>
  <si>
    <t>Percentage of materials used that derive from recycled material compared with the total consumption of each resource</t>
  </si>
  <si>
    <t>Energy Consumption within the Organization</t>
  </si>
  <si>
    <t>Total Water Withdrawal and Consumption in Water-Stressed Areas</t>
  </si>
  <si>
    <t>Water Discharges</t>
  </si>
  <si>
    <t>Water Consumption Intensity</t>
  </si>
  <si>
    <t>Indirect Greenhouse Gas Emissions (Scope 2), Location-Based (2)</t>
  </si>
  <si>
    <t>Other Indirect Greenhouse Gas Emissions (Scope 3) (3)</t>
  </si>
  <si>
    <t>Specific Emissions</t>
  </si>
  <si>
    <t>Total Avoided Emissions (4)(5)</t>
  </si>
  <si>
    <t>Other Atmospheric Emissions</t>
  </si>
  <si>
    <t>Company-specific</t>
  </si>
  <si>
    <t>New Employee Hires and Employee Turnover</t>
  </si>
  <si>
    <t>Parental Leave</t>
  </si>
  <si>
    <t>Female Participation</t>
  </si>
  <si>
    <t>Governance Sheet</t>
  </si>
  <si>
    <t>Pay Gap by Job Category (1)</t>
  </si>
  <si>
    <t>Estimated Unserved Population / Estimate of Population Without Service</t>
  </si>
  <si>
    <t>Customer Satisfaction</t>
  </si>
  <si>
    <t>Statement</t>
  </si>
  <si>
    <t>Objective</t>
  </si>
  <si>
    <t>This annex complements the non-financial information published in the 2025 Integrated Annual Report, with the objective of responding to the requirements of the different stakeholders. In 2025, the Company reduced its consolidation scope in Peru following the sale of its main operations, retaining only the generation company Enel Generación Piura within the perimeter.</t>
  </si>
  <si>
    <t>Standards</t>
  </si>
  <si>
    <t>The information presented is aligned with international standards, such as GRI, and with information requests from sustainability assessors, such as S&amp;P Global, MSCI, Sustainalytics, and FTSE, among others, complementing the information already reported in the Integrated Annual Report, which includes SASB indicators. It is also prepared according to guidelines such as GRI, TCFD, and TNFD, among others.</t>
  </si>
  <si>
    <t>As with the non-financial or sustainability information published in the 2025 Integrated Annual Report, the scope of the information includes all subsidiary entities that are part of Enel Américas’ consolidation perimeter, indicated in the section
Subsidiaries, Associates and Joint Ventures, of Chapter 5 of this Integrated Annual Report. If any of these indicators does not consider one of the subsidiary companies, this will be expressly indicated.</t>
  </si>
  <si>
    <t>External verification</t>
  </si>
  <si>
    <t xml:space="preserve">Some of the indicators published in the Annual Report and this annex were externally assured by KPMG, the same firm that audited Enel’s Financial Statements. This was carried out through a transparent tender process that guarantees its technical independence. The process ensures data reliability under GRI and SASB standards, company-specific indicators and CMF General Rule No. 461, which are detailed in the specific assurance letters. KPMG also verified our Carbon Footprint. </t>
  </si>
  <si>
    <t>Transmission</t>
  </si>
  <si>
    <t>Water</t>
  </si>
  <si>
    <t>Data on water use is collected daily at each plant using two approaches, depending on the source of information and the technology available. When measurement systems are in place, data on withdrawals, discharges, and recycled or reused water are obtained directly through specific meters installed at the plants. Their records are automatically stored in the corresponding monitoring systems and can be extracted in reports. In cases where direct measurement is not available, data on water withdrawals and discharges are estimated indirectly using operational criteria and specific characteristics of the plant and its geographical area, and are subsequently recorded by the plant operator.</t>
  </si>
  <si>
    <t>Water-stressed areas</t>
  </si>
  <si>
    <t>The Company does not record water consumption in water-stressed areas. GRI 303 has defined water-stressed areas as those in which, based on the classification provided by the WRI Aqueduct Water Risk Atlas,
the ratio between total annual withdrawal of surface or groundwater for different uses (civil, industrial, agricultural and livestock) and the total annual supply of renewable water available (“baseline water stress”, understood as the level of competition among all users) is high (40–80%) or extremely high (&gt;80%).</t>
  </si>
  <si>
    <t>Waste</t>
  </si>
  <si>
    <t>The Company does not operate nuclear plants and does not record radioactive waste management</t>
  </si>
  <si>
    <t>Coal</t>
  </si>
  <si>
    <t>The Company has only one coal-fired plant, Termozipa in Colombia, which records non-material Mercury (Hg) emissions. This plant serves as backup and operates exclusively when dispatched by the electric system, in accordance with reliability and supply security requirements.</t>
  </si>
  <si>
    <t>Site Closure and Rehabilitation Plans</t>
  </si>
  <si>
    <t>To date, the Company has sold part of the thermal plants in its generation portfolio; consequently, it has not been necessary to formulate rehabilitation plans. In the case of the only remaining coal-fired plant, Termozipa in Colombia, its dismantling is planned for 2028, in accordance with the strategy announced by the Enel SpA Group. However, the dismantling of a coal-fired power plant (Termozipa) is subject to an authorization process by the Colombian regulator.</t>
  </si>
  <si>
    <t>Pollutant Emissions</t>
  </si>
  <si>
    <t>As part of its strategy, the Company has adopted renewable generation, which in 2025 reached 99% of total generation, with the consequent significant reduction in pollutant emissions.</t>
  </si>
  <si>
    <t>Biodiversity</t>
  </si>
  <si>
    <t>Health and Safety</t>
  </si>
  <si>
    <t>Lost days due to accidents, considering days with medical leave</t>
  </si>
  <si>
    <t>Board of Directors</t>
  </si>
  <si>
    <t>The responsibilities of the Board of Directors include those related to the oversight of sustainability matters, such as monitoring issues related to sustainability, including environmental aspects such as climate change, biodiversity, management systems, natural resource management; social aspects such as health and safety, diversity, labor development; and governance aspects such as transparency, business relationships, human rights, etc., and their relationship with the Company’s business.</t>
  </si>
  <si>
    <t>Environmental Indicators</t>
  </si>
  <si>
    <t>Other Emissions</t>
  </si>
  <si>
    <t>SF6 emissions | GRI 305-1</t>
  </si>
  <si>
    <t>Unit</t>
  </si>
  <si>
    <t>SF6 emissions</t>
  </si>
  <si>
    <t>SF₆ emissions (1), (2)</t>
  </si>
  <si>
    <t>thousand tons eq</t>
  </si>
  <si>
    <t>(1) Emissions included in Scope 1 GHG emissions, verified by KPMG. They mainly originate from leaks of gas contained in electrical equipment during operation, maintenance, refilling, or dismantling.</t>
  </si>
  <si>
    <t>(2) The increase in emissions corresponding to SF₆ emissions in 2025 is due to a higher number of maintenance activities.</t>
  </si>
  <si>
    <t>Other Emissions | GRI 305-7</t>
  </si>
  <si>
    <t>SO2 Emissions</t>
  </si>
  <si>
    <t>tons</t>
  </si>
  <si>
    <t>NOx Emissions</t>
  </si>
  <si>
    <t>PM Emissions</t>
  </si>
  <si>
    <t>Mercury Emissions</t>
  </si>
  <si>
    <t>Other Specific Emissions</t>
  </si>
  <si>
    <t>g/kWheq</t>
  </si>
  <si>
    <t>Water Metrics | 303</t>
  </si>
  <si>
    <t>Discharges in Water-Stressed Areas</t>
  </si>
  <si>
    <t>Total Discharges in Water-Stressed Areas</t>
  </si>
  <si>
    <t>million m3</t>
  </si>
  <si>
    <t xml:space="preserve">Water consumption </t>
  </si>
  <si>
    <t>Water Consumption in Water-Stressed Areas</t>
  </si>
  <si>
    <t>Total Net Water Consumption Intensity 1</t>
  </si>
  <si>
    <t>liters/kWh</t>
  </si>
  <si>
    <t>1. The value corresponds to total water consumption (total withdrawals - total discharges) / net energy production</t>
  </si>
  <si>
    <t>In 2025, Enel Américas does not operate thermal plants in water-stressed areas</t>
  </si>
  <si>
    <t>Species and sites with biodiversity value | GRI 304-1 | 304-2 | 304-3 | 304-4</t>
  </si>
  <si>
    <t>Exposure to biodiversity</t>
  </si>
  <si>
    <t xml:space="preserve">Power generation plants </t>
  </si>
  <si>
    <t>Plants in operation</t>
  </si>
  <si>
    <t>No.</t>
  </si>
  <si>
    <t>Plants in operation located within biodiversity-sensitive areas (1)</t>
  </si>
  <si>
    <t>Hectares occupied by generation plants in operation within protected areas (2)</t>
  </si>
  <si>
    <t>Hectares</t>
  </si>
  <si>
    <t>Distribution assets</t>
  </si>
  <si>
    <t>Hectares occupied by distribution assets located in protected areas (3)</t>
  </si>
  <si>
    <t>Hectares occupied by distribution assets located in critical habitat (4)</t>
  </si>
  <si>
    <t>(1) The number of plants in areas of high biodiversity importance has been modified following the update of thematic maps and the refinement of calculation methodologies. The plant located in protected areas is a hydroelectric plant managed through operating plans agreed with local authorities; no new plants have been built in protected areas.</t>
  </si>
  <si>
    <t>(2) The plant occupies 0.7 thousand hectares, bringing the total area occupied by generation assets to 132 thousand hectares</t>
  </si>
  <si>
    <t>(3) Distribution assets (high- and medium-voltage lines) in protected areas represent 0.8% of the total, with measures applied to reduce environmental impact.</t>
  </si>
  <si>
    <t>(4) In critical habitats, distribution assets account for 13% of total hectares</t>
  </si>
  <si>
    <t>For more information on methodology, see https://www.enel.com/content/dam/enel-com/documenti/investitori/sostenibilita/conservation-of-natural-capital-2025.pdf</t>
  </si>
  <si>
    <t>Transformation of Natural Habitats</t>
  </si>
  <si>
    <t>Hectares occupied by electricity generation assets that entered into operation during the current year</t>
  </si>
  <si>
    <t>Hectares occupied by electricity generation assets that entered into operation during the current year within modified habitats</t>
  </si>
  <si>
    <t>Hectares occupied by electricity generation assets that entered into operation during the current year within natural habitats</t>
  </si>
  <si>
    <t>(1) In 2025, the electric generation assets that came into operation occupied a total of 689 hectares, of which 413 hectares (60%) correspond to modified habitats and 276 hectares (40%) to natural habitats. This distribution reflects the preference for using previously disturbed areas</t>
  </si>
  <si>
    <t>Number and types of endangered species in 2025 (1)</t>
  </si>
  <si>
    <t>Number of species on the IUCN Red List (1)</t>
  </si>
  <si>
    <t>Critically Endangered (CR)</t>
  </si>
  <si>
    <t>Endangered (EN)</t>
  </si>
  <si>
    <t>(1) Includes species of birdlife; terrestrial fauna (mammals); terrestrial flora; bats; and aquatic fauna (amphibians and reptiles)</t>
  </si>
  <si>
    <t>The Company has implemented 10 management plans at sites located near high-biodiversity areas</t>
  </si>
  <si>
    <t>Inputs from Non-Renewable Sources</t>
  </si>
  <si>
    <t>thousand t</t>
  </si>
  <si>
    <t>Gasoline (fuel oil)</t>
  </si>
  <si>
    <t>Natural gas</t>
  </si>
  <si>
    <t>Consumables</t>
  </si>
  <si>
    <t>Lime</t>
  </si>
  <si>
    <t>Ammonium</t>
  </si>
  <si>
    <t>Slaked lime</t>
  </si>
  <si>
    <t>Sulfuric/Hydrochloric Acid</t>
  </si>
  <si>
    <t>Other</t>
  </si>
  <si>
    <t>Dielectric oil</t>
  </si>
  <si>
    <t>Ferric chloride</t>
  </si>
  <si>
    <t>Printing paper</t>
  </si>
  <si>
    <t>Main Waste Metrics | 306-3 | 306-4 | 306-5 |</t>
  </si>
  <si>
    <t>Waste Generated:</t>
  </si>
  <si>
    <t>Non-hazardous waste</t>
  </si>
  <si>
    <t>• Non-Hazardous Waste (Ashes Only) 1</t>
  </si>
  <si>
    <t>• Non-Hazardous Waste (Excluding Ashes)</t>
  </si>
  <si>
    <t>Total non-hazardous waste</t>
  </si>
  <si>
    <t>Hazardous Waste</t>
  </si>
  <si>
    <t>• Hazardous Waste</t>
  </si>
  <si>
    <t>Total hazardous waste</t>
  </si>
  <si>
    <t>Total Waste Production (Hazardous and Non-Hazardous)</t>
  </si>
  <si>
    <t>Percentage of Recovered Waste (Recycled-Reused)</t>
  </si>
  <si>
    <t>Percentage of total waste sent for recycling and reuse</t>
  </si>
  <si>
    <t>Percentage of waste directed to disposal</t>
  </si>
  <si>
    <t>Waste by treatment method</t>
  </si>
  <si>
    <t>• Recovery of Non-Hazardous Waste (including energy recovery)</t>
  </si>
  <si>
    <t>• Recovery (ashes)</t>
  </si>
  <si>
    <t>Non-hazardous waste for incineration and other disposal methods</t>
  </si>
  <si>
    <t>Total Non-Hazardous Waste Directed to Recovery</t>
  </si>
  <si>
    <t>Non-Hazardous Waste Directed to Disposal</t>
  </si>
  <si>
    <t>• Non-Hazardous Waste Sent to Landfill</t>
  </si>
  <si>
    <t>• Non-Hazardous Waste Sent to Landfill (Ashes)</t>
  </si>
  <si>
    <t>Hazardous waste</t>
  </si>
  <si>
    <t>• Hazardous Waste Recycled or Sent to Recovery (tons)</t>
  </si>
  <si>
    <t>Total Hazardous Waste Recycled or Sent to Recovery</t>
  </si>
  <si>
    <t>Hazardous waste directed to disposal</t>
  </si>
  <si>
    <t>• Waste Sent to Landfill</t>
  </si>
  <si>
    <t>• Incinerated Waste and Other Disposal Methods</t>
  </si>
  <si>
    <t>Total Hazardous Waste</t>
  </si>
  <si>
    <t>Total Waste (Hazardous and Non-Hazardous)</t>
  </si>
  <si>
    <t>1 Ashes are 100% subject to recovery and reuse processes within a circular economy scheme as by-products, and are not recorded as waste. In 2025 they amounted to 8,173 tons and in 2024, 36,868 tons.</t>
  </si>
  <si>
    <t>Coal-fired thermal plants</t>
  </si>
  <si>
    <t>CCGT thermal plants - gas</t>
  </si>
  <si>
    <t>Oil &amp; gas thermal plants - open cycle</t>
  </si>
  <si>
    <t xml:space="preserve">Thermal plants in water-stressed areas </t>
  </si>
  <si>
    <t>Generation from thermal plants in water-stressed areas</t>
  </si>
  <si>
    <t>As of December of each year.</t>
  </si>
  <si>
    <t>Energy Consumption
| 302-1 |</t>
  </si>
  <si>
    <t>Fuel consumption by primary source from non-renewable sources</t>
  </si>
  <si>
    <t>TJ</t>
  </si>
  <si>
    <t>Lignite (brown coal)</t>
  </si>
  <si>
    <t>Fuel oil</t>
  </si>
  <si>
    <t>Direct consumption intensity</t>
  </si>
  <si>
    <t>Total Fuel Consumption</t>
  </si>
  <si>
    <t>Percentage of fuel consumption from non-renewable sources</t>
  </si>
  <si>
    <t>Gasoline</t>
  </si>
  <si>
    <t>Natural Gas</t>
  </si>
  <si>
    <t>Energy consumption</t>
  </si>
  <si>
    <t>Indirect energy consumption</t>
  </si>
  <si>
    <t>Non-renewable energy (electricity and heating/cooling) generated</t>
  </si>
  <si>
    <t>Total renewable energy purchased or generated</t>
  </si>
  <si>
    <t>Total non-renewable energy consumption</t>
  </si>
  <si>
    <t>Total renewable energy consumption</t>
  </si>
  <si>
    <t>Total energy consumption costs</t>
  </si>
  <si>
    <t>millones US$</t>
  </si>
  <si>
    <t>Data coverage</t>
  </si>
  <si>
    <t>% of revenue</t>
  </si>
  <si>
    <t>Total average losses in the distribution network</t>
  </si>
  <si>
    <t>Average plant availability factor by energy source and regulatory regime</t>
  </si>
  <si>
    <t>Thermal Generation Availability by Regulatory Regime (1)</t>
  </si>
  <si>
    <t>Thermal generation availability by regulatory regime</t>
  </si>
  <si>
    <t>Regulated</t>
  </si>
  <si>
    <t>Thermal generation availability by primary energy source</t>
  </si>
  <si>
    <t>Coal-Fired Power Plants</t>
  </si>
  <si>
    <t>Oil/gas plants</t>
  </si>
  <si>
    <t>Combined-cycle plants</t>
  </si>
  <si>
    <t>Global Thermal Generation Availability</t>
  </si>
  <si>
    <t xml:space="preserve">Energy efficiency in thermal power plants </t>
  </si>
  <si>
    <t>KPI Unit</t>
  </si>
  <si>
    <t>Average Thermal Generation Efficiency</t>
  </si>
  <si>
    <t>Net Efficiency of Coal-Fired Power Plants</t>
  </si>
  <si>
    <t>Net efficiency of oil/gas plants</t>
  </si>
  <si>
    <t>Net efficiency of CCGT plants</t>
  </si>
  <si>
    <t>(1) Since 2024, Enel Américas has maintained only one coal-fired plant in Colombia and one thermal plant in Peru, following the sale of its other thermal plants in Argentina, Brazil, Colombia and Peru. In Brazil, the divestment of Enel Generación Fortaleza was completed in 2022. In Argentina, the Enel Generación Costanera, Central Dock Sud, Central Cartagena and El Chocón Motogenerator complex plants were sold in 2023. In Colombia, Central Cartagena was sold in 2023. Enel Generación Perú ceased to be consolidated as of fiscal year 2024.</t>
  </si>
  <si>
    <t>Pro forma revenue by technology</t>
  </si>
  <si>
    <t>Total Revenues from Own Generation</t>
  </si>
  <si>
    <t>Total energy trading revenue</t>
  </si>
  <si>
    <t>Total generation business</t>
  </si>
  <si>
    <t xml:space="preserve">Note: </t>
  </si>
  <si>
    <t>This information has been calculated based on publicly available data, mainly from Enel Américas' Financial Statements. It should be noted that there is no audited or officially published information that disaggregates revenues by technology. Therefore, the figures presented correspond to indicative estimates developed using public sources and proprietary methodologies, following these steps:
Revenue data by business line were extracted from Enel Américas' Financial Statements as of December of each year.
The company’s energy balance (net production and energy purchases) was used to determine total energy sold.
Unit revenue per GWh was calculated by dividing total generation revenues by total energy sold.
This unit value was multiplied by the net production of each technology (hydroelectric, solar, wind, etc.) to estimate revenues by technology.
These calculations exclude gas sales and other non-generation-related revenues, focusing solely on electricity generation.</t>
  </si>
  <si>
    <t>Population without electricity service | GRI EU11</t>
  </si>
  <si>
    <t>Total population in concession areas</t>
  </si>
  <si>
    <t>Brazil</t>
  </si>
  <si>
    <t>Percentage of population without service</t>
  </si>
  <si>
    <t>(1) Enel's three concession areas in Brazil (São Paulo, Rio de Janeiro and Ceará) have been classified by ANEEL as universalized in urban and rural areas, indicating that they have fulfilled the regulatory obligations for universal access to the electricity distribution service. For more information: https://www.gov.br/aneel/pt-br/assuntos/distribuicao/universalizacao/analise-dos-planos-de-universalizacao</t>
  </si>
  <si>
    <t>1. In Argentina, a sample was selected with a 99% confidence level, with a target for the year of -25</t>
  </si>
  <si>
    <t>2. In Brazil, a sample was selected with a 95% confidence level, with a target for the year of -18</t>
  </si>
  <si>
    <t>3. In Colombia, a statistically representative sample was used, with a 98% confidence level. The target for the year was 15.5</t>
  </si>
  <si>
    <t>Colombia &amp; CA</t>
  </si>
  <si>
    <t>Peru</t>
  </si>
  <si>
    <t>Grand total</t>
  </si>
  <si>
    <t>Headcount</t>
  </si>
  <si>
    <t>Women</t>
  </si>
  <si>
    <t>Men</t>
  </si>
  <si>
    <t>Male</t>
  </si>
  <si>
    <t>Female</t>
  </si>
  <si>
    <t>% Category of Total</t>
  </si>
  <si>
    <t>Training | GRI 404-1</t>
  </si>
  <si>
    <t>Training</t>
  </si>
  <si>
    <t>Training hours</t>
  </si>
  <si>
    <t>Trained workers (1)</t>
  </si>
  <si>
    <t>Training hours per capita, men (2)</t>
  </si>
  <si>
    <t>Training hours per capita, women (2)</t>
  </si>
  <si>
    <t>Training hours per capita (2)</t>
  </si>
  <si>
    <t xml:space="preserve">Training hours per capita for the manager category (2) </t>
  </si>
  <si>
    <t>Training hours per capita for the middle manager category (2)</t>
  </si>
  <si>
    <t>Training hours per capita for the white collar category (2)</t>
  </si>
  <si>
    <t>Training hours per capita for the blue collar category (2)</t>
  </si>
  <si>
    <t>Average annual cost associated with total training</t>
  </si>
  <si>
    <t>Average annual cost associated with training per worker</t>
  </si>
  <si>
    <t>(1) Considers all workers trained during the year, regardless of whether they were active in December.</t>
  </si>
  <si>
    <t>(2) Training hours per capita calculated based on the total number of employees trained during the year.</t>
  </si>
  <si>
    <t>Notes:</t>
  </si>
  <si>
    <t>Includes all workers working at Enel Américas with a current contract</t>
  </si>
  <si>
    <t>Training includes programs and courses in technical, digital and human skills, organized into Leadership, Technical, Digital and Well-being academies. These contents incorporate regulatory areas, corporate guidelines and HSEQ, with emphasis on practical application. They also consider mandatory training paths by role, ensuring compliance with regulatory requirements and quality, safety and performance standards.</t>
  </si>
  <si>
    <t>Performance Evaluation | GRI 404-3</t>
  </si>
  <si>
    <t>Performance evaluation</t>
  </si>
  <si>
    <t>Total employees</t>
  </si>
  <si>
    <t>Total employees evaluated (1)</t>
  </si>
  <si>
    <t>Percentage of employees receiving evaluations</t>
  </si>
  <si>
    <t>Managers Evaluated</t>
  </si>
  <si>
    <t>Middle managers evaluated</t>
  </si>
  <si>
    <t>White-collar workers evaluated</t>
  </si>
  <si>
    <t>Blue-collar workers evaluated</t>
  </si>
  <si>
    <t>Total male employees</t>
  </si>
  <si>
    <t>Total female employees</t>
  </si>
  <si>
    <t>Men evaluated</t>
  </si>
  <si>
    <t>Women evaluated</t>
  </si>
  <si>
    <t>Percentage of men evaluated (2)</t>
  </si>
  <si>
    <t>Percentage of women evaluated (2)</t>
  </si>
  <si>
    <t>(1) Eligible persons: those who have an indefinite contract and have been active for at least 3 months during the year.</t>
  </si>
  <si>
    <t>(2) % calculated over the total employee workforce by gender for each year</t>
  </si>
  <si>
    <t>Female participation in the total workforce (1)</t>
  </si>
  <si>
    <t>Female Participation in the Total Workforce</t>
  </si>
  <si>
    <t>Women in Management Positions
(as % of the Total Management Workforce)</t>
  </si>
  <si>
    <t>Women in “junior” management positions</t>
  </si>
  <si>
    <t>Women in “Junior” Management Positions
(as % of Total Junior Management Positions)</t>
  </si>
  <si>
    <t>Women in “Senior/Top” Management Positions
(up to 2 positions below the CEO)</t>
  </si>
  <si>
    <t>Women in “Senior/Top” Management Positions
(as % of Total Senior/Top Management Positions)</t>
  </si>
  <si>
    <t>Women in Management Positions in
Revenue-Generating Functions</t>
  </si>
  <si>
    <t>% Women Managers in Revenue-Generating
Functions Compared to Total Management Positions</t>
  </si>
  <si>
    <t>% Women in STEM-Related Positions (Science,
Technology, Engineering, and Mathematics)</t>
  </si>
  <si>
    <t xml:space="preserve">(1) Considers categories by management positions according to DJBICI (S&amp;P Global).	</t>
  </si>
  <si>
    <t>STEM: Includes positions linked to technical business lines (excluding commercial and market areas), ICT functions in support areas, and certain corporate functions (Health and Safety and Innovation).</t>
  </si>
  <si>
    <t>Annual Report V 26-03-2026 page 272</t>
  </si>
  <si>
    <t>Revenue-generating functions: Areas that directly contribute to generating sales and revenue for the company, excluding staff areas</t>
  </si>
  <si>
    <t>Turnover and New Hires | 401-1 | 2-4 |</t>
  </si>
  <si>
    <t>Internal Mobility</t>
  </si>
  <si>
    <t>Internal vacancies</t>
  </si>
  <si>
    <t>Open Vacancies</t>
  </si>
  <si>
    <t>Vacancies Filled by Internal Candidates</t>
  </si>
  <si>
    <t>New Hires by Gender and Age Range</t>
  </si>
  <si>
    <t>Under 30 years old</t>
  </si>
  <si>
    <t>Between 30 and 50 years old</t>
  </si>
  <si>
    <t>Over 50 years old</t>
  </si>
  <si>
    <t>Total (men + women)</t>
  </si>
  <si>
    <t>New Hires and Terminations by Country</t>
  </si>
  <si>
    <t>New Hires</t>
  </si>
  <si>
    <t>New hire rate</t>
  </si>
  <si>
    <t>Terminations</t>
  </si>
  <si>
    <t xml:space="preserve">Turnover rate </t>
  </si>
  <si>
    <t>Voluntary Turnover Rate</t>
  </si>
  <si>
    <t>Over 50 Years Old</t>
  </si>
  <si>
    <t>Total Enel Américas</t>
  </si>
  <si>
    <t>Employee Retirement | EU15 |</t>
  </si>
  <si>
    <t>Percentage of employees eligible to retire in the next 5 years out of the total in each job category</t>
  </si>
  <si>
    <t>Percentage of employees eligible to retire in the next 10 years out of the total in each job category</t>
  </si>
  <si>
    <t>Unionization | GRI 2-30</t>
  </si>
  <si>
    <t>Fixed salary</t>
  </si>
  <si>
    <t>Variable salary</t>
  </si>
  <si>
    <t>Total salary</t>
  </si>
  <si>
    <t>(1) Calculated based on average salary of women / average salary of men for each category. In 2025, it considers workers who actually work in the country</t>
  </si>
  <si>
    <t xml:space="preserve">Pay gap  </t>
  </si>
  <si>
    <t>Average total pay gap</t>
  </si>
  <si>
    <t>Median total pay gap</t>
  </si>
  <si>
    <t>Average bonus pay gap</t>
  </si>
  <si>
    <t>Median bonus pay gap</t>
  </si>
  <si>
    <t>Corporate benefit plans | GRI 201-3</t>
  </si>
  <si>
    <t xml:space="preserve">Corporate benefit plans </t>
  </si>
  <si>
    <t>Employees covered by pension plan (benefit plan)</t>
  </si>
  <si>
    <t>Includes all voluntary and mandatory plans</t>
  </si>
  <si>
    <t>Parental Program</t>
  </si>
  <si>
    <t>Maximum period allowed for the parental program - Women</t>
  </si>
  <si>
    <t>Maximum period allowed for the parental program - Men</t>
  </si>
  <si>
    <t>days</t>
  </si>
  <si>
    <t>(1) Additionally, Colombia grants 12 unpaid weeks</t>
  </si>
  <si>
    <t>6 meses</t>
  </si>
  <si>
    <t>16 weeks</t>
  </si>
  <si>
    <t>12 weeks</t>
  </si>
  <si>
    <t>14 weeks</t>
  </si>
  <si>
    <t>98 calendar days</t>
  </si>
  <si>
    <t>Climate survey</t>
  </si>
  <si>
    <t>Engaged or satisfied employees</t>
  </si>
  <si>
    <t>Engaged or Satisfied Employees Target 1</t>
  </si>
  <si>
    <t>Employees who responded to the survey</t>
  </si>
  <si>
    <t>Employee well-being level</t>
  </si>
  <si>
    <t>Employee inclusion level</t>
  </si>
  <si>
    <t>1. Enel Group target applicable to Enel Américas</t>
  </si>
  <si>
    <t>Health and Safety Metrics (Injuries, Accidents, Fatalities) | GRI 403-9 | 403-10</t>
  </si>
  <si>
    <t>Accident rate - own workers</t>
  </si>
  <si>
    <t>Fatal Accidents (FAT)</t>
  </si>
  <si>
    <t>Life-changing accidents (LCA)</t>
  </si>
  <si>
    <t>High-potential accidents (HPO)</t>
  </si>
  <si>
    <t>Lost-time accidents</t>
  </si>
  <si>
    <t>Lost-time injury frequency rate (LTIFR)</t>
  </si>
  <si>
    <t>Index</t>
  </si>
  <si>
    <t>Hours worked (WH)</t>
  </si>
  <si>
    <t>Accident rate - contractor workers</t>
  </si>
  <si>
    <t>Accident rate - own workers + contractors</t>
  </si>
  <si>
    <t>Life-Changing Accidents</t>
  </si>
  <si>
    <t>(1) All Frequency Rates are calculated by providing a ratio of the number of events per million hours worked.
(2) Lost Time Injuries (LTI): Incident that resulted in an injury, with absence from work of at least one working day, excluding the day of occurrence.
(3) Life-Changing Accidents (LCA): injuries that caused life-changing health consequences for a person (for example, limb amputations, paralysis, neurological damage, etc.).
(4) High-Potential Accidents (HPO): events whose dynamics, regardless of the damage, could have resulted in a Life-Changing Accident or a Fatal Accident.</t>
  </si>
  <si>
    <t xml:space="preserve">Health and Safety Training </t>
  </si>
  <si>
    <t>Number of workers trained on health and safety topics</t>
  </si>
  <si>
    <t>Average Hours of Health and Safety Training per Trained Worker</t>
  </si>
  <si>
    <t>Hours</t>
  </si>
  <si>
    <t>Project Beneficiaries</t>
  </si>
  <si>
    <t>Country</t>
  </si>
  <si>
    <t>In 2024, out of the total beneficiaries, 199,900 correspond to beneficiaries of “Job Contractors” from jobs generated through contractors during 2024.</t>
  </si>
  <si>
    <t>Investments in Communities</t>
  </si>
  <si>
    <t>Amount Related to Investments in Communities</t>
  </si>
  <si>
    <t>Supplier assessment and development</t>
  </si>
  <si>
    <t>Total number of Tier 1 suppliers</t>
  </si>
  <si>
    <t>Total number of significant Tier 1 suppliers</t>
  </si>
  <si>
    <t>% of total spend on significant Tier 1 suppliers</t>
  </si>
  <si>
    <t>Total number of significant non-Tier 1 suppliers</t>
  </si>
  <si>
    <t>Total number of significant Tier 1 and non-Tier 1 suppliers assessed</t>
  </si>
  <si>
    <t>Number of significant suppliers assessed by desk / on-site method</t>
  </si>
  <si>
    <t>Number of significant suppliers assessed with actual or potential substantial negative impacts</t>
  </si>
  <si>
    <t>% of significant suppliers with actual or potential substantial negative impacts with an agreed corrective/improvement action plan</t>
  </si>
  <si>
    <t>Number of significant suppliers with actual or potential substantial negative impacts that were terminated/discarded</t>
  </si>
  <si>
    <t>Total number of significant suppliers supported in implementing the corrective action plan</t>
  </si>
  <si>
    <t>% of significant suppliers assessed with actual or potential substantial negative impacts that received support in implementing the corrective action plan</t>
  </si>
  <si>
    <t>Total number of significant suppliers in capacity-building programs</t>
  </si>
  <si>
    <t>% of significant suppliers in capacity-building programs</t>
  </si>
  <si>
    <t>Total Tier 1 suppliers refer to suppliers with an active contract as of December each year for an amount greater than €25,000. They include both suppliers operating in the businesses and those belonging to service functions.
Significant Tier 1 suppliers include all suppliers that provide services to the business lines, as well as suppliers from service or staff areas that are included in the qualification system.</t>
  </si>
  <si>
    <t>Reports through the Ethics Channel</t>
  </si>
  <si>
    <t>Reports received (1)</t>
  </si>
  <si>
    <t>Non-compliance related to episodes of:</t>
  </si>
  <si>
    <t>Conflict of Interest/Corruption (2)</t>
  </si>
  <si>
    <t>Misuse of assets</t>
  </si>
  <si>
    <t>Work climate</t>
  </si>
  <si>
    <t>Community and society</t>
  </si>
  <si>
    <t>Other motivations (3)</t>
  </si>
  <si>
    <t>Workplace harassment</t>
  </si>
  <si>
    <t>Sexual harassment</t>
  </si>
  <si>
    <t>(1) Of the 142 reports received, 25 are under analysis (status as of January 15, 2026), as they were submitted at the end of the year.</t>
  </si>
  <si>
    <t>(2) In 2025, there were no corruption cases. The 7 cases recorded and identified as conflicts of interest do not represent a benefit for the Company, as they are associated with individual conduct by employees not aligned with current corporate principles. Accordingly, sanctioning and disciplinary actions were applied in accordance with the internal regulations of each company.</t>
  </si>
  <si>
    <t>Employees Trained in Human Rights Policies or Procedures</t>
  </si>
  <si>
    <t>Employees Trained in Human Rights</t>
  </si>
  <si>
    <t>Average hours</t>
  </si>
  <si>
    <t>(1) The % corresponds to annual participation</t>
  </si>
  <si>
    <t>Security Personnel Trained in Human Rights Policies or Procedures</t>
  </si>
  <si>
    <t>Human Rights Assessment</t>
  </si>
  <si>
    <t xml:space="preserve">Own operations: </t>
  </si>
  <si>
    <t>% of total assets assessed in the last 3 years</t>
  </si>
  <si>
    <t>% of risks for which mitigation actions have been implemented</t>
  </si>
  <si>
    <t>Tier 1 Contractors and Suppliers (Tier I)</t>
  </si>
  <si>
    <t>% of total Tier 1 contractors and suppliers assessed in the last 3 years</t>
  </si>
  <si>
    <t>% of contractors and suppliers assessed where risks have been identified</t>
  </si>
  <si>
    <t>Human Rights Assessment – Joint Ventures (includes equity interests above 10%)</t>
  </si>
  <si>
    <t>% of total assessed in the last 3 years</t>
  </si>
  <si>
    <t>% of total assessed where risks have been identified</t>
  </si>
  <si>
    <t>Contributions to trade and business associations</t>
  </si>
  <si>
    <t>Contributions to trade and business associations by topic</t>
  </si>
  <si>
    <t>Development of energy policies</t>
  </si>
  <si>
    <t>US$ thousand</t>
  </si>
  <si>
    <t>Increase in business competitiveness</t>
  </si>
  <si>
    <t>Total Contributions</t>
  </si>
  <si>
    <t>Largest contributions to business associations</t>
  </si>
  <si>
    <t>Brazilian Association of Electric Energy Distributors (ABRADEE)</t>
  </si>
  <si>
    <t>Colombian Association of Electric Power Generators (ACOLGEN)</t>
  </si>
  <si>
    <t>Colombian Association of Electric Energy Distributors (ACODIS)</t>
  </si>
  <si>
    <t>1) Enel Américas and its subsidiaries have not made any contributions related to lobbying, interest representation or similar activities, political campaigns / support for organizations / contributions to local, regional, or national candidates, or others (for example, expenses related to ballot measures or referendums), in compliance with Law 20,900 as well as the Group’s internal policies.</t>
  </si>
  <si>
    <t>2) Data coverage corresponds to 100% as a percentage of revenue</t>
  </si>
  <si>
    <t>ISO 37001 Anti-Corruption Certification (Implement, certify, maintain, and recertify for Enel Américas and its subsidiaries)</t>
  </si>
  <si>
    <t>Certify, maintain, or recertify the ABMS</t>
  </si>
  <si>
    <t>Completed (100% of certifications renewed)</t>
  </si>
  <si>
    <t>Certify, Maintain or Re-Certify the ABMS</t>
  </si>
  <si>
    <t>Compliance Program Continuous Improvement of MRP Compliance Programs</t>
  </si>
  <si>
    <t>Continuous improvement of risk and control matrices according to the MPRP Compliance Program (mainly associated with Law 20,393 and its amendments). Monitoring the effectiveness of the MPRP.
At the same time, continuous improvement of the Compliance Program through the update of the MPRP document and/or review/update of regulatory documents related to the Compliance Program.</t>
  </si>
  <si>
    <t>Completed</t>
  </si>
  <si>
    <t>Continuous improvement of the document, risk and control matrices according to the MRP (Law No. 20,393 and its amendments); and/or review/update of regulatory documents related to the Compliance Program</t>
  </si>
  <si>
    <t>Extension of training on Model 231 and the global Compliance Program</t>
  </si>
  <si>
    <t>Carry out the training program (online and in-person) for at least 20% of the current workforce in each country</t>
  </si>
  <si>
    <t>Completed (&gt;100% of workforce)</t>
  </si>
  <si>
    <t>Carry out the training program (online and in-person) for at least 15% of the current workforce in each country</t>
  </si>
  <si>
    <t>Promotion of the Use of the Ethics Channel and MRP Components, both for Employees and Other Stakeholders</t>
  </si>
  <si>
    <t>Execute the communication program by carrying out 17 internal campaigns and 6 external campaigns</t>
  </si>
  <si>
    <t>16 internal and 5 external activities</t>
  </si>
  <si>
    <t>Materiality thresholds for impacts, risks and opportunities</t>
  </si>
  <si>
    <t xml:space="preserve">Enel Américas, aligned with the Group, has defined specific thresholds for the assessment of impact and financial materiality, based on the combination of three factors: likelihood of occurrence, magnitude or severity, and the short-term (&lt;1 year), medium-term (1 to 3 years) and long-term (more than 3 years) time horizon. </t>
  </si>
  <si>
    <t>The following matrices present the combinations of likelihood and magnitude that, in association with a short- or medium-term time horizon, determine the materiality of positive impacts, negative impacts, and risks and opportunities.</t>
  </si>
  <si>
    <t>Thresholds for impact materiality</t>
  </si>
  <si>
    <t xml:space="preserve">Positive impacts </t>
  </si>
  <si>
    <t>Likelihood / Magnitude</t>
  </si>
  <si>
    <t>Low</t>
  </si>
  <si>
    <t>Medium-low</t>
  </si>
  <si>
    <t>Medium</t>
  </si>
  <si>
    <t>Medium-high</t>
  </si>
  <si>
    <t>High</t>
  </si>
  <si>
    <t>Very unlikely</t>
  </si>
  <si>
    <t>Remote</t>
  </si>
  <si>
    <t>Possible</t>
  </si>
  <si>
    <t>Likely</t>
  </si>
  <si>
    <t>Positive material impact</t>
  </si>
  <si>
    <t>Very likely</t>
  </si>
  <si>
    <t>Negative impacts</t>
  </si>
  <si>
    <t>Likelihood \ Magnitude</t>
  </si>
  <si>
    <t>Negative material impact</t>
  </si>
  <si>
    <t xml:space="preserve">Thresholds for financial materiality </t>
  </si>
  <si>
    <t>Risks and opportunities</t>
  </si>
  <si>
    <t>Material risk / opportunities</t>
  </si>
  <si>
    <t xml:space="preserve">Stakeholder Engagement </t>
  </si>
  <si>
    <t xml:space="preserve">
In addition to the main reference functions and business lines, the assessment and validation of material IROs involved key stakeholders identified at all levels: employees, suppliers, customers, institutions, civil society and the financial community.
Constant dialogue and active listening to stakeholders represent a key strategic driver for Enel, guiding business decisions consistently with social expectations and the global challenges of the energy transition. In this context, the Group promotes a participatory approach, in which stakeholder input becomes a strategic element for defining corporate decisions and for the success of the energy transition.
Therefore, the Group strengthened the stakeholder engagement process in support of the double materiality analysis in 2025. Stakeholders were asked to assess IROs in terms of likelihood of occurrence and magnitude, in order to ensure a comprehensive representation of ESG priorities.
</t>
  </si>
  <si>
    <t>Methodology for calculating greenhouse gas emissions</t>
  </si>
  <si>
    <t>The methodology and main assumptions considered for the calculation of GHG emissions in 2025 are as follows:</t>
  </si>
  <si>
    <t>GHG Source</t>
  </si>
  <si>
    <t>Calculation method</t>
  </si>
  <si>
    <t>Scope 1</t>
  </si>
  <si>
    <t>Greenhouse gas emissions (CO₂, CH₄ and N₂O) from fuel combustion in:</t>
  </si>
  <si>
    <t>Direct GHG emissions are calculated for each unit and fuel type at thermal power plant level, based on fuel consumption (for CO₂, CH₄ and N₂O) and the corresponding fuel-specific emission factor according to the IPCC, and/or through direct stack measurement (only for CO₂ emissions at some thermal power plants).</t>
  </si>
  <si>
    <t>• thermal generation activities;</t>
  </si>
  <si>
    <t>• auxiliary engines for auxiliary services (including generator sets) at nuclear and renewable plants and in distribution activities;</t>
  </si>
  <si>
    <t>• transport of fuels and by-products on vessels under the Group’s operational control;</t>
  </si>
  <si>
    <t>• heating systems and cafeterias in buildings and offices;</t>
  </si>
  <si>
    <t>• the Company’s vehicle fleet.</t>
  </si>
  <si>
    <t>Fugitive NF₃ emissions in photovoltaic panel production</t>
  </si>
  <si>
    <t>NF₃ is used as a cleaning agent in photovoltaic production processes at the 3SUN plant. Emissions are calculated periodically based on refills carried out, and the equivalent atmospheric emissions in CO₂ are determined by applying the corresponding GWP.</t>
  </si>
  <si>
    <t>Fugitive CH₄ emissions at gas plants</t>
  </si>
  <si>
    <t>Methane leaks are assessed by measuring CH₄ quantities and are calculated using the LDAR (Leak Detection and Repair) methodology.</t>
  </si>
  <si>
    <t>Fugitive HFC emissions at thermal and hydroelectric plants, offices and photovoltaic production facilities</t>
  </si>
  <si>
    <t>HFC losses used in air conditioning and refrigeration systems are calculated periodically based on system refills and/or failures with associated replacement. Emissions are indicated using the commercial name of the gas and the corresponding CO₂eq emissions value based on the GWP.</t>
  </si>
  <si>
    <t>Fugitive SF₆ emissions in electricity generation and distribution activities</t>
  </si>
  <si>
    <t>SF₆ losses in the distribution network are calculated periodically considering two components: refilling of SF₆ equipment and equipment failures with the corresponding replacement.</t>
  </si>
  <si>
    <t>Fugitive biogenic CH₄ emissions in hydroelectric reservoirs</t>
  </si>
  <si>
    <t>Fugitive biogenic methane emissions from hydroelectric reservoirs come from decomposition processes of allochthonous organic matter and algal material. They are calculated using the IPCC method, considering the reservoir area and the climate zone of its location.</t>
  </si>
  <si>
    <t>Scope 2</t>
  </si>
  <si>
    <t>Greenhouse gas emissions associated with electricity consumption</t>
  </si>
  <si>
    <t>Greenhouse gas emissions are calculated based on the total amount of energy consumed by the Group’s different assets at national level, applying the corresponding emission factor of the country’s electricity system, according to the following criteria:</t>
  </si>
  <si>
    <t>• for the location-based model, the coefficient used represents the amount of GHG emissions released by power plants connected to the system per unit of energy produced, measured in grams of CO₂eq per kWh. The factors are collected by National Authorities.</t>
  </si>
  <si>
    <t xml:space="preserve">• for the market-based model. The factors are collected from National Authorities for main countries and from reliable third-party databases for non-main countries (AIB), when available. </t>
  </si>
  <si>
    <t>Greenhouse gas emissions associated with technical network losses</t>
  </si>
  <si>
    <t>Greenhouse gas emissions are calculated based on the amount of energy injected into the network that exceeds the share produced by the Group in each country. This approach avoids any possible double counting with GHG emissions already included in Scope 1. Finally, the corresponding network loss rate and the country emission factor are applied (following the same criteria described above for the location-based and market-based models).</t>
  </si>
  <si>
    <t>Scope 3</t>
  </si>
  <si>
    <t>Category 1. Purchased goods and services</t>
  </si>
  <si>
    <t>They include greenhouse gas emissions derived from the supply chain related to works and services. They are calculated based on the ordered amount (€) for each product group and the related specific emission factor (tCO₂eq/€).</t>
  </si>
  <si>
    <t>For works, the specific emission factors are calculated using data from sustainable sites for wind and solar projects, as well as from network operations and maintenance activities.</t>
  </si>
  <si>
    <t>For services, average emission factors from international databases are used, according to the corresponding economic sectors.</t>
  </si>
  <si>
    <t>Category 2. Capital goods</t>
  </si>
  <si>
    <t>They include greenhouse gas (GHG) emissions derived from the supply chain related to the production of supplies. They are calculated based on the ordered amount (€) for each product group and the related specific emission factor (tCO₂eq/€).</t>
  </si>
  <si>
    <t>The calculation for the main supplies uses emission factors derived from data provided by suppliers through their Environmental Product Declarations (EPD) or ISO CFP 14067 certifications, or from international databases based on the LCA (Life Cycle Assessment) methodology.</t>
  </si>
  <si>
    <t>For other supplies, emission factors are estimated based on the average emissions of the economic sector to which they belong.</t>
  </si>
  <si>
    <t>Category 3. Fuel- and energy-related activities not included in Scopes 1 or 2</t>
  </si>
  <si>
    <t>Indirect greenhouse gas (GHG) emissions related to:</t>
  </si>
  <si>
    <t>• coal logistics: considers fugitive CH₄ emissions from mining in relation to the amount of coal consumed at the Group’s coal-fired plants, based on the actual proportion of coal from underground and open-pit mines purchased by the Group. In addition, indirect emissions from maritime transport of coal are also considered, calculated based on the estimated volume of fuel consumed by third-party vessels;</t>
  </si>
  <si>
    <t>• oil and gas logistics: cover the entire value chain, from extraction to delivery, using secondary data for each specific stage and including CO₂, CH₄ (both from combustion and leaks) and N₂O emissions. The calculation includes indirect emissions from both the volume of fuels consumed in thermal power plants and the natural gas sold in the retail market to end customers;</t>
  </si>
  <si>
    <t>• biomass logistics: calculated based on the volume transported by road, using secondary data, standard factors and assumptions;</t>
  </si>
  <si>
    <t>• electricity purchased for sale: energy purchased from other producers and resold to end customers is calculated considering the Group’s integrated position at national level, estimating energy as the difference between energy sales and own production, applying the same national emission factors used for Scope 2 calculation (location-based model).</t>
  </si>
  <si>
    <t>Category 4. Upstream transportation and distribution</t>
  </si>
  <si>
    <t>Indirect GHG emissions derived from fuel consumption for road transport of other fuels (not included in category 3), raw materials and waste, as well as third-party maritime transport of ash and other coal by-products, are calculated based on the volume transported by road, using secondary data, standard factors and assumptions.</t>
  </si>
  <si>
    <t>Category 6. Business travel</t>
  </si>
  <si>
    <t>Emissions from business travel are calculated according to the distance-based methodology, considering modes of transport (airplane or train) and hotel stays, applying DEFRA emission factors for each type. Aviation emissions include radiative forcing in their calculation.</t>
  </si>
  <si>
    <t>Category 7. Employee commuting</t>
  </si>
  <si>
    <t>Employee commuting emissions. Emissions derived from employee commuting are calculated based on available employee information and/or surveys on the means of transport used to travel to and from work each day. In countries where no data are available, standard values based on results from other Group countries are applied. Emission factors for each mode of transport are applied using local sources when available or international databases such as DEFRA. This category covers Enel's main countries, which represent approximately 98% of the Group's employees.</t>
  </si>
  <si>
    <t>Category 11. Use of sold products</t>
  </si>
  <si>
    <t>Indirect GHG emissions derived from the use of natural gas sold to end customers in the retail market are calculated based on the amount of energy sold, applying the corresponding IPCC emission factors.</t>
  </si>
  <si>
    <t xml:space="preserve">The following Scope 3 categories of the GHG Protocol are currently excluded from Enel’s greenhouse gas (GHG) emissions inventory:
 - Category 5 (waste generated in operations): Enel excludes this category because it is considered irrelevant.
 - Category 8 (upstream leased assets): GHG emissions related to buildings and offices are already considered in Scope 1 and Scope 2 calculations.
 - Category 9 (downstream transportation and distribution): the category is applicable only to photovoltaic module production and has been excluded because it is considered irrelevant.
 - Category 10 (processing of sold products): not applicable considering the type of products and services sold by the Group.
 - Category 12 (end-of-life treatment of sold products): the category is applicable only to photovoltaic module production and has been excluded because it is considered irrelevant.
 - Category 15 (investments): currently considered not relevant.
The GHG inventory report has been verified by DNV GL, one of the world’s leading certification bodies, with a reasonable assurance level for Scope 1 and Scope 2 emissions, and a limited assurance level for Scope 3 emissions included in the inventory’s scope of application. The audit was performed in accordance with ISO 14064-3 for the conformity of greenhouse gas (GHG) inventories with the WBCSD/WRI Corporate Accounting and Reporting Standard (GHG Protocol). Click here to view </t>
  </si>
  <si>
    <t>GHG Emissions Inventory 2025</t>
  </si>
  <si>
    <t>Date</t>
  </si>
  <si>
    <t>Values corresponds to the total direct beneficiaries associated with Sustainable Development Goals 4, 7 and 8. In some cases, impact creation coefficients may be applied (with respect to family groups, infrastructure users, among others) defined organizationally for the entire Enel Group. It also includes beneficiaries derived from the labor impact generated by the hiring of local labor reported by the Suppliers area.</t>
  </si>
  <si>
    <t xml:space="preserve">No. En </t>
  </si>
  <si>
    <t>Click Here</t>
  </si>
  <si>
    <r>
      <rPr>
        <b/>
        <sz val="10"/>
        <rFont val="Segoe UI"/>
        <family val="2"/>
      </rPr>
      <t>Note</t>
    </r>
    <r>
      <rPr>
        <sz val="10"/>
        <color theme="0" tint="-0.499984740745262"/>
        <rFont val="Segoe UI"/>
        <family val="2"/>
      </rPr>
      <t>: Since 2024, the Inside Enel survey has been launched, aimed at evaluating the organizational climate through the analysis of three dimensions: climate, well-being, and inclusion, on an annual basis, applied in 2025. Based on these results, the Company implements an improvement plan with various actions to be implemented during 2026.</t>
    </r>
  </si>
  <si>
    <r>
      <rPr>
        <b/>
        <sz val="10"/>
        <rFont val="Segoe UI"/>
        <family val="2"/>
      </rPr>
      <t>Note:</t>
    </r>
    <r>
      <rPr>
        <sz val="10"/>
        <color theme="0" tint="-0.499984740745262"/>
        <rFont val="Segoe UI"/>
        <family val="2"/>
      </rPr>
      <t xml:space="preserve"> The consolidated percentages for Enel Américas are calculated using a weighted average based on the relative share of total headcount represented by each country. The "Country Weighting" reflects the proportion of Enel Américas’ total workforce located in Argentina, Brazil, and Colombia. Each country's individual result is multiplied by its respective weighting, and the sum of these weighted values yields the consolidated figure for Enel Américas.</t>
    </r>
  </si>
  <si>
    <t>In order to ensure the No Net Loss (NNL) commitment, applying the mitigation hierarchy, continuous monitoring, defined responsibilities, digital mapping tools and action plans to protect habitats. In March 2026, the Company published Operational Procedure 2952, which establishes a global framework for comprehensive biodiversity management in all phases of its projects (exploration, development, operation and dismantling).
This procedure is aligned with Policy 1288 (2024), which requires comprehensive assessments of environmental impacts, including ecosystem alterations, migratory routes and risks for birds and bats. In addition, impact factors and natural dependencies are identified, considering all interactions that may affect biodiversity and ecosystem services.
The Company’s policies are based on TNFD-LEAP-type approaches (similar to SBTN). Through the mitigation hierarchy, it is supported that all impacts are addressed, since those that cannot be avoided or minimized must be compensated to ensure that the final balance on biodiversity is not negative, as also indicated in the policy.The LEAP Analysis' results for  the countries that conform Enel Americas are  available  in page16 at https://www.enel.com/content/dam/enel-com/documenti/investitori/sostenibilita/2025/conservation-of-natural-capital-2025.pdf</t>
  </si>
  <si>
    <t>GRI 413‑1</t>
  </si>
  <si>
    <t>Enviromental Targets</t>
  </si>
  <si>
    <t>Social Indicators</t>
  </si>
  <si>
    <t>Social Targets</t>
  </si>
  <si>
    <t>Governance Indicators</t>
  </si>
  <si>
    <t>Governance Targets</t>
  </si>
  <si>
    <t xml:space="preserve">The Group's internal policy for the “Definition and calculation methodology for greenhouse gas (GHG) emissions,” updated in 2025, ensures alignment with Directive 2022/2464 (CSRD, Corporate Sustainability Reporting Directive) and with the GHG Protocol, defining the common framework for processing the GHG emissions inventory and analyzing data to quantify the Group's impact in terms of emissions. To support the implementation of this methodological framework, the Group’s GHG emissions are calculated using a digital dashboard that strengthens climate governance and facilitates reporting of Scopes 1, 2 and 3. Through the use of specific indicators, it provides a clear view of the areas with the highest emissions, enables the identification of emission-reduction opportunities, and defines action priorities.
</t>
  </si>
  <si>
    <t>For this purpose, the Group and Enel Américas consider the principles, requirements and guidelines contained in the Corporate Accounting and Reporting Standard (2004 version) of the Greenhouse Gas Protocol, which includes CO₂, CH₄, N₂O, HFCs, PFCs, SF₆ and NF₃ emissions, using the most recent global warming potential (GWP) published by the IPCC based on a 100-year period (AR6) to calculate CO₂ equivalent (CO₂eq) emissions of gases other than CO₂. All data refer to gross greenhouse gas emissions, excluding carbon credits. In 2025, the global warming potential (GWP) for methane (CH₄) was updated according to the IPCC Sixth Assessment Report (AR6), distinguishing the GWP of fossil CH₄ from non-fossil CH₄ in the categories where methane is calculated individually within Scopes 1 and 3. This update required the recalculation of 2024 data to ensure full comparability of the information presented. The impact of the update was marginal, amounting to a group-level increase of 0.1% (equivalent to 0.1 MtCO₂eq) compared with the figures previously reported for 2024.</t>
  </si>
  <si>
    <t>39-41</t>
  </si>
  <si>
    <t>75-80</t>
  </si>
  <si>
    <t>18 weeks(1)</t>
  </si>
  <si>
    <t>Enel Américas does not participate in the transmission business</t>
  </si>
  <si>
    <t>CO2 Emissions</t>
  </si>
  <si>
    <t>According to this roadmap of the Enel Group, the climate change mitigation strategy will help reduce GHG emissions along the entire value chain by at least 99% by 2040, compared to 2017, a target which is above the 90% overall threshold set by the main international standards. Enel’s ambition is to achieve zero emissions, direct and indirect, while recognizing that this objective also depends on the evolution of external factors, including the largescale availability of zero-emission technology solutions in the supply chain and the evolution of the regulatory and market environment. 2040 Enel's ambition It is estimated that any residual share of emissions in 2040, related to activities other than power generation and the sale of electricity and gas, will not exceed 2.5 MtCO2eq annually. In this circumstance, and consistent with the SBTi certified target of zero net emissions, from 2040 onwards, the Group will pursue mitigation of the impact of these emissions by removing carbon equivalent volumes from the atmosphere. The Group will operate primarily by building a portfolio of credits linked to high quality and high integrity natural and technological solutions that demonstrate their permanence over a long-term time horizon, managing potential risks through portfolio diversification by technologies and countries.</t>
  </si>
  <si>
    <t>Artificial Intelligence</t>
  </si>
  <si>
    <t>At Enel Group level, of which Enel Chile is part, Artificial Intelligence (AI) is recognized as a key enabler of operational efficiency, digital transformation, and energy system optimization. The company has established a comprehensive AI Framework, supported by a multi-layered governance model with clearly defined roles, responsibilities, and oversight mechanisms.
This framework is reinforced by dedicated policies, including the AI Risks and Opportunities Policy and the AI Governance: Primary Rules of Conduct Policy, which address risk identification and classification, regulatory compliance, transparency, and the prevention of inappropriate AI use. 
AI governance is operationalized through structures such as the AI Committee, cross-functional working groups, and designated roles for risk management and implementation, ensuring effective coordination across the organization. 
In addition, AI is actively applied across core business activities—such as forecasting, renewable energy management, grid operations, and asset management—supporting improved efficiency, resilience, and sustainability performance.
For further details, please refer to the “AI Framework” section in the https://www.enel.com/content/dam/enel-com/documenti/investitori/ESG-Focus-for-investors-2026.pdf</t>
  </si>
  <si>
    <t>Entity specific</t>
  </si>
  <si>
    <t>Enel Americas</t>
  </si>
  <si>
    <t>Environmental Dimension</t>
  </si>
  <si>
    <t>Social Dimension</t>
  </si>
  <si>
    <t>Governance Dimension</t>
  </si>
  <si>
    <t>Material topic</t>
  </si>
  <si>
    <t>Subtopic</t>
  </si>
  <si>
    <t>Impact description</t>
  </si>
  <si>
    <t>ESRS topic</t>
  </si>
  <si>
    <t>SDGs</t>
  </si>
  <si>
    <t>Actual or Potential</t>
  </si>
  <si>
    <t>Time horizon</t>
  </si>
  <si>
    <t>Related to Human Rights</t>
  </si>
  <si>
    <t>Type of IROs</t>
  </si>
  <si>
    <t>Objective / Commitment / Initiative / Action</t>
  </si>
  <si>
    <t>Where this topic is managed</t>
  </si>
  <si>
    <t>Linked to stakeholder group category</t>
  </si>
  <si>
    <t>Country / Subsidiary</t>
  </si>
  <si>
    <t>Climate change</t>
  </si>
  <si>
    <t>Climate change mitigation</t>
  </si>
  <si>
    <t>Reduction of energy costs through the deployment of renewable energy and the advancement of electrification</t>
  </si>
  <si>
    <t>E1 - Climate change</t>
  </si>
  <si>
    <t>13-Climate action, 7-Affordable and clean energy</t>
  </si>
  <si>
    <t>Potential</t>
  </si>
  <si>
    <t>Medium term</t>
  </si>
  <si>
    <t>Positive Impact</t>
  </si>
  <si>
    <t>Monitored</t>
  </si>
  <si>
    <t>Zero emissions ambition chapter</t>
  </si>
  <si>
    <t>Financial community
Customers
Affected communities</t>
  </si>
  <si>
    <t>Climate change*</t>
  </si>
  <si>
    <t>Energy</t>
  </si>
  <si>
    <t>Prevention and minimization of climate impacts through the efficient and sustainable use of fossil energy sources in business processes</t>
  </si>
  <si>
    <t>Actual</t>
  </si>
  <si>
    <t>Not Applicable</t>
  </si>
  <si>
    <t>IRO Management:
Enel Américas in Colombia works on preventing and minimizing climate impacts through the efficient and sustainable use of fossil energy sources, monitoring fuel consumption and implementing actions aimed at responsible use while the region has not yet achieved 100% renewable generation.</t>
  </si>
  <si>
    <t>Financial community
Customers
Institutions
Business community</t>
  </si>
  <si>
    <t>Lack of contribution to the fight against climate change due to failure to reduce CO₂ emissions from the operation of thermal power plants</t>
  </si>
  <si>
    <t>13-Climate action</t>
  </si>
  <si>
    <t>Negative Impact</t>
  </si>
  <si>
    <t>IRO Management:
Enel Américas addresses the risk of an insufficient contribution to the fight against climate change through actions aimed at reducing CO₂ emissions from thermal generation, especially while the region has not yet achieved a 100% renewable matrix.</t>
  </si>
  <si>
    <t>Financial community
Customers
Institutions
Business community
Affected communities</t>
  </si>
  <si>
    <t>Climate change adaptation</t>
  </si>
  <si>
    <t>Extreme weather events (cyclones, droughts, floods, storms, heat waves and fires) due to climate change that damage or reduce the efficiency of power generation and distribution facilities and support infrastructure, causing reduced capacity, temporary interruption or total shutdown</t>
  </si>
  <si>
    <t>Risk</t>
  </si>
  <si>
    <t>Target IRO:
-SAIFI
-SAIFI</t>
  </si>
  <si>
    <t>Governance chapter</t>
  </si>
  <si>
    <t>Financial community
Own workforce
Customers
Suppliers
Media
Institutions
Business community
Affected communities</t>
  </si>
  <si>
    <t>Circular economy*</t>
  </si>
  <si>
    <t>Reputational and economic advantage related to the reduction of non-hazardous waste generation and disposal to landfills from direct and indirect operations through the optimization of segregation, treatment and recovery processes and the promotion of sustainable end-use chains</t>
  </si>
  <si>
    <t>E5 - Circular economy</t>
  </si>
  <si>
    <t>12-Responsible consumption and production</t>
  </si>
  <si>
    <t>Opportunity</t>
  </si>
  <si>
    <t>IRO Management:
Enel Américas in Colombia promotes the reputational and economic advantage associated with waste reduction through actions aimed at minimizing the amount of waste sent to landfills, promoting its recovery in accordance with the environmental policy and ISO 14001, and optimizing processes to prevent waste generation and increase the value of equipment at the end of its useful life.</t>
  </si>
  <si>
    <t>Financial community
Own workforce
Customers
Suppliers
Affected communities</t>
  </si>
  <si>
    <t>New timely and effective policies, regulations and measures by public institutions, including the simplification of permitting procedures, to accelerate the energy transition and the development of related technologies.</t>
  </si>
  <si>
    <t>13-Climate action, 7-Affordable and clean energy, 8-Decent work and economic growth</t>
  </si>
  <si>
    <t>IRO Management:
Enel Américas leverages new policies, regulations and measures by public institutions aimed at accelerating the energy transition — including the simplification of permits — through its active participation in the regulatory process, contributing to sector discussions and public consultations promoted by the competent authorities, in order to support the timely development of regulatory frameworks that drive related technologies.</t>
  </si>
  <si>
    <t>Business description chapter</t>
  </si>
  <si>
    <t>PPAs and contracts for differences reduce market price volatility for renewables, ensuring remuneration and guaranteeing more stable revenues with predictable returns</t>
  </si>
  <si>
    <t>Financial community
Customers
Business community</t>
  </si>
  <si>
    <t>* Material IROs resulting from the assessment of external stakeholders
Not Applicable: Stakeholder groups do not assess the time horizon.</t>
  </si>
  <si>
    <t>Impact on Human Rights</t>
  </si>
  <si>
    <t>Linked to STK</t>
  </si>
  <si>
    <t>Own workforce*</t>
  </si>
  <si>
    <t>Equal treatment and opportunities for all</t>
  </si>
  <si>
    <t>Promoting the development of new competencies, new qualifications and/or new functional roles for the company and employability through specific upskilling and reskilling programs to support business growth and sustainability challenges</t>
  </si>
  <si>
    <t>S1 - Own workforce</t>
  </si>
  <si>
    <t>4-Quality education, 8-Decent work and economic growth</t>
  </si>
  <si>
    <t>Positive impact</t>
  </si>
  <si>
    <t>People centricity chapter</t>
  </si>
  <si>
    <t>Financial community
Own workforce
Suppliers</t>
  </si>
  <si>
    <t>Enhancement of diversity through the relevant policies adopted by the company where applicable under local regulations</t>
  </si>
  <si>
    <t>10-Reduced inequalities, 5-Gender equality, 8-Decent work and economic growth</t>
  </si>
  <si>
    <t>Business conduct*</t>
  </si>
  <si>
    <t>Political engagement and lobbying activities</t>
  </si>
  <si>
    <t>Reputational damage as a result of inappropriate corporate positioning on public issues related to environmental sustainability and the fight against climate change, and lack of engagement with institutional stakeholders, trade associations, non-governmental organizations and academia (for example, insufficient engagement or inadequate communication of the path toward decarbonization of production, efficiency and electrification of consumption)</t>
  </si>
  <si>
    <t>G1 - Business conduct</t>
  </si>
  <si>
    <t>16-Peace, justice and strong institutions</t>
  </si>
  <si>
    <t>IRO Management:
Enel Américas manages potential reputational damage resulting from inappropriate corporate positioning on public matters related to sustainability and climate change through the periodic assessment of the associations in which it participates, verifying their alignment with the Paris Agreement and their public positioning on climate and energy matters.</t>
  </si>
  <si>
    <t>Own workforce
Customers
Suppliers
Institutions</t>
  </si>
  <si>
    <t>Entity-specific</t>
  </si>
  <si>
    <t>Tax transparency</t>
  </si>
  <si>
    <t>Improvement and development of networks</t>
  </si>
  <si>
    <t>Adoption of a tax strategy (a set of principles and guidelines based on transparency and legality values) by Group companies to ensure fair, responsible and transparent taxation</t>
  </si>
  <si>
    <t>Positive
Impact</t>
  </si>
  <si>
    <t>Non-public Monitoring(2)</t>
  </si>
  <si>
    <t>Financial community
Own workforce
Customers
Suppliers
Institutions</t>
  </si>
  <si>
    <t>Resilient networks*</t>
  </si>
  <si>
    <t>Operational management of networks</t>
  </si>
  <si>
    <t>Improvement of supply capacity and quality through investments in network modernization and enhanced digitalization</t>
  </si>
  <si>
    <t>9-Industry, innovation and infrastructure</t>
  </si>
  <si>
    <t>IRO Management:
Enel Américas in Colombia promotes the improvement of supply capacity and quality through investments in network modernization and digitalization, thereby strengthening the continuity and efficiency of the energy service.</t>
  </si>
  <si>
    <t>Customers
Suppliers
Media
Institutions
Affected communities</t>
  </si>
  <si>
    <t>Damage to the distribution network caused by third parties that leads to failures in service continuity and possible penalties for not restoring service within the established timeframe</t>
  </si>
  <si>
    <t>IRO Management:
Enel Américas in Colombia manages damage to the distribution network caused by third parties, which may generate service interruptions and potential penalties for not restoring it within the established timeframe, through continuous monitoring of all interruptions, identification of their causes, and implementation of plans and process improvements aimed at accelerating restoration of supply and reducing the likelihood and impact of potential recurrence.</t>
  </si>
  <si>
    <t>Reduction in network reliability (QoS) caused by national network constraints, with increased maintenance operations and potential sanctions from the regulator, customer dissatisfaction, and reputational damage</t>
  </si>
  <si>
    <t>11-Sustainable cities and communities, 9-Industry, innovation and infrastructure</t>
  </si>
  <si>
    <t>Target IRO:
-SAIDI
-SAIFI</t>
  </si>
  <si>
    <t>77-78</t>
  </si>
  <si>
    <t>% Women in Management Positions in Revenue-Generating Functions Compared to Total Positions in Revenue-Generating Functions</t>
  </si>
  <si>
    <t>July 2026</t>
  </si>
  <si>
    <t>Version</t>
  </si>
  <si>
    <t>V1</t>
  </si>
  <si>
    <t>Reduction of Energy Requirements of Products and Services</t>
  </si>
  <si>
    <t xml:space="preserve">Communication and Training on Anti-Corruption Policies and Procedures </t>
  </si>
  <si>
    <t xml:space="preserve">Confirmed Incidents of Corruption and Actions Taken </t>
  </si>
  <si>
    <t>Work-Related Injuries</t>
  </si>
  <si>
    <t>Average Hours of Training per Employee</t>
  </si>
  <si>
    <t xml:space="preserve">Security Personnel Trained in Human Rights Policies or Procedures </t>
  </si>
  <si>
    <t>Training on Human Rights Policies or Procedures</t>
  </si>
  <si>
    <t xml:space="preserve">Percentage of the Unserved Population within Service Areas </t>
  </si>
  <si>
    <t>Materials and inputs | GRI 301-1 | 301-2</t>
  </si>
  <si>
    <t>Water resources</t>
  </si>
  <si>
    <t>Species and sites with biodiversity value</t>
  </si>
  <si>
    <t>Other emissions</t>
  </si>
  <si>
    <t>Pollutants and waste</t>
  </si>
  <si>
    <t>Waste management initiatives</t>
  </si>
  <si>
    <t>Main Waste Metrics</t>
  </si>
  <si>
    <t>Distribution energy losses</t>
  </si>
  <si>
    <t xml:space="preserve">Generation and sale of electricity from continued operations </t>
  </si>
  <si>
    <t>SAIDI/SAIFI by country</t>
  </si>
  <si>
    <t>Strategy to address climate change</t>
  </si>
  <si>
    <t>Environment information</t>
  </si>
  <si>
    <t>Water management practices</t>
  </si>
  <si>
    <t>Basic Company information</t>
  </si>
  <si>
    <t>Integrating sustainability into the business model</t>
  </si>
  <si>
    <t>Community engagement</t>
  </si>
  <si>
    <t>Incorporation of stakeholders in climate action</t>
  </si>
  <si>
    <t>Reporting standards</t>
  </si>
  <si>
    <t>Emissions verification letter</t>
  </si>
  <si>
    <t>Ownership and control structure</t>
  </si>
  <si>
    <t>Values and ethics pillars: Anti-Corruption Practices</t>
  </si>
  <si>
    <t>Enel Américas’ corporate governance system</t>
  </si>
  <si>
    <t>Risk Management</t>
  </si>
  <si>
    <t>People centricity</t>
  </si>
  <si>
    <t>Main investments</t>
  </si>
  <si>
    <t>Value creation model</t>
  </si>
  <si>
    <t>24-27</t>
  </si>
  <si>
    <t>Headcount | GRI 2-7</t>
  </si>
  <si>
    <t>Supplier management and qualification</t>
  </si>
  <si>
    <t>Health and Safety Management System</t>
  </si>
  <si>
    <t>Health and safety risk management</t>
  </si>
  <si>
    <t xml:space="preserve">Promoting health and wellbeing </t>
  </si>
  <si>
    <t xml:space="preserve">Promoting a health and safety culture </t>
  </si>
  <si>
    <t>Training and development</t>
  </si>
  <si>
    <t>Performance Evaluation</t>
  </si>
  <si>
    <t>Salary Gap by Job Category</t>
  </si>
  <si>
    <t>Workplace and sexual harassment</t>
  </si>
  <si>
    <t>Human Rights strategic commitment</t>
  </si>
  <si>
    <t>Human Rights policies and governance</t>
  </si>
  <si>
    <t>Human Rights management</t>
  </si>
  <si>
    <t>Personal data protection</t>
  </si>
  <si>
    <t>Materials and inputs</t>
  </si>
  <si>
    <t>Percentage of Employees Eligible to Retire in the Next 5 and 10 Years, Broken Down by Employment Category</t>
  </si>
  <si>
    <t>Targets – People and Organizational Culture (at Enel Group level)</t>
  </si>
  <si>
    <t>Targets – Health and Safety (at Enel Group level)</t>
  </si>
  <si>
    <t>For more information refer to the Enel Group's 2025 Annual report</t>
  </si>
  <si>
    <t>Emissions Targets (at Enel Group level)</t>
  </si>
  <si>
    <t>Table: Targets – Specific emissions (at Enel Group level)</t>
  </si>
  <si>
    <t>Targets – Water (at Enel Group level)</t>
  </si>
  <si>
    <t>Targets – Biodiversity (at Enel Group level)</t>
  </si>
  <si>
    <t>Targets – Waste (at Enel Group level)</t>
  </si>
  <si>
    <t>The following information is a restatement of the information presented in the 2025 Annual report</t>
  </si>
  <si>
    <t>116-128</t>
  </si>
  <si>
    <t>2025 Materiality results</t>
  </si>
  <si>
    <t>2025 Integrated Annual Report</t>
  </si>
  <si>
    <t xml:space="preserve">2025 ESG Supplementary information </t>
  </si>
  <si>
    <t>Commitment to cooperate with judicial and non-judicial mechanisms.</t>
  </si>
  <si>
    <t>According to Enel Américas' Human Rights Policy, if a report confirms a violation of the principles set out in the policy, the procedure established in the Code of Ethics will be activated. The Code of Ethics provides that any measures resulting from confirmed violations will be determined by the competent corporate bodies in accordance with applicable national regulations. If violations are identified that result in adverse human rights impacts and give rise to judicial proceedings, the company will cooperate in such proceedings to facilitate access to remedy mechanisms.</t>
  </si>
  <si>
    <t>The information presented herein reflects the latest validated data for the reporting period.</t>
  </si>
  <si>
    <t>Other Specific Emissions (1)</t>
  </si>
  <si>
    <t>(1) The reduction in emissions in 2025 is mainly explained by the reduction in thermal generation compared to 2024</t>
  </si>
  <si>
    <r>
      <t xml:space="preserve">Brazil </t>
    </r>
    <r>
      <rPr>
        <vertAlign val="superscript"/>
        <sz val="7.7"/>
        <color theme="1"/>
        <rFont val="Segoe UI"/>
        <family val="2"/>
      </rPr>
      <t>1</t>
    </r>
  </si>
  <si>
    <t>Currently, Enel Américas only retains  one thermal generation asset in Colombia. Thermal generation assets in other countries have already been divested. In Brazil, Enel Fortaleza was sold in 2022. In Argentina, Enel Generación Costanera, Central Dock Sud and Motogeneradores were sold in 2023. Likewise, the Cartagena power plant in Colombia was sold in 2023.</t>
  </si>
  <si>
    <t>Propio</t>
  </si>
  <si>
    <t>Perú (Piura)</t>
  </si>
  <si>
    <t>Centroamérica</t>
  </si>
  <si>
    <t>N° of People</t>
  </si>
  <si>
    <t>Training Hours</t>
  </si>
  <si>
    <t>Coverage (%)</t>
  </si>
  <si>
    <t>Training on Sexual Harassment, Workplace Harassment, and Workplace Violence Prevention Policies and Practices</t>
  </si>
  <si>
    <t>Anti-Corruption and Code of Ethics Training</t>
  </si>
  <si>
    <t>Ethics, Anti-Corruption, and Workplace Conduct Training</t>
  </si>
  <si>
    <r>
      <t xml:space="preserve">Argentina (NPS) </t>
    </r>
    <r>
      <rPr>
        <vertAlign val="superscript"/>
        <sz val="7.7"/>
        <rFont val="Segoe UI"/>
        <family val="2"/>
      </rPr>
      <t>1</t>
    </r>
  </si>
  <si>
    <r>
      <t xml:space="preserve">Brazil (NPS) </t>
    </r>
    <r>
      <rPr>
        <vertAlign val="superscript"/>
        <sz val="7.7"/>
        <rFont val="Segoe UI"/>
        <family val="2"/>
      </rPr>
      <t>2</t>
    </r>
  </si>
  <si>
    <r>
      <t>Colombia (NPS)</t>
    </r>
    <r>
      <rPr>
        <vertAlign val="superscript"/>
        <sz val="7.7"/>
        <rFont val="Segoe UI"/>
        <family val="2"/>
      </rPr>
      <t xml:space="preserve">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</si>
</sst>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
    <numFmt numFmtId="167" formatCode="#,##0.000"/>
    <numFmt numFmtId="168" formatCode="_-* #,##0_-;\-* #,##0_-;_-* &quot;-&quot;??_-;_-@_-"/>
  </numFmts>
  <fonts count="98">
    <font>
      <sz val="11"/>
      <color theme="1"/>
      <name val="Aptos Narrow"/>
      <family val="2"/>
      <scheme val="minor"/>
    </font>
    <font>
      <sz val="7.5"/>
      <name val="Arial Black"/>
      <family val="2"/>
    </font>
    <font>
      <sz val="7.5"/>
      <color rgb="FFFFFFFF"/>
      <name val="Arial Black"/>
      <family val="2"/>
    </font>
    <font>
      <sz val="7.5"/>
      <color rgb="FF000000"/>
      <name val="Arial Black"/>
      <family val="2"/>
    </font>
    <font>
      <sz val="7.5"/>
      <name val="Arial MT"/>
    </font>
    <font>
      <sz val="7.5"/>
      <name val="Arial MT"/>
      <family val="2"/>
    </font>
    <font>
      <sz val="11"/>
      <name val="Arial Black"/>
      <family val="2"/>
    </font>
    <font>
      <b/>
      <sz val="11"/>
      <color theme="1"/>
      <name val="Segoe UI"/>
      <family val="2"/>
    </font>
    <font>
      <sz val="11"/>
      <color theme="1"/>
      <name val="Segoe UI"/>
      <family val="2"/>
    </font>
    <font>
      <sz val="7"/>
      <name val="Arial MT"/>
      <family val="2"/>
    </font>
    <font>
      <sz val="10"/>
      <color rgb="FF0047CC"/>
      <name val="Arial Black"/>
      <family val="2"/>
    </font>
    <font>
      <i/>
      <sz val="11"/>
      <color theme="1"/>
      <name val="Segoe UI"/>
      <family val="2"/>
    </font>
    <font>
      <sz val="7"/>
      <color theme="1"/>
      <name val="Segoe UI"/>
      <family val="2"/>
    </font>
    <font>
      <sz val="7"/>
      <name val="Arial MT"/>
    </font>
    <font>
      <b/>
      <sz val="12"/>
      <color theme="1"/>
      <name val="Segoe UI"/>
      <family val="2"/>
    </font>
    <font>
      <b/>
      <sz val="13.5"/>
      <color theme="1"/>
      <name val="Segoe UI"/>
      <family val="2"/>
    </font>
    <font>
      <sz val="13.5"/>
      <color theme="1"/>
      <name val="Segoe UI"/>
      <family val="2"/>
    </font>
    <font>
      <sz val="11"/>
      <color rgb="FF000000"/>
      <name val="Segoe UI"/>
      <family val="2"/>
    </font>
    <font>
      <sz val="11"/>
      <color rgb="FFFF0000"/>
      <name val="Aptos Narrow"/>
      <family val="2"/>
      <scheme val="minor"/>
    </font>
    <font>
      <b/>
      <sz val="14"/>
      <color theme="1"/>
      <name val="Segoe UI"/>
      <family val="2"/>
    </font>
    <font>
      <sz val="11"/>
      <name val="Aptos Narrow"/>
      <family val="2"/>
      <scheme val="minor"/>
    </font>
    <font>
      <b/>
      <sz val="11"/>
      <color theme="0"/>
      <name val="Aptos Narrow"/>
      <family val="2"/>
      <scheme val="minor"/>
    </font>
    <font>
      <sz val="11"/>
      <color theme="1"/>
      <name val="Aptos Narrow"/>
      <family val="2"/>
      <scheme val="minor"/>
    </font>
    <font>
      <sz val="9"/>
      <color theme="1"/>
      <name val="Segoe UI"/>
      <family val="2"/>
    </font>
    <font>
      <i/>
      <sz val="11"/>
      <color theme="1"/>
      <name val="Aptos Narrow"/>
      <family val="2"/>
      <scheme val="minor"/>
    </font>
    <font>
      <b/>
      <sz val="11"/>
      <color theme="1"/>
      <name val="Segoe UI"/>
      <family val="2"/>
    </font>
    <font>
      <sz val="11"/>
      <color theme="1"/>
      <name val="Segoe UI"/>
      <family val="2"/>
    </font>
    <font>
      <b/>
      <sz val="10"/>
      <color theme="1"/>
      <name val="Segoe UI"/>
      <family val="2"/>
    </font>
    <font>
      <sz val="11"/>
      <color rgb="FF000000"/>
      <name val="Segoe UI"/>
      <family val="2"/>
    </font>
    <font>
      <sz val="11"/>
      <name val="Segoe UI"/>
      <family val="2"/>
    </font>
    <font>
      <b/>
      <vertAlign val="superscript"/>
      <sz val="7.6"/>
      <color theme="1"/>
      <name val="Segoe UI"/>
      <family val="2"/>
    </font>
    <font>
      <b/>
      <sz val="11"/>
      <color theme="3" tint="0.249977111117893"/>
      <name val="Segoe UI"/>
      <family val="2"/>
    </font>
    <font>
      <b/>
      <sz val="7"/>
      <color theme="1"/>
      <name val="Segoe UI"/>
      <family val="2"/>
    </font>
    <font>
      <sz val="11"/>
      <color theme="1"/>
      <name val="Aptos Narrow"/>
      <family val="2"/>
    </font>
    <font>
      <sz val="10"/>
      <color theme="1"/>
      <name val="Segoe UI"/>
      <family val="2"/>
    </font>
    <font>
      <sz val="11"/>
      <color theme="1"/>
      <name val="Calibri"/>
      <family val="2"/>
    </font>
    <font>
      <sz val="11"/>
      <color theme="0"/>
      <name val="Aptos Narrow"/>
      <family val="2"/>
      <scheme val="minor"/>
    </font>
    <font>
      <b/>
      <sz val="14"/>
      <color theme="0"/>
      <name val="Segoe UI"/>
      <family val="2"/>
    </font>
    <font>
      <sz val="10"/>
      <color theme="0" tint="-0.499984740745262"/>
      <name val="Segoe UI"/>
      <family val="2"/>
    </font>
    <font>
      <sz val="10"/>
      <color theme="1"/>
      <name val="Aptos Narrow"/>
      <family val="2"/>
      <scheme val="minor"/>
    </font>
    <font>
      <b/>
      <sz val="11"/>
      <name val="Segoe UI"/>
      <family val="2"/>
    </font>
    <font>
      <sz val="7.5"/>
      <name val="Segoe UI"/>
      <family val="2"/>
    </font>
    <font>
      <b/>
      <sz val="14"/>
      <name val="Segoe UI"/>
      <family val="2"/>
    </font>
    <font>
      <u/>
      <sz val="11"/>
      <color theme="10"/>
      <name val="Aptos Narrow"/>
      <family val="2"/>
      <scheme val="minor"/>
    </font>
    <font>
      <sz val="12"/>
      <color theme="1"/>
      <name val="Aptos Narrow"/>
      <family val="2"/>
      <scheme val="minor"/>
    </font>
    <font>
      <b/>
      <sz val="14"/>
      <color rgb="FF0070C0"/>
      <name val="Aptos Narrow"/>
      <family val="2"/>
      <scheme val="minor"/>
    </font>
    <font>
      <sz val="12"/>
      <color theme="1"/>
      <name val="Segoe UI"/>
      <family val="2"/>
    </font>
    <font>
      <b/>
      <sz val="16"/>
      <color theme="0"/>
      <name val="Segoe UI"/>
      <family val="2"/>
    </font>
    <font>
      <sz val="14"/>
      <color theme="0"/>
      <name val="Aptos Narrow"/>
      <family val="2"/>
      <scheme val="minor"/>
    </font>
    <font>
      <sz val="11"/>
      <color theme="1"/>
      <name val="Segoe UI"/>
      <family val="2"/>
    </font>
    <font>
      <b/>
      <sz val="11"/>
      <color theme="1"/>
      <name val="Segoe UI"/>
      <family val="2"/>
    </font>
    <font>
      <b/>
      <sz val="10"/>
      <color theme="1"/>
      <name val="Segoe UI"/>
      <family val="2"/>
    </font>
    <font>
      <sz val="10"/>
      <color theme="0" tint="-0.49995422223578601"/>
      <name val="Segoe UI"/>
      <family val="2"/>
    </font>
    <font>
      <sz val="10"/>
      <color rgb="FF000000"/>
      <name val="Segoe UI"/>
      <family val="2"/>
    </font>
    <font>
      <sz val="10"/>
      <color theme="1"/>
      <name val="Segoe UI"/>
      <family val="2"/>
    </font>
    <font>
      <b/>
      <sz val="11"/>
      <color theme="0"/>
      <name val="Segoe UI"/>
      <family val="2"/>
    </font>
    <font>
      <sz val="14"/>
      <color theme="0"/>
      <name val="Segoe UI"/>
      <family val="2"/>
    </font>
    <font>
      <b/>
      <sz val="13.5"/>
      <color theme="0"/>
      <name val="Segoe UI"/>
      <family val="2"/>
    </font>
    <font>
      <sz val="7.5"/>
      <color rgb="FF000000"/>
      <name val="Segoe UI"/>
      <family val="2"/>
    </font>
    <font>
      <sz val="9"/>
      <color theme="0"/>
      <name val="Segoe UI"/>
      <family val="2"/>
    </font>
    <font>
      <b/>
      <i/>
      <sz val="11"/>
      <color rgb="FFFF0000"/>
      <name val="Segoe UI"/>
      <family val="2"/>
    </font>
    <font>
      <sz val="11"/>
      <color theme="0"/>
      <name val="Segoe UI"/>
      <family val="2"/>
    </font>
    <font>
      <sz val="7"/>
      <name val="Segoe UI"/>
      <family val="2"/>
    </font>
    <font>
      <b/>
      <sz val="12"/>
      <color rgb="FF000000"/>
      <name val="Segoe UI"/>
      <family val="2"/>
    </font>
    <font>
      <b/>
      <sz val="12"/>
      <name val="Segoe UI"/>
      <family val="2"/>
    </font>
    <font>
      <b/>
      <sz val="12"/>
      <name val="Arial Black"/>
      <family val="2"/>
    </font>
    <font>
      <b/>
      <sz val="12"/>
      <color rgb="FF7030A0"/>
      <name val="Segoe UI"/>
      <family val="2"/>
    </font>
    <font>
      <b/>
      <sz val="11"/>
      <color theme="4"/>
      <name val="Segoe UI"/>
      <family val="2"/>
    </font>
    <font>
      <b/>
      <sz val="14"/>
      <color theme="4"/>
      <name val="Segoe UI"/>
      <family val="2"/>
    </font>
    <font>
      <sz val="11"/>
      <color theme="4"/>
      <name val="Segoe UI"/>
      <family val="2"/>
    </font>
    <font>
      <u/>
      <sz val="11"/>
      <color theme="10"/>
      <name val="Segoe UI"/>
      <family val="2"/>
    </font>
    <font>
      <b/>
      <sz val="10"/>
      <name val="Segoe UI"/>
      <family val="2"/>
    </font>
    <font>
      <b/>
      <sz val="11"/>
      <color theme="0"/>
      <name val="Segoe UI"/>
      <family val="2"/>
    </font>
    <font>
      <sz val="11"/>
      <color theme="1"/>
      <name val="Segoe UI"/>
      <family val="2"/>
    </font>
    <font>
      <sz val="11"/>
      <color rgb="FF000000"/>
      <name val="Segoe UI"/>
      <family val="2"/>
    </font>
    <font>
      <sz val="10"/>
      <color theme="0" tint="-0.499984740745262"/>
      <name val="Segoe UI"/>
      <family val="2"/>
    </font>
    <font>
      <sz val="11"/>
      <color theme="1"/>
      <name val="Segoe UI"/>
      <family val="2"/>
    </font>
    <font>
      <sz val="8"/>
      <color theme="1"/>
      <name val="Aptos Narrow"/>
      <family val="2"/>
      <scheme val="minor"/>
    </font>
    <font>
      <sz val="9"/>
      <color rgb="FF242424"/>
      <name val="Aptos Narrow"/>
      <family val="2"/>
    </font>
    <font>
      <sz val="8"/>
      <color rgb="FF000000"/>
      <name val="Aptos"/>
      <family val="2"/>
    </font>
    <font>
      <sz val="8"/>
      <color rgb="FF000000"/>
      <name val="Aptos Narrow"/>
      <family val="2"/>
    </font>
    <font>
      <sz val="18"/>
      <name val="Arial"/>
      <family val="2"/>
    </font>
    <font>
      <sz val="8"/>
      <color theme="1"/>
      <name val="Aptos"/>
      <family val="2"/>
    </font>
    <font>
      <sz val="8"/>
      <color theme="1"/>
      <name val="Segoe UI"/>
      <family val="2"/>
    </font>
    <font>
      <b/>
      <sz val="16"/>
      <color theme="9"/>
      <name val="Segoe UI"/>
      <family val="2"/>
    </font>
    <font>
      <sz val="8"/>
      <color rgb="FF000000"/>
      <name val="Segoe UI"/>
      <family val="2"/>
    </font>
    <font>
      <sz val="18"/>
      <name val="Segoe UI"/>
      <family val="2"/>
    </font>
    <font>
      <sz val="8"/>
      <color rgb="FF242424"/>
      <name val="Segoe UI"/>
      <family val="2"/>
    </font>
    <font>
      <b/>
      <sz val="16"/>
      <color rgb="FFFF0000"/>
      <name val="Segoe UI"/>
      <family val="2"/>
    </font>
    <font>
      <b/>
      <sz val="16"/>
      <color rgb="FF0070C0"/>
      <name val="Segoe UI"/>
      <family val="2"/>
    </font>
    <font>
      <b/>
      <sz val="16"/>
      <color rgb="FF00B0F0"/>
      <name val="Segoe UI"/>
      <family val="2"/>
    </font>
    <font>
      <b/>
      <sz val="12"/>
      <color theme="0"/>
      <name val="Segoe UI"/>
      <family val="2"/>
    </font>
    <font>
      <sz val="11"/>
      <color theme="1"/>
      <name val="Segoe UI"/>
      <family val="2"/>
    </font>
    <font>
      <b/>
      <sz val="13"/>
      <color theme="0"/>
      <name val="Segoe UI"/>
      <family val="2"/>
    </font>
    <font>
      <sz val="10"/>
      <color theme="0" tint="-0.49995422223578601"/>
      <name val="Segoe UI"/>
      <family val="2"/>
    </font>
    <font>
      <sz val="14"/>
      <color theme="1"/>
      <name val="Aptos Narrow"/>
      <family val="2"/>
      <scheme val="minor"/>
    </font>
    <font>
      <vertAlign val="superscript"/>
      <sz val="7.7"/>
      <color theme="1"/>
      <name val="Segoe UI"/>
      <family val="2"/>
    </font>
    <font>
      <vertAlign val="superscript"/>
      <sz val="7.7"/>
      <name val="Segoe UI"/>
      <family val="2"/>
    </font>
  </fonts>
  <fills count="14">
    <fill>
      <patternFill patternType="none"/>
    </fill>
    <fill>
      <patternFill patternType="gray125"/>
    </fill>
    <fill>
      <patternFill patternType="solid">
        <fgColor rgb="FFF5F5F5"/>
        <bgColor indexed="64"/>
      </patternFill>
    </fill>
    <fill>
      <patternFill patternType="solid">
        <fgColor theme="0" tint="-4.9989318521683403E-2"/>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5"/>
      </patternFill>
    </fill>
    <fill>
      <patternFill patternType="solid">
        <fgColor rgb="FFF5F5F5"/>
      </patternFill>
    </fill>
    <fill>
      <patternFill patternType="solid">
        <fgColor theme="4"/>
        <bgColor rgb="FF000000"/>
      </patternFill>
    </fill>
    <fill>
      <patternFill patternType="solid">
        <fgColor them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patternFill>
    </fill>
  </fills>
  <borders count="55">
    <border>
      <left/>
      <right/>
      <top/>
      <bottom/>
      <diagonal/>
    </border>
    <border>
      <left style="medium">
        <color rgb="FFE6E6E6"/>
      </left>
      <right style="medium">
        <color rgb="FFE6E6E6"/>
      </right>
      <top style="medium">
        <color rgb="FFE6E6E6"/>
      </top>
      <bottom style="medium">
        <color rgb="FFE6E6E6"/>
      </bottom>
      <diagonal/>
    </border>
    <border>
      <left style="medium">
        <color rgb="FFE6E6E6"/>
      </left>
      <right style="medium">
        <color rgb="FFE6E6E6"/>
      </right>
      <top style="medium">
        <color rgb="FFE6E6E6"/>
      </top>
      <bottom/>
      <diagonal/>
    </border>
    <border>
      <left style="medium">
        <color rgb="FFE6E6E6"/>
      </left>
      <right style="medium">
        <color rgb="FFE6E6E6"/>
      </right>
      <top/>
      <bottom style="medium">
        <color rgb="FFE6E6E6"/>
      </bottom>
      <diagonal/>
    </border>
    <border>
      <left style="medium">
        <color rgb="FFE6E6E6"/>
      </left>
      <right style="medium">
        <color rgb="FFE6E6E6"/>
      </right>
      <top/>
      <bottom/>
      <diagonal/>
    </border>
    <border>
      <left/>
      <right style="medium">
        <color rgb="FFE6E6E6"/>
      </right>
      <top/>
      <bottom style="medium">
        <color rgb="FFE6E6E6"/>
      </bottom>
      <diagonal/>
    </border>
    <border>
      <left/>
      <right/>
      <top style="medium">
        <color rgb="FFE6E6E6"/>
      </top>
      <bottom style="medium">
        <color rgb="FFE6E6E6"/>
      </bottom>
      <diagonal/>
    </border>
    <border>
      <left/>
      <right/>
      <top style="medium">
        <color rgb="FFE6E6E6"/>
      </top>
      <bottom/>
      <diagonal/>
    </border>
    <border>
      <left/>
      <right/>
      <top/>
      <bottom style="medium">
        <color rgb="FFE6E6E6"/>
      </bottom>
      <diagonal/>
    </border>
    <border>
      <left/>
      <right/>
      <top style="medium">
        <color theme="0" tint="-0.34998626667073579"/>
      </top>
      <bottom style="medium">
        <color theme="0" tint="-0.34998626667073579"/>
      </bottom>
      <diagonal/>
    </border>
    <border>
      <left style="medium">
        <color rgb="FFE6E6E6"/>
      </left>
      <right style="thin">
        <color indexed="64"/>
      </right>
      <top style="medium">
        <color rgb="FFE6E6E6"/>
      </top>
      <bottom style="thin">
        <color indexed="64"/>
      </bottom>
      <diagonal/>
    </border>
    <border>
      <left/>
      <right style="medium">
        <color rgb="FFE6E6E6"/>
      </right>
      <top style="medium">
        <color rgb="FFE6E6E6"/>
      </top>
      <bottom style="thin">
        <color indexed="64"/>
      </bottom>
      <diagonal/>
    </border>
    <border>
      <left style="medium">
        <color rgb="FFE6E6E6"/>
      </left>
      <right style="medium">
        <color rgb="FFE6E6E6"/>
      </right>
      <top style="medium">
        <color rgb="FFE6E6E6"/>
      </top>
      <bottom style="thin">
        <color indexed="64"/>
      </bottom>
      <diagonal/>
    </border>
    <border>
      <left/>
      <right style="thin">
        <color indexed="64"/>
      </right>
      <top style="medium">
        <color rgb="FFE6E6E6"/>
      </top>
      <bottom style="thin">
        <color indexed="64"/>
      </bottom>
      <diagonal/>
    </border>
    <border>
      <left style="medium">
        <color rgb="FFE6E6E6"/>
      </left>
      <right style="thin">
        <color indexed="64"/>
      </right>
      <top/>
      <bottom style="thin">
        <color indexed="64"/>
      </bottom>
      <diagonal/>
    </border>
    <border>
      <left/>
      <right/>
      <top style="medium">
        <color theme="0" tint="-0.34998626667073579"/>
      </top>
      <bottom/>
      <diagonal/>
    </border>
    <border>
      <left/>
      <right/>
      <top style="medium">
        <color theme="0" tint="-0.14996795556505021"/>
      </top>
      <bottom style="medium">
        <color theme="0" tint="-0.14996795556505021"/>
      </bottom>
      <diagonal/>
    </border>
    <border>
      <left/>
      <right/>
      <top style="medium">
        <color theme="0" tint="-0.34998626667073579"/>
      </top>
      <bottom style="medium">
        <color rgb="FFE6E6E6"/>
      </bottom>
      <diagonal/>
    </border>
    <border>
      <left/>
      <right/>
      <top/>
      <bottom style="medium">
        <color theme="0" tint="-0.14996795556505021"/>
      </bottom>
      <diagonal/>
    </border>
    <border>
      <left/>
      <right/>
      <top style="medium">
        <color theme="0" tint="-0.14996795556505021"/>
      </top>
      <bottom/>
      <diagonal/>
    </border>
    <border>
      <left/>
      <right/>
      <top style="medium">
        <color theme="0" tint="-0.14993743705557422"/>
      </top>
      <bottom style="medium">
        <color theme="0" tint="-0.14993743705557422"/>
      </bottom>
      <diagonal/>
    </border>
    <border>
      <left/>
      <right/>
      <top style="medium">
        <color theme="0" tint="-0.14993743705557422"/>
      </top>
      <bottom/>
      <diagonal/>
    </border>
    <border>
      <left/>
      <right/>
      <top style="medium">
        <color theme="0" tint="-0.14993743705557422"/>
      </top>
      <bottom style="medium">
        <color theme="0" tint="-0.14996795556505021"/>
      </bottom>
      <diagonal/>
    </border>
    <border>
      <left/>
      <right/>
      <top/>
      <bottom style="medium">
        <color theme="0" tint="-0.14993743705557422"/>
      </bottom>
      <diagonal/>
    </border>
    <border>
      <left/>
      <right/>
      <top style="medium">
        <color theme="0" tint="-0.14990691854609822"/>
      </top>
      <bottom style="medium">
        <color theme="0" tint="-0.14990691854609822"/>
      </bottom>
      <diagonal/>
    </border>
    <border>
      <left/>
      <right/>
      <top style="medium">
        <color theme="0" tint="-0.14990691854609822"/>
      </top>
      <bottom style="medium">
        <color theme="0" tint="-0.14993743705557422"/>
      </bottom>
      <diagonal/>
    </border>
    <border>
      <left/>
      <right/>
      <top style="medium">
        <color theme="0" tint="-0.14990691854609822"/>
      </top>
      <bottom/>
      <diagonal/>
    </border>
    <border>
      <left/>
      <right/>
      <top style="medium">
        <color theme="0" tint="-0.34998626667073579"/>
      </top>
      <bottom style="medium">
        <color theme="0" tint="-0.14993743705557422"/>
      </bottom>
      <diagonal/>
    </border>
    <border>
      <left/>
      <right/>
      <top style="medium">
        <color theme="0" tint="-0.34998626667073579"/>
      </top>
      <bottom style="medium">
        <color theme="0" tint="-0.14996795556505021"/>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medium">
        <color rgb="FFE6E6E6"/>
      </left>
      <right/>
      <top style="thin">
        <color indexed="64"/>
      </top>
      <bottom style="medium">
        <color rgb="FFE6E6E6"/>
      </bottom>
      <diagonal/>
    </border>
    <border>
      <left style="medium">
        <color theme="0" tint="-0.14996795556505021"/>
      </left>
      <right style="medium">
        <color theme="0" tint="-0.14996795556505021"/>
      </right>
      <top style="thin">
        <color indexed="64"/>
      </top>
      <bottom style="medium">
        <color rgb="FFE6E6E6"/>
      </bottom>
      <diagonal/>
    </border>
    <border>
      <left style="medium">
        <color rgb="FFE6E6E6"/>
      </left>
      <right/>
      <top style="medium">
        <color rgb="FFE6E6E6"/>
      </top>
      <bottom style="medium">
        <color rgb="FFE6E6E6"/>
      </bottom>
      <diagonal/>
    </border>
    <border>
      <left style="medium">
        <color theme="0" tint="-0.14996795556505021"/>
      </left>
      <right style="medium">
        <color theme="0" tint="-0.14996795556505021"/>
      </right>
      <top style="medium">
        <color rgb="FFE6E6E6"/>
      </top>
      <bottom style="medium">
        <color rgb="FFE6E6E6"/>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14996795556505021"/>
      </left>
      <right/>
      <top style="medium">
        <color theme="0" tint="-0.34998626667073579"/>
      </top>
      <bottom/>
      <diagonal/>
    </border>
    <border>
      <left/>
      <right style="medium">
        <color theme="0" tint="-0.14996795556505021"/>
      </right>
      <top style="medium">
        <color theme="0" tint="-0.34998626667073579"/>
      </top>
      <bottom style="medium">
        <color rgb="FFE6E6E6"/>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rgb="FFE6E6E6"/>
      </bottom>
      <diagonal/>
    </border>
    <border>
      <left/>
      <right style="medium">
        <color theme="0" tint="-0.14996795556505021"/>
      </right>
      <top/>
      <bottom style="medium">
        <color rgb="FFE6E6E6"/>
      </bottom>
      <diagonal/>
    </border>
    <border>
      <left style="medium">
        <color theme="0" tint="-0.14996795556505021"/>
      </left>
      <right/>
      <top style="medium">
        <color rgb="FFE6E6E6"/>
      </top>
      <bottom style="medium">
        <color rgb="FFE6E6E6"/>
      </bottom>
      <diagonal/>
    </border>
    <border>
      <left/>
      <right style="medium">
        <color theme="0" tint="-0.14996795556505021"/>
      </right>
      <top style="medium">
        <color rgb="FFE6E6E6"/>
      </top>
      <bottom style="medium">
        <color rgb="FFE6E6E6"/>
      </bottom>
      <diagonal/>
    </border>
    <border>
      <left style="medium">
        <color theme="0" tint="-0.14996795556505021"/>
      </left>
      <right/>
      <top style="medium">
        <color rgb="FFE6E6E6"/>
      </top>
      <bottom style="medium">
        <color theme="0" tint="-0.14993743705557422"/>
      </bottom>
      <diagonal/>
    </border>
    <border>
      <left/>
      <right style="medium">
        <color theme="0" tint="-0.14996795556505021"/>
      </right>
      <top style="medium">
        <color rgb="FFE6E6E6"/>
      </top>
      <bottom style="medium">
        <color theme="0" tint="-0.14993743705557422"/>
      </bottom>
      <diagonal/>
    </border>
    <border>
      <left/>
      <right/>
      <top/>
      <bottom style="medium">
        <color theme="0" tint="-0.34998626667073579"/>
      </bottom>
      <diagonal/>
    </border>
    <border>
      <left/>
      <right/>
      <top style="medium">
        <color rgb="FFD9D9D9"/>
      </top>
      <bottom style="medium">
        <color rgb="FFD9D9D9"/>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s>
  <cellStyleXfs count="5">
    <xf numFmtId="0" fontId="0" fillId="0" borderId="0"/>
    <xf numFmtId="9" fontId="22" fillId="0" borderId="0" applyFont="0" applyFill="0" applyBorder="0" applyAlignment="0" applyProtection="0"/>
    <xf numFmtId="0" fontId="43"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cellStyleXfs>
  <cellXfs count="546">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center"/>
    </xf>
    <xf numFmtId="0" fontId="1" fillId="0" borderId="0" xfId="0" applyFont="1" applyAlignment="1">
      <alignment vertical="center" wrapText="1"/>
    </xf>
    <xf numFmtId="0" fontId="13"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center" wrapText="1"/>
    </xf>
    <xf numFmtId="0" fontId="14" fillId="0" borderId="0" xfId="0" applyFont="1" applyAlignment="1">
      <alignment vertical="center"/>
    </xf>
    <xf numFmtId="0" fontId="9" fillId="0" borderId="0" xfId="0" applyFont="1" applyAlignment="1">
      <alignment vertical="top" wrapText="1"/>
    </xf>
    <xf numFmtId="3" fontId="8" fillId="0" borderId="0" xfId="0" applyNumberFormat="1" applyFont="1" applyAlignment="1">
      <alignment horizontal="left" vertical="center" wrapText="1"/>
    </xf>
    <xf numFmtId="166" fontId="8" fillId="0" borderId="0" xfId="0" applyNumberFormat="1" applyFont="1" applyAlignment="1">
      <alignment horizontal="right" vertical="center" wrapText="1"/>
    </xf>
    <xf numFmtId="3" fontId="23" fillId="0" borderId="0" xfId="0" applyNumberFormat="1" applyFont="1" applyAlignment="1">
      <alignment horizontal="left" vertical="center" wrapText="1"/>
    </xf>
    <xf numFmtId="0" fontId="8" fillId="0" borderId="0" xfId="0" applyFont="1" applyAlignment="1">
      <alignment horizontal="left" vertical="center" wrapText="1"/>
    </xf>
    <xf numFmtId="0" fontId="11" fillId="0" borderId="0" xfId="0" applyFont="1" applyAlignment="1">
      <alignment vertical="center" wrapText="1"/>
    </xf>
    <xf numFmtId="0" fontId="27" fillId="0" borderId="0" xfId="0" applyFont="1" applyAlignment="1">
      <alignment vertical="center"/>
    </xf>
    <xf numFmtId="0" fontId="26" fillId="0" borderId="0" xfId="0" applyFont="1" applyAlignment="1">
      <alignment vertical="center" wrapText="1"/>
    </xf>
    <xf numFmtId="0" fontId="8" fillId="0" borderId="6" xfId="0" applyFont="1" applyBorder="1" applyAlignment="1">
      <alignment horizontal="left" vertical="center" wrapText="1"/>
    </xf>
    <xf numFmtId="3" fontId="8" fillId="0" borderId="6" xfId="0" applyNumberFormat="1" applyFont="1" applyBorder="1" applyAlignment="1">
      <alignment horizontal="left" vertical="center" wrapText="1"/>
    </xf>
    <xf numFmtId="0" fontId="37" fillId="4" borderId="0" xfId="0" applyFont="1" applyFill="1" applyAlignment="1">
      <alignment vertical="center"/>
    </xf>
    <xf numFmtId="0" fontId="36" fillId="4" borderId="0" xfId="0" applyFont="1" applyFill="1"/>
    <xf numFmtId="0" fontId="7" fillId="2" borderId="9" xfId="0" applyFont="1" applyFill="1" applyBorder="1" applyAlignment="1">
      <alignment horizontal="center" vertical="center" wrapText="1"/>
    </xf>
    <xf numFmtId="0" fontId="8" fillId="0" borderId="8"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vertical="center" wrapText="1"/>
    </xf>
    <xf numFmtId="0" fontId="8" fillId="0" borderId="6" xfId="0" applyFont="1" applyBorder="1" applyAlignment="1">
      <alignment vertical="center" wrapText="1"/>
    </xf>
    <xf numFmtId="0" fontId="7" fillId="3" borderId="9" xfId="0" applyFont="1" applyFill="1" applyBorder="1" applyAlignment="1">
      <alignment vertical="center" wrapText="1"/>
    </xf>
    <xf numFmtId="0" fontId="7" fillId="3" borderId="9" xfId="0" applyFont="1" applyFill="1" applyBorder="1" applyAlignment="1">
      <alignment horizontal="center" vertical="center" wrapText="1"/>
    </xf>
    <xf numFmtId="3" fontId="8" fillId="0" borderId="8" xfId="0" applyNumberFormat="1" applyFont="1" applyBorder="1" applyAlignment="1">
      <alignment vertical="center" wrapText="1"/>
    </xf>
    <xf numFmtId="3" fontId="8" fillId="0" borderId="6" xfId="0" applyNumberFormat="1" applyFont="1" applyBorder="1" applyAlignment="1">
      <alignment vertical="center" wrapText="1"/>
    </xf>
    <xf numFmtId="0" fontId="19" fillId="0" borderId="0" xfId="0" applyFont="1" applyAlignment="1">
      <alignment vertical="center"/>
    </xf>
    <xf numFmtId="0" fontId="39" fillId="0" borderId="0" xfId="0" applyFont="1"/>
    <xf numFmtId="0" fontId="8" fillId="0" borderId="0" xfId="0" applyFont="1"/>
    <xf numFmtId="0" fontId="0" fillId="0" borderId="0" xfId="0" applyAlignment="1">
      <alignment vertical="top"/>
    </xf>
    <xf numFmtId="0" fontId="42" fillId="0" borderId="0" xfId="0" applyFont="1" applyAlignment="1">
      <alignment vertical="top"/>
    </xf>
    <xf numFmtId="0" fontId="19" fillId="0" borderId="0" xfId="0" applyFont="1"/>
    <xf numFmtId="0" fontId="43" fillId="0" borderId="0" xfId="2"/>
    <xf numFmtId="0" fontId="32" fillId="0" borderId="0" xfId="0" applyFont="1" applyAlignment="1">
      <alignment vertical="center"/>
    </xf>
    <xf numFmtId="0" fontId="0" fillId="0" borderId="0" xfId="0" applyAlignment="1">
      <alignment horizontal="center"/>
    </xf>
    <xf numFmtId="0" fontId="0" fillId="5" borderId="0" xfId="0" applyFill="1"/>
    <xf numFmtId="0" fontId="0" fillId="5" borderId="0" xfId="0" applyFill="1" applyAlignment="1">
      <alignment wrapText="1"/>
    </xf>
    <xf numFmtId="0" fontId="12" fillId="5" borderId="0" xfId="0" applyFont="1" applyFill="1" applyAlignment="1">
      <alignment vertical="center"/>
    </xf>
    <xf numFmtId="0" fontId="8" fillId="0" borderId="0" xfId="0" applyFont="1" applyAlignment="1">
      <alignment vertical="center"/>
    </xf>
    <xf numFmtId="0" fontId="8" fillId="0" borderId="0" xfId="0" applyFont="1" applyAlignment="1">
      <alignment vertical="top" wrapText="1"/>
    </xf>
    <xf numFmtId="0" fontId="37" fillId="4" borderId="0" xfId="0" applyFont="1" applyFill="1"/>
    <xf numFmtId="0" fontId="25" fillId="2" borderId="9" xfId="0" applyFont="1" applyFill="1" applyBorder="1" applyAlignment="1">
      <alignment horizontal="center" vertical="center" wrapText="1"/>
    </xf>
    <xf numFmtId="1" fontId="8" fillId="0" borderId="6" xfId="0" applyNumberFormat="1" applyFont="1" applyBorder="1" applyAlignment="1">
      <alignment horizontal="left" vertical="center" wrapText="1"/>
    </xf>
    <xf numFmtId="3" fontId="8" fillId="0" borderId="6" xfId="0" applyNumberFormat="1" applyFont="1" applyBorder="1" applyAlignment="1">
      <alignment horizontal="right" vertical="center" wrapText="1"/>
    </xf>
    <xf numFmtId="166" fontId="8" fillId="0" borderId="6" xfId="0" applyNumberFormat="1" applyFont="1" applyBorder="1" applyAlignment="1">
      <alignment horizontal="right" vertical="center" wrapText="1"/>
    </xf>
    <xf numFmtId="0" fontId="0" fillId="0" borderId="6" xfId="0" applyBorder="1"/>
    <xf numFmtId="0" fontId="48" fillId="4" borderId="0" xfId="0" applyFont="1" applyFill="1"/>
    <xf numFmtId="0" fontId="0" fillId="0" borderId="7" xfId="0" applyBorder="1"/>
    <xf numFmtId="0" fontId="0" fillId="0" borderId="15" xfId="0" applyBorder="1"/>
    <xf numFmtId="0" fontId="7" fillId="0" borderId="8" xfId="0" applyFont="1" applyBorder="1" applyAlignment="1">
      <alignment vertical="center" wrapText="1"/>
    </xf>
    <xf numFmtId="0" fontId="8" fillId="0" borderId="8" xfId="0" applyFont="1" applyBorder="1" applyAlignment="1">
      <alignment horizontal="left" vertical="center" wrapText="1"/>
    </xf>
    <xf numFmtId="3" fontId="8" fillId="0" borderId="8" xfId="0" applyNumberFormat="1" applyFont="1" applyBorder="1" applyAlignment="1">
      <alignment horizontal="right" vertical="center" wrapText="1"/>
    </xf>
    <xf numFmtId="0" fontId="49" fillId="0" borderId="8" xfId="0" applyFont="1" applyBorder="1" applyAlignment="1">
      <alignment vertical="center" wrapText="1"/>
    </xf>
    <xf numFmtId="0" fontId="51" fillId="0" borderId="0" xfId="0" applyFont="1" applyAlignment="1">
      <alignment vertical="center"/>
    </xf>
    <xf numFmtId="0" fontId="52" fillId="0" borderId="0" xfId="0" applyFont="1" applyAlignment="1">
      <alignment vertical="center"/>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9" fontId="49" fillId="0" borderId="6" xfId="0" applyNumberFormat="1" applyFont="1" applyBorder="1" applyAlignment="1">
      <alignment horizontal="center" vertical="center" wrapText="1"/>
    </xf>
    <xf numFmtId="0" fontId="54" fillId="0" borderId="0" xfId="0" applyFont="1" applyAlignment="1">
      <alignment vertical="center"/>
    </xf>
    <xf numFmtId="0" fontId="50" fillId="2" borderId="9" xfId="0" applyFont="1" applyFill="1" applyBorder="1" applyAlignment="1">
      <alignment horizontal="center" vertical="center" wrapText="1"/>
    </xf>
    <xf numFmtId="0" fontId="49" fillId="0" borderId="8" xfId="0" applyFont="1" applyBorder="1" applyAlignment="1">
      <alignment horizontal="right" vertical="center" wrapText="1"/>
    </xf>
    <xf numFmtId="10" fontId="49" fillId="0" borderId="8" xfId="0" applyNumberFormat="1" applyFont="1" applyBorder="1" applyAlignment="1">
      <alignment horizontal="center" vertical="center" wrapText="1"/>
    </xf>
    <xf numFmtId="9" fontId="49" fillId="0" borderId="8" xfId="0" applyNumberFormat="1" applyFont="1" applyBorder="1" applyAlignment="1">
      <alignment horizontal="center" vertical="center" wrapText="1"/>
    </xf>
    <xf numFmtId="0" fontId="49" fillId="0" borderId="6" xfId="0" applyFont="1" applyBorder="1" applyAlignment="1">
      <alignment vertical="center" wrapText="1"/>
    </xf>
    <xf numFmtId="0" fontId="49" fillId="0" borderId="6" xfId="0" applyFont="1" applyBorder="1" applyAlignment="1">
      <alignment horizontal="right" vertical="center" wrapText="1"/>
    </xf>
    <xf numFmtId="10" fontId="49" fillId="0" borderId="6" xfId="0" applyNumberFormat="1" applyFont="1" applyBorder="1" applyAlignment="1">
      <alignment horizontal="center" vertical="center" wrapText="1"/>
    </xf>
    <xf numFmtId="0" fontId="0" fillId="0" borderId="6" xfId="0" applyBorder="1" applyAlignment="1">
      <alignment horizontal="center" wrapText="1"/>
    </xf>
    <xf numFmtId="0" fontId="0" fillId="0" borderId="6" xfId="0" applyBorder="1" applyAlignment="1">
      <alignment horizontal="center" vertical="center"/>
    </xf>
    <xf numFmtId="0" fontId="7" fillId="2" borderId="6" xfId="0" applyFont="1" applyFill="1" applyBorder="1" applyAlignment="1">
      <alignment horizontal="center" vertical="center" wrapText="1"/>
    </xf>
    <xf numFmtId="0" fontId="0" fillId="4" borderId="0" xfId="0" applyFill="1"/>
    <xf numFmtId="0" fontId="21" fillId="4" borderId="0" xfId="0" applyFont="1" applyFill="1" applyAlignment="1">
      <alignment wrapText="1"/>
    </xf>
    <xf numFmtId="0" fontId="8" fillId="0" borderId="20" xfId="0" applyFont="1" applyBorder="1"/>
    <xf numFmtId="3" fontId="8" fillId="0" borderId="20" xfId="0" applyNumberFormat="1" applyFont="1" applyBorder="1" applyAlignment="1">
      <alignment horizontal="left" vertical="center" wrapText="1"/>
    </xf>
    <xf numFmtId="0" fontId="8" fillId="0" borderId="16" xfId="0" applyFont="1" applyBorder="1" applyAlignment="1">
      <alignment vertical="center" wrapText="1"/>
    </xf>
    <xf numFmtId="1" fontId="10" fillId="0" borderId="21" xfId="0" applyNumberFormat="1" applyFont="1" applyBorder="1" applyAlignment="1">
      <alignment vertical="top" shrinkToFit="1"/>
    </xf>
    <xf numFmtId="0" fontId="0" fillId="0" borderId="21" xfId="0" applyBorder="1"/>
    <xf numFmtId="1" fontId="10" fillId="0" borderId="0" xfId="0" applyNumberFormat="1" applyFont="1" applyAlignment="1">
      <alignment vertical="top" shrinkToFit="1"/>
    </xf>
    <xf numFmtId="0" fontId="37" fillId="4" borderId="0" xfId="0" applyFont="1" applyFill="1" applyAlignment="1">
      <alignment vertical="top"/>
    </xf>
    <xf numFmtId="0" fontId="29" fillId="0" borderId="6" xfId="0" applyFont="1" applyBorder="1" applyAlignment="1">
      <alignment vertical="top" wrapText="1"/>
    </xf>
    <xf numFmtId="3" fontId="8" fillId="0" borderId="8" xfId="0" applyNumberFormat="1" applyFont="1" applyBorder="1" applyAlignment="1">
      <alignment horizontal="left" vertical="center" wrapText="1"/>
    </xf>
    <xf numFmtId="3" fontId="8" fillId="0" borderId="7" xfId="0" applyNumberFormat="1" applyFont="1" applyBorder="1" applyAlignment="1">
      <alignment horizontal="left" vertical="center" wrapText="1"/>
    </xf>
    <xf numFmtId="0" fontId="0" fillId="0" borderId="7" xfId="0" applyBorder="1" applyAlignment="1">
      <alignment vertical="top" wrapText="1"/>
    </xf>
    <xf numFmtId="0" fontId="37" fillId="4" borderId="0" xfId="0" applyFont="1" applyFill="1" applyAlignment="1">
      <alignment vertical="top" wrapText="1"/>
    </xf>
    <xf numFmtId="0" fontId="8" fillId="0" borderId="16" xfId="0" applyFont="1" applyBorder="1"/>
    <xf numFmtId="0" fontId="8" fillId="0" borderId="21" xfId="0" applyFont="1" applyBorder="1" applyAlignment="1">
      <alignment vertical="center" wrapText="1"/>
    </xf>
    <xf numFmtId="0" fontId="8" fillId="0" borderId="6" xfId="0" applyFont="1" applyBorder="1"/>
    <xf numFmtId="0" fontId="8" fillId="0" borderId="6" xfId="0" applyFont="1" applyBorder="1" applyAlignment="1">
      <alignment horizontal="left" vertical="center" wrapText="1" indent="2"/>
    </xf>
    <xf numFmtId="0" fontId="8" fillId="0" borderId="8" xfId="0" applyFont="1" applyBorder="1"/>
    <xf numFmtId="0" fontId="42" fillId="4" borderId="0" xfId="0" applyFont="1" applyFill="1" applyAlignment="1">
      <alignment vertical="top"/>
    </xf>
    <xf numFmtId="0" fontId="8" fillId="0" borderId="18" xfId="0" applyFont="1" applyBorder="1"/>
    <xf numFmtId="0" fontId="40" fillId="3" borderId="9" xfId="0" applyFont="1" applyFill="1" applyBorder="1" applyAlignment="1">
      <alignment horizontal="center" vertical="center" wrapText="1"/>
    </xf>
    <xf numFmtId="0" fontId="40" fillId="3" borderId="9" xfId="0" applyFont="1" applyFill="1" applyBorder="1" applyAlignment="1">
      <alignment horizontal="center" vertical="top" wrapText="1"/>
    </xf>
    <xf numFmtId="0" fontId="35" fillId="0" borderId="6" xfId="0" applyFont="1" applyBorder="1"/>
    <xf numFmtId="0" fontId="7" fillId="6" borderId="9" xfId="0" applyFont="1" applyFill="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vertical="center" wrapText="1"/>
    </xf>
    <xf numFmtId="0" fontId="8" fillId="0" borderId="6"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8" fillId="0" borderId="7" xfId="0" applyFont="1" applyBorder="1" applyAlignment="1">
      <alignment vertical="center" wrapText="1"/>
    </xf>
    <xf numFmtId="0" fontId="7" fillId="7" borderId="9"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7" fillId="0" borderId="0" xfId="0" applyFont="1" applyAlignment="1">
      <alignment vertical="center"/>
    </xf>
    <xf numFmtId="0" fontId="56" fillId="4" borderId="0" xfId="0" applyFont="1" applyFill="1" applyAlignment="1">
      <alignment vertical="center"/>
    </xf>
    <xf numFmtId="3" fontId="8" fillId="0" borderId="6" xfId="0" applyNumberFormat="1" applyFont="1" applyBorder="1" applyAlignment="1">
      <alignment horizontal="center" vertical="center" wrapText="1"/>
    </xf>
    <xf numFmtId="0" fontId="56" fillId="0" borderId="0" xfId="0" applyFont="1" applyAlignment="1">
      <alignment vertical="center"/>
    </xf>
    <xf numFmtId="0" fontId="14" fillId="0" borderId="8" xfId="0" applyFont="1" applyBorder="1" applyAlignment="1">
      <alignment vertical="center" wrapText="1"/>
    </xf>
    <xf numFmtId="0" fontId="57" fillId="4" borderId="0" xfId="0" applyFont="1" applyFill="1" applyAlignment="1">
      <alignment vertical="center"/>
    </xf>
    <xf numFmtId="0" fontId="14" fillId="0" borderId="17" xfId="0" applyFont="1" applyBorder="1" applyAlignment="1">
      <alignment vertical="center" wrapText="1"/>
    </xf>
    <xf numFmtId="0" fontId="8" fillId="0" borderId="7" xfId="0" applyFont="1" applyBorder="1" applyAlignment="1">
      <alignment vertical="top" wrapText="1"/>
    </xf>
    <xf numFmtId="3" fontId="59" fillId="4" borderId="0" xfId="0" applyNumberFormat="1" applyFont="1" applyFill="1" applyAlignment="1">
      <alignment horizontal="left" vertical="center" wrapText="1"/>
    </xf>
    <xf numFmtId="0" fontId="7" fillId="3" borderId="6" xfId="0" applyFont="1" applyFill="1" applyBorder="1" applyAlignment="1">
      <alignment horizontal="center" vertical="center" wrapText="1"/>
    </xf>
    <xf numFmtId="0" fontId="14"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6" xfId="0" applyFont="1" applyBorder="1" applyAlignment="1">
      <alignment horizontal="center" vertical="center"/>
    </xf>
    <xf numFmtId="49" fontId="7" fillId="0" borderId="8" xfId="0" applyNumberFormat="1" applyFont="1" applyBorder="1" applyAlignment="1">
      <alignment horizontal="center" vertical="center" wrapText="1"/>
    </xf>
    <xf numFmtId="0" fontId="41" fillId="0" borderId="0" xfId="0" applyFont="1" applyAlignment="1">
      <alignment vertical="top" wrapText="1"/>
    </xf>
    <xf numFmtId="0" fontId="8" fillId="0" borderId="7" xfId="0" applyFont="1" applyBorder="1"/>
    <xf numFmtId="16" fontId="8" fillId="0" borderId="7" xfId="0" applyNumberFormat="1" applyFont="1" applyBorder="1"/>
    <xf numFmtId="0" fontId="61" fillId="4" borderId="0" xfId="0" applyFont="1" applyFill="1" applyAlignment="1">
      <alignment vertical="top" wrapText="1"/>
    </xf>
    <xf numFmtId="0" fontId="62" fillId="0" borderId="0" xfId="0" applyFont="1" applyAlignment="1">
      <alignment vertical="top" wrapText="1"/>
    </xf>
    <xf numFmtId="0" fontId="8" fillId="0" borderId="8" xfId="0" applyFont="1" applyBorder="1" applyAlignment="1">
      <alignment vertical="top" wrapText="1"/>
    </xf>
    <xf numFmtId="0" fontId="41" fillId="0" borderId="0" xfId="0" applyFont="1" applyAlignment="1">
      <alignment horizontal="center" vertical="center" wrapText="1"/>
    </xf>
    <xf numFmtId="0" fontId="42" fillId="0" borderId="0" xfId="0" applyFont="1" applyAlignment="1">
      <alignment horizontal="left" vertical="center" wrapText="1"/>
    </xf>
    <xf numFmtId="49" fontId="7" fillId="0" borderId="7" xfId="0" applyNumberFormat="1" applyFont="1" applyBorder="1" applyAlignment="1">
      <alignment horizontal="center" vertical="center" wrapText="1"/>
    </xf>
    <xf numFmtId="49" fontId="7" fillId="0" borderId="0" xfId="0" applyNumberFormat="1" applyFont="1" applyAlignment="1">
      <alignment horizontal="center" vertical="center" wrapText="1"/>
    </xf>
    <xf numFmtId="0" fontId="8" fillId="0" borderId="0" xfId="0" applyFont="1" applyAlignment="1">
      <alignment horizontal="right"/>
    </xf>
    <xf numFmtId="0" fontId="56" fillId="4" borderId="0" xfId="0" applyFont="1" applyFill="1"/>
    <xf numFmtId="49" fontId="7" fillId="0" borderId="6" xfId="0" applyNumberFormat="1" applyFont="1" applyBorder="1" applyAlignment="1">
      <alignment horizontal="center" vertical="center" wrapText="1"/>
    </xf>
    <xf numFmtId="0" fontId="61" fillId="4" borderId="0" xfId="0" applyFont="1" applyFill="1"/>
    <xf numFmtId="0" fontId="41" fillId="0" borderId="15" xfId="0" applyFont="1" applyBorder="1" applyAlignment="1">
      <alignment vertical="top" wrapText="1"/>
    </xf>
    <xf numFmtId="0" fontId="41" fillId="0" borderId="0" xfId="0" applyFont="1" applyAlignment="1">
      <alignment horizontal="left" vertical="top" wrapText="1"/>
    </xf>
    <xf numFmtId="0" fontId="53" fillId="0" borderId="0" xfId="0" applyFont="1" applyAlignment="1">
      <alignment horizontal="left" vertical="top" wrapText="1"/>
    </xf>
    <xf numFmtId="0" fontId="7" fillId="0" borderId="8" xfId="0" applyFont="1" applyBorder="1" applyAlignment="1">
      <alignment horizontal="center" vertical="center" wrapText="1"/>
    </xf>
    <xf numFmtId="0" fontId="14" fillId="0" borderId="8" xfId="0" applyFont="1" applyBorder="1" applyAlignment="1">
      <alignment vertical="center"/>
    </xf>
    <xf numFmtId="0" fontId="63" fillId="0" borderId="8" xfId="0" applyFont="1" applyBorder="1" applyAlignment="1">
      <alignment horizontal="left" vertical="top"/>
    </xf>
    <xf numFmtId="0" fontId="63" fillId="0" borderId="8" xfId="0" applyFont="1" applyBorder="1" applyAlignment="1">
      <alignment horizontal="left" vertical="center"/>
    </xf>
    <xf numFmtId="0" fontId="14" fillId="0" borderId="6" xfId="0" applyFont="1" applyBorder="1" applyAlignment="1">
      <alignment vertical="center"/>
    </xf>
    <xf numFmtId="0" fontId="8" fillId="0" borderId="6" xfId="0" applyFont="1" applyBorder="1" applyAlignment="1">
      <alignment vertical="center"/>
    </xf>
    <xf numFmtId="0" fontId="0" fillId="0" borderId="20" xfId="0" applyBorder="1" applyAlignment="1">
      <alignment horizontal="left" vertical="center" wrapText="1"/>
    </xf>
    <xf numFmtId="0" fontId="7" fillId="9" borderId="9" xfId="0" applyFont="1" applyFill="1" applyBorder="1" applyAlignment="1">
      <alignment horizontal="center" vertical="center" wrapText="1"/>
    </xf>
    <xf numFmtId="3" fontId="8" fillId="0" borderId="21" xfId="0" applyNumberFormat="1" applyFont="1" applyBorder="1" applyAlignment="1">
      <alignment horizontal="left" vertical="center" wrapText="1"/>
    </xf>
    <xf numFmtId="0" fontId="8" fillId="0" borderId="24" xfId="0" applyFont="1" applyBorder="1"/>
    <xf numFmtId="3" fontId="7" fillId="0" borderId="6" xfId="0" applyNumberFormat="1" applyFont="1" applyBorder="1" applyAlignment="1">
      <alignment horizontal="center" vertical="center" wrapText="1"/>
    </xf>
    <xf numFmtId="0" fontId="29" fillId="0" borderId="20" xfId="0" applyFont="1" applyBorder="1" applyAlignment="1">
      <alignment vertical="top" wrapText="1"/>
    </xf>
    <xf numFmtId="3" fontId="29" fillId="0" borderId="20" xfId="0" applyNumberFormat="1" applyFont="1" applyBorder="1" applyAlignment="1">
      <alignment horizontal="left" vertical="center" wrapText="1"/>
    </xf>
    <xf numFmtId="0" fontId="8" fillId="0" borderId="26" xfId="0" applyFont="1" applyBorder="1" applyAlignment="1">
      <alignment vertical="center" wrapText="1"/>
    </xf>
    <xf numFmtId="3" fontId="8" fillId="0" borderId="23" xfId="0" applyNumberFormat="1" applyFont="1" applyBorder="1" applyAlignment="1">
      <alignment horizontal="left" vertical="center" wrapText="1"/>
    </xf>
    <xf numFmtId="0" fontId="8" fillId="0" borderId="21" xfId="0" applyFont="1" applyBorder="1"/>
    <xf numFmtId="0" fontId="7" fillId="0" borderId="23" xfId="0" applyFont="1" applyBorder="1" applyAlignment="1">
      <alignment horizontal="center" vertical="center" wrapText="1"/>
    </xf>
    <xf numFmtId="0" fontId="40" fillId="0" borderId="27" xfId="0" applyFont="1" applyBorder="1" applyAlignment="1">
      <alignment horizontal="center" vertical="top" wrapText="1"/>
    </xf>
    <xf numFmtId="0" fontId="38" fillId="0" borderId="0" xfId="0" applyFont="1" applyAlignment="1">
      <alignment horizontal="left" vertical="center" wrapText="1"/>
    </xf>
    <xf numFmtId="0" fontId="23" fillId="0" borderId="0" xfId="0" applyFont="1" applyAlignment="1">
      <alignment horizontal="left" vertical="center" wrapText="1"/>
    </xf>
    <xf numFmtId="0" fontId="19" fillId="0" borderId="0" xfId="0" applyFont="1" applyAlignment="1">
      <alignment horizontal="left" vertical="center"/>
    </xf>
    <xf numFmtId="0" fontId="8" fillId="0" borderId="20" xfId="0" applyFont="1" applyBorder="1" applyAlignment="1">
      <alignment horizontal="left" vertical="center" wrapText="1" indent="1"/>
    </xf>
    <xf numFmtId="3" fontId="14" fillId="0" borderId="23" xfId="0" applyNumberFormat="1" applyFont="1" applyBorder="1" applyAlignment="1">
      <alignment horizontal="left" vertical="center" wrapText="1"/>
    </xf>
    <xf numFmtId="0" fontId="14" fillId="0" borderId="23" xfId="0" applyFont="1" applyBorder="1" applyAlignment="1">
      <alignment horizontal="left" vertical="top"/>
    </xf>
    <xf numFmtId="0" fontId="63" fillId="0" borderId="23" xfId="0" applyFont="1" applyBorder="1" applyAlignment="1">
      <alignment horizontal="left" vertical="center"/>
    </xf>
    <xf numFmtId="0" fontId="14" fillId="0" borderId="23" xfId="0" applyFont="1" applyBorder="1" applyAlignment="1">
      <alignment vertical="center"/>
    </xf>
    <xf numFmtId="0" fontId="8" fillId="0" borderId="20" xfId="0" applyFont="1" applyBorder="1" applyAlignment="1">
      <alignment vertical="center" wrapText="1"/>
    </xf>
    <xf numFmtId="3" fontId="8" fillId="0" borderId="0" xfId="0" applyNumberFormat="1" applyFont="1" applyAlignment="1">
      <alignment vertical="center" wrapText="1"/>
    </xf>
    <xf numFmtId="0" fontId="65" fillId="0" borderId="0" xfId="0" applyFont="1" applyAlignment="1">
      <alignment vertical="top" wrapText="1"/>
    </xf>
    <xf numFmtId="0" fontId="7" fillId="0" borderId="17" xfId="0" applyFont="1" applyBorder="1" applyAlignment="1">
      <alignment horizontal="center" vertical="center" wrapText="1"/>
    </xf>
    <xf numFmtId="0" fontId="14" fillId="0" borderId="6" xfId="0" applyFont="1" applyBorder="1" applyAlignment="1">
      <alignment vertical="center" wrapText="1"/>
    </xf>
    <xf numFmtId="0" fontId="44" fillId="0" borderId="0" xfId="0" applyFont="1"/>
    <xf numFmtId="0" fontId="46" fillId="0" borderId="0" xfId="0" applyFont="1" applyAlignment="1">
      <alignment horizontal="left" vertical="center" wrapText="1"/>
    </xf>
    <xf numFmtId="3" fontId="64" fillId="0" borderId="21" xfId="0" applyNumberFormat="1" applyFont="1" applyBorder="1" applyAlignment="1">
      <alignment horizontal="left" vertical="center" wrapText="1"/>
    </xf>
    <xf numFmtId="0" fontId="14" fillId="0" borderId="24" xfId="0" applyFont="1" applyBorder="1"/>
    <xf numFmtId="0" fontId="64" fillId="0" borderId="25" xfId="0" applyFont="1" applyBorder="1" applyAlignment="1">
      <alignment vertical="top" wrapText="1"/>
    </xf>
    <xf numFmtId="0" fontId="7" fillId="0" borderId="25" xfId="0" applyFont="1" applyBorder="1" applyAlignment="1">
      <alignment horizontal="center" vertical="center" wrapText="1"/>
    </xf>
    <xf numFmtId="0" fontId="64" fillId="0" borderId="8" xfId="0" applyFont="1" applyBorder="1" applyAlignment="1">
      <alignment vertical="top" wrapText="1"/>
    </xf>
    <xf numFmtId="0" fontId="7" fillId="2" borderId="20" xfId="0" applyFont="1" applyFill="1" applyBorder="1" applyAlignment="1">
      <alignment horizontal="center" vertical="center" wrapText="1"/>
    </xf>
    <xf numFmtId="0" fontId="64" fillId="0" borderId="20" xfId="0" applyFont="1" applyBorder="1" applyAlignment="1">
      <alignment vertical="top" wrapText="1"/>
    </xf>
    <xf numFmtId="0" fontId="7" fillId="2" borderId="21" xfId="0" applyFont="1" applyFill="1" applyBorder="1" applyAlignment="1">
      <alignment horizontal="center" vertical="center" wrapText="1"/>
    </xf>
    <xf numFmtId="0" fontId="14" fillId="0" borderId="20" xfId="0" applyFont="1" applyBorder="1"/>
    <xf numFmtId="0" fontId="64" fillId="0" borderId="23" xfId="0" applyFont="1" applyBorder="1" applyAlignment="1">
      <alignment vertical="top" wrapText="1"/>
    </xf>
    <xf numFmtId="0" fontId="64" fillId="0" borderId="0" xfId="0" applyFont="1" applyAlignment="1">
      <alignment vertical="center" wrapText="1"/>
    </xf>
    <xf numFmtId="0" fontId="14" fillId="0" borderId="0" xfId="0" applyFont="1" applyAlignment="1">
      <alignment horizontal="left" vertical="center"/>
    </xf>
    <xf numFmtId="0" fontId="64" fillId="0" borderId="0" xfId="0" applyFont="1" applyAlignment="1">
      <alignment horizontal="left" vertical="center" wrapText="1"/>
    </xf>
    <xf numFmtId="0" fontId="8" fillId="0" borderId="6" xfId="0" applyFont="1" applyBorder="1" applyAlignment="1">
      <alignment vertical="top" wrapText="1"/>
    </xf>
    <xf numFmtId="0" fontId="19" fillId="0" borderId="0" xfId="0" applyFont="1" applyAlignment="1">
      <alignment horizontal="left" vertical="top" wrapText="1"/>
    </xf>
    <xf numFmtId="0" fontId="40" fillId="0" borderId="8" xfId="0" applyFont="1" applyBorder="1" applyAlignment="1">
      <alignment horizontal="center" vertical="center" wrapText="1"/>
    </xf>
    <xf numFmtId="0" fontId="61" fillId="0" borderId="0" xfId="0" applyFont="1"/>
    <xf numFmtId="0" fontId="61" fillId="0" borderId="0" xfId="0" applyFont="1" applyAlignment="1">
      <alignment horizontal="left" vertical="center" wrapText="1" indent="2"/>
    </xf>
    <xf numFmtId="0" fontId="36" fillId="0" borderId="0" xfId="0" applyFont="1"/>
    <xf numFmtId="0" fontId="8" fillId="0" borderId="0" xfId="0" applyFont="1" applyAlignment="1">
      <alignment horizontal="left" vertical="center" wrapText="1" indent="2"/>
    </xf>
    <xf numFmtId="0" fontId="8" fillId="0" borderId="16" xfId="0" applyFont="1" applyBorder="1" applyAlignment="1">
      <alignment horizontal="left" vertical="center" wrapText="1" indent="2"/>
    </xf>
    <xf numFmtId="0" fontId="29" fillId="0" borderId="16" xfId="0" applyFont="1" applyBorder="1"/>
    <xf numFmtId="0" fontId="7" fillId="0" borderId="9" xfId="0" applyFont="1" applyBorder="1" applyAlignment="1">
      <alignment horizontal="center" vertical="center" wrapText="1"/>
    </xf>
    <xf numFmtId="0" fontId="8" fillId="0" borderId="15" xfId="0" applyFont="1" applyBorder="1"/>
    <xf numFmtId="0" fontId="14" fillId="0" borderId="18" xfId="0" applyFont="1" applyBorder="1"/>
    <xf numFmtId="0" fontId="14" fillId="0" borderId="16" xfId="0" applyFont="1" applyBorder="1"/>
    <xf numFmtId="0" fontId="8" fillId="0" borderId="28" xfId="0" applyFont="1" applyBorder="1" applyAlignment="1">
      <alignment wrapText="1"/>
    </xf>
    <xf numFmtId="0" fontId="8" fillId="0" borderId="28" xfId="0" applyFont="1" applyBorder="1" applyAlignment="1">
      <alignment vertical="center" wrapText="1"/>
    </xf>
    <xf numFmtId="3" fontId="8" fillId="0" borderId="28" xfId="0" applyNumberFormat="1" applyFont="1" applyBorder="1" applyAlignment="1">
      <alignment vertical="center" wrapText="1"/>
    </xf>
    <xf numFmtId="3" fontId="8" fillId="0" borderId="16" xfId="0" applyNumberFormat="1" applyFont="1" applyBorder="1" applyAlignment="1">
      <alignment vertical="center" wrapText="1"/>
    </xf>
    <xf numFmtId="0" fontId="11" fillId="0" borderId="6" xfId="0" applyFont="1" applyBorder="1" applyAlignment="1">
      <alignment horizontal="left" vertical="center" wrapText="1"/>
    </xf>
    <xf numFmtId="0" fontId="7" fillId="3" borderId="9" xfId="0" applyFont="1" applyFill="1" applyBorder="1" applyAlignment="1">
      <alignment horizontal="left" vertical="center" wrapText="1"/>
    </xf>
    <xf numFmtId="0" fontId="66" fillId="0" borderId="0" xfId="0" applyFont="1"/>
    <xf numFmtId="0" fontId="8" fillId="5" borderId="0" xfId="0" applyFont="1" applyFill="1"/>
    <xf numFmtId="0" fontId="68" fillId="5" borderId="0" xfId="0" applyFont="1" applyFill="1"/>
    <xf numFmtId="0" fontId="8" fillId="5" borderId="0" xfId="0" applyFont="1" applyFill="1" applyAlignment="1">
      <alignment wrapText="1"/>
    </xf>
    <xf numFmtId="0" fontId="8" fillId="5" borderId="0" xfId="0" applyFont="1" applyFill="1" applyAlignment="1">
      <alignment vertical="center"/>
    </xf>
    <xf numFmtId="0" fontId="8" fillId="5" borderId="1" xfId="0" applyFont="1" applyFill="1" applyBorder="1" applyAlignment="1">
      <alignment vertical="center" wrapText="1"/>
    </xf>
    <xf numFmtId="0" fontId="8" fillId="5" borderId="2" xfId="0" applyFont="1" applyFill="1" applyBorder="1" applyAlignment="1">
      <alignment vertical="center" wrapText="1"/>
    </xf>
    <xf numFmtId="0" fontId="8" fillId="5" borderId="4" xfId="0" applyFont="1" applyFill="1" applyBorder="1" applyAlignment="1">
      <alignment vertical="center" wrapText="1"/>
    </xf>
    <xf numFmtId="0" fontId="8" fillId="5" borderId="3" xfId="0" applyFont="1" applyFill="1" applyBorder="1" applyAlignment="1">
      <alignment vertical="center" wrapText="1"/>
    </xf>
    <xf numFmtId="0" fontId="70" fillId="5" borderId="0" xfId="2" applyFont="1" applyFill="1" applyAlignment="1">
      <alignment vertical="center"/>
    </xf>
    <xf numFmtId="0" fontId="8" fillId="0" borderId="29" xfId="0" applyFont="1" applyBorder="1"/>
    <xf numFmtId="0" fontId="8" fillId="0" borderId="29" xfId="0" applyFont="1" applyBorder="1" applyAlignment="1">
      <alignment wrapText="1"/>
    </xf>
    <xf numFmtId="0" fontId="8" fillId="0" borderId="29" xfId="0" applyFont="1" applyBorder="1" applyAlignment="1">
      <alignment vertical="center" wrapText="1"/>
    </xf>
    <xf numFmtId="0" fontId="7" fillId="0" borderId="23" xfId="0" applyFont="1" applyBorder="1" applyAlignment="1">
      <alignment horizontal="center" vertical="center"/>
    </xf>
    <xf numFmtId="0" fontId="14" fillId="0" borderId="20" xfId="0" applyFont="1" applyBorder="1" applyAlignment="1">
      <alignment vertical="center" wrapText="1"/>
    </xf>
    <xf numFmtId="0" fontId="64" fillId="0" borderId="20" xfId="0" applyFont="1" applyBorder="1" applyAlignment="1">
      <alignment vertical="center" wrapText="1"/>
    </xf>
    <xf numFmtId="0" fontId="8" fillId="0" borderId="29" xfId="0" applyFont="1" applyBorder="1" applyAlignment="1">
      <alignment horizontal="center"/>
    </xf>
    <xf numFmtId="0" fontId="72" fillId="8" borderId="29" xfId="0" applyFont="1" applyFill="1" applyBorder="1" applyAlignment="1">
      <alignment horizontal="center" vertical="center" wrapText="1"/>
    </xf>
    <xf numFmtId="0" fontId="72" fillId="8" borderId="30" xfId="0" applyFont="1" applyFill="1" applyBorder="1" applyAlignment="1">
      <alignment horizontal="center" vertical="center" wrapText="1"/>
    </xf>
    <xf numFmtId="0" fontId="43" fillId="0" borderId="30" xfId="2" applyBorder="1" applyAlignment="1">
      <alignment horizontal="center"/>
    </xf>
    <xf numFmtId="0" fontId="73" fillId="0" borderId="31" xfId="0" applyFont="1" applyBorder="1"/>
    <xf numFmtId="0" fontId="74" fillId="0" borderId="31" xfId="0" applyFont="1" applyBorder="1"/>
    <xf numFmtId="0" fontId="73" fillId="0" borderId="31" xfId="0" applyFont="1" applyBorder="1" applyAlignment="1">
      <alignment horizontal="center"/>
    </xf>
    <xf numFmtId="0" fontId="43" fillId="0" borderId="32" xfId="2" applyBorder="1" applyAlignment="1">
      <alignment horizontal="center"/>
    </xf>
    <xf numFmtId="0" fontId="72" fillId="4" borderId="29" xfId="0" applyFont="1" applyFill="1" applyBorder="1" applyAlignment="1">
      <alignment horizontal="center" vertical="center"/>
    </xf>
    <xf numFmtId="0" fontId="73" fillId="0" borderId="29" xfId="0" applyFont="1" applyBorder="1"/>
    <xf numFmtId="0" fontId="37" fillId="4" borderId="0" xfId="0" applyFont="1" applyFill="1" applyAlignment="1">
      <alignment horizontal="left" vertical="center"/>
    </xf>
    <xf numFmtId="3" fontId="8" fillId="0" borderId="0" xfId="0" applyNumberFormat="1" applyFont="1"/>
    <xf numFmtId="0" fontId="47" fillId="4" borderId="0" xfId="0" applyFont="1" applyFill="1" applyAlignment="1">
      <alignment vertical="center"/>
    </xf>
    <xf numFmtId="0" fontId="61" fillId="4" borderId="0" xfId="0" applyFont="1" applyFill="1" applyAlignment="1">
      <alignment vertical="center"/>
    </xf>
    <xf numFmtId="0" fontId="55" fillId="4" borderId="10" xfId="0" applyFont="1" applyFill="1" applyBorder="1" applyAlignment="1">
      <alignment horizontal="center" vertical="center" wrapText="1"/>
    </xf>
    <xf numFmtId="0" fontId="55" fillId="4" borderId="11" xfId="0" applyFont="1" applyFill="1" applyBorder="1" applyAlignment="1">
      <alignment horizontal="center" vertical="center" wrapText="1"/>
    </xf>
    <xf numFmtId="0" fontId="55" fillId="4" borderId="12" xfId="0" applyFont="1" applyFill="1" applyBorder="1" applyAlignment="1">
      <alignment horizontal="center" vertical="center" wrapText="1"/>
    </xf>
    <xf numFmtId="0" fontId="55" fillId="10" borderId="33" xfId="0" applyFont="1" applyFill="1" applyBorder="1" applyAlignment="1">
      <alignment horizontal="center" vertical="center" wrapText="1"/>
    </xf>
    <xf numFmtId="0" fontId="8" fillId="0" borderId="34" xfId="0" applyFont="1" applyBorder="1" applyAlignment="1">
      <alignment vertical="center" wrapText="1"/>
    </xf>
    <xf numFmtId="0" fontId="55" fillId="10" borderId="35" xfId="0" applyFont="1" applyFill="1" applyBorder="1" applyAlignment="1">
      <alignment horizontal="center" vertical="center" wrapText="1"/>
    </xf>
    <xf numFmtId="0" fontId="8" fillId="0" borderId="36" xfId="0" applyFont="1" applyBorder="1" applyAlignment="1">
      <alignment vertical="center" wrapText="1"/>
    </xf>
    <xf numFmtId="0" fontId="34" fillId="11" borderId="36" xfId="0" applyFont="1" applyFill="1" applyBorder="1" applyAlignment="1">
      <alignment horizontal="center" vertical="center" wrapText="1"/>
    </xf>
    <xf numFmtId="0" fontId="55" fillId="10" borderId="10" xfId="0" applyFont="1" applyFill="1" applyBorder="1" applyAlignment="1">
      <alignment horizontal="center" vertical="center" wrapText="1"/>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11" borderId="1" xfId="0" applyFont="1" applyFill="1" applyBorder="1" applyAlignment="1">
      <alignment horizontal="center" vertical="center" wrapText="1"/>
    </xf>
    <xf numFmtId="0" fontId="55" fillId="4" borderId="13" xfId="0" applyFont="1" applyFill="1" applyBorder="1" applyAlignment="1">
      <alignment horizontal="center" vertical="center" wrapText="1"/>
    </xf>
    <xf numFmtId="0" fontId="55" fillId="10" borderId="14" xfId="0" applyFont="1" applyFill="1" applyBorder="1" applyAlignment="1">
      <alignment horizontal="center" vertical="center" wrapText="1"/>
    </xf>
    <xf numFmtId="0" fontId="8" fillId="5" borderId="5" xfId="0" applyFont="1" applyFill="1" applyBorder="1" applyAlignment="1">
      <alignment vertical="center" wrapText="1"/>
    </xf>
    <xf numFmtId="0" fontId="8" fillId="12" borderId="1" xfId="0" applyFont="1" applyFill="1" applyBorder="1" applyAlignment="1">
      <alignment horizontal="center" vertical="center" wrapText="1"/>
    </xf>
    <xf numFmtId="0" fontId="7" fillId="0" borderId="0" xfId="0" applyFont="1" applyAlignment="1">
      <alignment horizontal="left" vertical="center"/>
    </xf>
    <xf numFmtId="0" fontId="37" fillId="4" borderId="37" xfId="0" applyFont="1" applyFill="1" applyBorder="1" applyAlignment="1">
      <alignment horizontal="center" vertical="center" wrapText="1"/>
    </xf>
    <xf numFmtId="0" fontId="19" fillId="3" borderId="38" xfId="0" applyFont="1" applyFill="1" applyBorder="1" applyAlignment="1">
      <alignment horizontal="center" vertical="center" wrapText="1"/>
    </xf>
    <xf numFmtId="0" fontId="8" fillId="3" borderId="39" xfId="0" applyFont="1" applyFill="1" applyBorder="1" applyAlignment="1">
      <alignment vertical="center" wrapText="1"/>
    </xf>
    <xf numFmtId="0" fontId="8" fillId="5" borderId="40" xfId="0" applyFont="1" applyFill="1" applyBorder="1" applyAlignment="1">
      <alignment vertical="center" wrapText="1"/>
    </xf>
    <xf numFmtId="0" fontId="8" fillId="5" borderId="42" xfId="0" applyFont="1" applyFill="1" applyBorder="1" applyAlignment="1">
      <alignment vertical="center" wrapText="1"/>
    </xf>
    <xf numFmtId="0" fontId="8" fillId="5" borderId="44" xfId="0" applyFont="1" applyFill="1" applyBorder="1" applyAlignment="1">
      <alignment vertical="center" wrapText="1"/>
    </xf>
    <xf numFmtId="0" fontId="8" fillId="5" borderId="46" xfId="0" applyFont="1" applyFill="1" applyBorder="1" applyAlignment="1">
      <alignment vertical="center" wrapText="1"/>
    </xf>
    <xf numFmtId="0" fontId="8" fillId="5" borderId="47" xfId="0" applyFont="1" applyFill="1" applyBorder="1" applyAlignment="1">
      <alignment vertical="center" wrapText="1"/>
    </xf>
    <xf numFmtId="0" fontId="8" fillId="5" borderId="48" xfId="0" applyFont="1" applyFill="1" applyBorder="1" applyAlignment="1">
      <alignment vertical="center" wrapText="1"/>
    </xf>
    <xf numFmtId="0" fontId="8" fillId="5" borderId="49" xfId="0" applyFont="1" applyFill="1" applyBorder="1" applyAlignment="1">
      <alignment vertical="center" wrapText="1"/>
    </xf>
    <xf numFmtId="0" fontId="19" fillId="3" borderId="50" xfId="0" applyFont="1" applyFill="1" applyBorder="1" applyAlignment="1">
      <alignment horizontal="center" vertical="center" wrapText="1"/>
    </xf>
    <xf numFmtId="0" fontId="69" fillId="0" borderId="50" xfId="0" applyFont="1" applyBorder="1" applyAlignment="1">
      <alignment vertical="center" wrapText="1"/>
    </xf>
    <xf numFmtId="0" fontId="67" fillId="5" borderId="50" xfId="0" applyFont="1" applyFill="1" applyBorder="1" applyAlignment="1">
      <alignment vertical="center" wrapText="1"/>
    </xf>
    <xf numFmtId="0" fontId="68" fillId="5" borderId="0" xfId="0" applyFont="1" applyFill="1" applyAlignment="1">
      <alignment vertical="center" wrapText="1"/>
    </xf>
    <xf numFmtId="0" fontId="67" fillId="5" borderId="0" xfId="0" applyFont="1" applyFill="1" applyAlignment="1">
      <alignment vertical="center" wrapText="1"/>
    </xf>
    <xf numFmtId="0" fontId="43" fillId="0" borderId="0" xfId="2" applyAlignment="1">
      <alignment horizontal="center"/>
    </xf>
    <xf numFmtId="0" fontId="43" fillId="0" borderId="30" xfId="2" applyFill="1" applyBorder="1" applyAlignment="1">
      <alignment horizontal="center"/>
    </xf>
    <xf numFmtId="0" fontId="76" fillId="0" borderId="0" xfId="0" applyFont="1"/>
    <xf numFmtId="0" fontId="61" fillId="4" borderId="0" xfId="0" applyFont="1" applyFill="1" applyAlignment="1">
      <alignment horizontal="center" vertical="center"/>
    </xf>
    <xf numFmtId="0" fontId="8" fillId="0" borderId="51" xfId="0" applyFont="1" applyBorder="1" applyAlignment="1">
      <alignment vertical="center"/>
    </xf>
    <xf numFmtId="0" fontId="8" fillId="0" borderId="51" xfId="0" applyFont="1" applyBorder="1" applyAlignment="1">
      <alignment horizontal="left" vertical="center" wrapText="1"/>
    </xf>
    <xf numFmtId="0" fontId="33" fillId="0" borderId="20" xfId="0" applyFont="1" applyBorder="1" applyAlignment="1">
      <alignment horizontal="left" vertical="center" wrapText="1"/>
    </xf>
    <xf numFmtId="0" fontId="0" fillId="0" borderId="23" xfId="0" applyBorder="1" applyAlignment="1">
      <alignment vertical="center" wrapText="1"/>
    </xf>
    <xf numFmtId="0" fontId="8" fillId="0" borderId="51" xfId="0" applyFont="1" applyBorder="1" applyAlignment="1">
      <alignment horizontal="left" vertical="center"/>
    </xf>
    <xf numFmtId="0" fontId="0" fillId="0" borderId="20" xfId="0" applyBorder="1" applyAlignment="1">
      <alignment horizontal="left" vertical="center"/>
    </xf>
    <xf numFmtId="0" fontId="0" fillId="0" borderId="23" xfId="0" applyBorder="1" applyAlignment="1">
      <alignment horizontal="left" vertical="center"/>
    </xf>
    <xf numFmtId="0" fontId="77" fillId="0" borderId="0" xfId="0" applyFont="1" applyAlignment="1">
      <alignment vertical="center"/>
    </xf>
    <xf numFmtId="0" fontId="0" fillId="0" borderId="0" xfId="0" applyAlignment="1">
      <alignment horizontal="center" vertical="center"/>
    </xf>
    <xf numFmtId="0" fontId="79" fillId="0" borderId="0" xfId="0" applyFont="1" applyAlignment="1">
      <alignment horizontal="left" vertical="center" wrapText="1" readingOrder="1"/>
    </xf>
    <xf numFmtId="0" fontId="79" fillId="0" borderId="0" xfId="0" applyFont="1" applyAlignment="1">
      <alignment horizontal="center" vertical="center" wrapText="1" readingOrder="1"/>
    </xf>
    <xf numFmtId="0" fontId="80" fillId="0" borderId="0" xfId="0" applyFont="1" applyAlignment="1">
      <alignment horizontal="left" vertical="center" wrapText="1" readingOrder="1"/>
    </xf>
    <xf numFmtId="0" fontId="78" fillId="0" borderId="0" xfId="0" applyFont="1" applyAlignment="1">
      <alignment vertical="top" wrapText="1"/>
    </xf>
    <xf numFmtId="0" fontId="77" fillId="0" borderId="0" xfId="0" applyFont="1" applyAlignment="1">
      <alignment vertical="center" wrapText="1"/>
    </xf>
    <xf numFmtId="0" fontId="80" fillId="0" borderId="0" xfId="0" applyFont="1" applyAlignment="1">
      <alignment horizontal="center" vertical="center" wrapText="1" readingOrder="1"/>
    </xf>
    <xf numFmtId="0" fontId="0" fillId="0" borderId="0" xfId="0" applyAlignment="1">
      <alignment vertical="center" wrapText="1"/>
    </xf>
    <xf numFmtId="0" fontId="0" fillId="0" borderId="0" xfId="0" applyAlignment="1">
      <alignment horizontal="center" vertical="center" wrapText="1"/>
    </xf>
    <xf numFmtId="0" fontId="81" fillId="0" borderId="0" xfId="0" applyFont="1" applyAlignment="1">
      <alignment vertical="center" wrapText="1"/>
    </xf>
    <xf numFmtId="0" fontId="82" fillId="0" borderId="0" xfId="0" applyFont="1" applyAlignment="1">
      <alignment vertical="center" wrapText="1"/>
    </xf>
    <xf numFmtId="0" fontId="47" fillId="4" borderId="0" xfId="0" applyFont="1" applyFill="1" applyAlignment="1">
      <alignment horizontal="left" vertical="center"/>
    </xf>
    <xf numFmtId="0" fontId="83" fillId="0" borderId="0" xfId="0" applyFont="1" applyAlignment="1">
      <alignment vertical="center"/>
    </xf>
    <xf numFmtId="0" fontId="84" fillId="0" borderId="0" xfId="0" applyFont="1" applyAlignment="1">
      <alignment horizontal="center" vertical="center"/>
    </xf>
    <xf numFmtId="0" fontId="83" fillId="0" borderId="0" xfId="0" applyFont="1" applyAlignment="1">
      <alignment vertical="center" wrapText="1"/>
    </xf>
    <xf numFmtId="0" fontId="85" fillId="0" borderId="0" xfId="0" applyFont="1" applyAlignment="1">
      <alignment horizontal="center" vertical="center" wrapText="1"/>
    </xf>
    <xf numFmtId="0" fontId="85" fillId="0" borderId="0" xfId="0" applyFont="1" applyAlignment="1">
      <alignment horizontal="left" vertical="center" wrapText="1"/>
    </xf>
    <xf numFmtId="0" fontId="86" fillId="0" borderId="0" xfId="0" applyFont="1" applyAlignment="1">
      <alignment horizontal="center" vertical="center" wrapText="1"/>
    </xf>
    <xf numFmtId="0" fontId="87" fillId="0" borderId="0" xfId="0" applyFont="1" applyAlignment="1">
      <alignment vertical="top" wrapText="1"/>
    </xf>
    <xf numFmtId="0" fontId="88" fillId="0" borderId="0" xfId="0" applyFont="1" applyAlignment="1">
      <alignment horizontal="center" vertical="center" wrapText="1"/>
    </xf>
    <xf numFmtId="0" fontId="88" fillId="0" borderId="0" xfId="0" applyFont="1" applyAlignment="1">
      <alignment horizontal="left" vertical="center" wrapText="1"/>
    </xf>
    <xf numFmtId="0" fontId="85" fillId="0" borderId="0" xfId="0" applyFont="1" applyAlignment="1">
      <alignment horizontal="left" vertical="top" wrapText="1"/>
    </xf>
    <xf numFmtId="0" fontId="89" fillId="0" borderId="0" xfId="0" applyFont="1" applyAlignment="1">
      <alignment horizontal="center" vertical="center"/>
    </xf>
    <xf numFmtId="0" fontId="90" fillId="0" borderId="0" xfId="0" applyFont="1" applyAlignment="1">
      <alignment horizontal="center" vertical="center"/>
    </xf>
    <xf numFmtId="0" fontId="83" fillId="0" borderId="0" xfId="0" applyFont="1" applyAlignment="1">
      <alignment horizontal="center" vertical="center"/>
    </xf>
    <xf numFmtId="0" fontId="91" fillId="4" borderId="52" xfId="0" applyFont="1" applyFill="1" applyBorder="1" applyAlignment="1">
      <alignment horizontal="center" vertical="center" wrapText="1"/>
    </xf>
    <xf numFmtId="0" fontId="91" fillId="4" borderId="53" xfId="0" applyFont="1" applyFill="1" applyBorder="1" applyAlignment="1">
      <alignment horizontal="center" vertical="center" wrapText="1"/>
    </xf>
    <xf numFmtId="0" fontId="17" fillId="0" borderId="16"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18" xfId="0" applyFont="1" applyBorder="1" applyAlignment="1">
      <alignment horizontal="center" vertical="center" wrapText="1"/>
    </xf>
    <xf numFmtId="0" fontId="17" fillId="0" borderId="18" xfId="0" applyFont="1" applyBorder="1" applyAlignment="1">
      <alignment horizontal="left" vertical="center" wrapText="1"/>
    </xf>
    <xf numFmtId="0" fontId="8" fillId="0" borderId="18" xfId="0" applyFont="1" applyBorder="1" applyAlignment="1">
      <alignment horizontal="center" vertical="center" wrapText="1"/>
    </xf>
    <xf numFmtId="0" fontId="91" fillId="4" borderId="0" xfId="0" applyFont="1" applyFill="1" applyAlignment="1">
      <alignment horizontal="center" vertical="center" wrapText="1"/>
    </xf>
    <xf numFmtId="0" fontId="91" fillId="4" borderId="23" xfId="0" applyFont="1" applyFill="1" applyBorder="1" applyAlignment="1">
      <alignment horizontal="center" vertical="center" wrapText="1"/>
    </xf>
    <xf numFmtId="0" fontId="17" fillId="0" borderId="22" xfId="0" applyFont="1" applyBorder="1" applyAlignment="1">
      <alignment horizontal="center" vertical="center" wrapText="1"/>
    </xf>
    <xf numFmtId="0" fontId="17" fillId="0" borderId="22" xfId="0" applyFont="1" applyBorder="1" applyAlignment="1">
      <alignment horizontal="left" vertical="center" wrapText="1"/>
    </xf>
    <xf numFmtId="0" fontId="85" fillId="0" borderId="0" xfId="0" applyFont="1" applyAlignment="1">
      <alignment vertical="center" wrapText="1"/>
    </xf>
    <xf numFmtId="0" fontId="17" fillId="0" borderId="18" xfId="0" applyFont="1" applyBorder="1" applyAlignment="1">
      <alignment vertical="center" wrapText="1"/>
    </xf>
    <xf numFmtId="0" fontId="17" fillId="0" borderId="16" xfId="0" applyFont="1" applyBorder="1" applyAlignment="1">
      <alignment vertical="center" wrapText="1"/>
    </xf>
    <xf numFmtId="0" fontId="8" fillId="0" borderId="16" xfId="0" applyFont="1" applyBorder="1" applyAlignment="1">
      <alignment vertical="center"/>
    </xf>
    <xf numFmtId="0" fontId="93" fillId="13" borderId="0" xfId="0" applyFont="1" applyFill="1" applyAlignment="1">
      <alignment vertical="center"/>
    </xf>
    <xf numFmtId="0" fontId="61" fillId="13" borderId="0" xfId="0" applyFont="1" applyFill="1"/>
    <xf numFmtId="0" fontId="37" fillId="13" borderId="0" xfId="0" applyFont="1" applyFill="1"/>
    <xf numFmtId="0" fontId="43" fillId="0" borderId="0" xfId="2" applyBorder="1" applyAlignment="1">
      <alignment horizontal="center"/>
    </xf>
    <xf numFmtId="0" fontId="49" fillId="0" borderId="0" xfId="0" applyFont="1" applyAlignment="1">
      <alignment vertical="center" wrapText="1"/>
    </xf>
    <xf numFmtId="0" fontId="49" fillId="0" borderId="0" xfId="0" applyFont="1" applyAlignment="1">
      <alignment horizontal="right" vertical="center" wrapText="1"/>
    </xf>
    <xf numFmtId="0" fontId="49" fillId="0" borderId="0" xfId="0" applyFont="1" applyAlignment="1">
      <alignment horizontal="center" vertical="center" wrapText="1"/>
    </xf>
    <xf numFmtId="0" fontId="94" fillId="0" borderId="0" xfId="0" applyFont="1" applyAlignment="1">
      <alignment vertical="center"/>
    </xf>
    <xf numFmtId="0" fontId="95" fillId="0" borderId="0" xfId="0" applyFont="1" applyAlignment="1">
      <alignment vertical="center"/>
    </xf>
    <xf numFmtId="0" fontId="8" fillId="0" borderId="51" xfId="0" applyFont="1" applyBorder="1" applyAlignment="1">
      <alignment vertical="center" wrapText="1"/>
    </xf>
    <xf numFmtId="0" fontId="12" fillId="0" borderId="0" xfId="0" applyFont="1" applyAlignment="1">
      <alignment vertical="center"/>
    </xf>
    <xf numFmtId="3" fontId="29" fillId="0" borderId="6" xfId="0" applyNumberFormat="1" applyFont="1" applyBorder="1" applyAlignment="1">
      <alignment vertical="center" wrapText="1"/>
    </xf>
    <xf numFmtId="0" fontId="38" fillId="0" borderId="0" xfId="0" applyFont="1" applyAlignment="1">
      <alignment horizontal="center" vertical="center" wrapText="1"/>
    </xf>
    <xf numFmtId="0" fontId="16" fillId="0" borderId="0" xfId="0" applyFont="1" applyAlignment="1">
      <alignment horizontal="center" vertical="center"/>
    </xf>
    <xf numFmtId="0" fontId="8" fillId="0" borderId="0" xfId="0" applyFont="1" applyAlignment="1">
      <alignment horizontal="center"/>
    </xf>
    <xf numFmtId="0" fontId="8" fillId="0" borderId="8" xfId="0" applyFont="1" applyBorder="1" applyAlignment="1">
      <alignment horizontal="center"/>
    </xf>
    <xf numFmtId="3" fontId="8" fillId="0" borderId="17" xfId="0" applyNumberFormat="1" applyFont="1" applyBorder="1" applyAlignment="1">
      <alignment horizontal="center" vertical="center" wrapText="1"/>
    </xf>
    <xf numFmtId="0" fontId="34" fillId="0" borderId="0" xfId="0" applyFont="1" applyAlignment="1">
      <alignment horizontal="center"/>
    </xf>
    <xf numFmtId="0" fontId="8" fillId="0" borderId="0" xfId="0" applyFont="1" applyAlignment="1">
      <alignment horizontal="center" vertical="top" wrapText="1"/>
    </xf>
    <xf numFmtId="0" fontId="7" fillId="0" borderId="8" xfId="0" applyFont="1" applyBorder="1" applyAlignment="1">
      <alignment horizontal="center" vertical="center"/>
    </xf>
    <xf numFmtId="0" fontId="62" fillId="0" borderId="0" xfId="0" applyFont="1" applyAlignment="1">
      <alignment horizontal="center" vertical="top" wrapText="1"/>
    </xf>
    <xf numFmtId="0" fontId="23" fillId="0" borderId="0" xfId="0" applyFont="1" applyAlignment="1">
      <alignment horizontal="center" vertical="center" wrapText="1"/>
    </xf>
    <xf numFmtId="0" fontId="8" fillId="0" borderId="8" xfId="0" applyFont="1" applyBorder="1" applyAlignment="1">
      <alignment horizontal="center" vertical="top"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0" fontId="41" fillId="0" borderId="8" xfId="0" applyFont="1" applyBorder="1" applyAlignment="1">
      <alignment horizontal="center" vertical="top" wrapText="1"/>
    </xf>
    <xf numFmtId="0" fontId="41" fillId="0" borderId="0" xfId="0" applyFont="1" applyAlignment="1">
      <alignment horizontal="center" vertical="top" wrapText="1"/>
    </xf>
    <xf numFmtId="3" fontId="8" fillId="0" borderId="0" xfId="0" applyNumberFormat="1" applyFont="1" applyAlignment="1">
      <alignment horizontal="center" vertical="center" wrapText="1"/>
    </xf>
    <xf numFmtId="3" fontId="23" fillId="0" borderId="0" xfId="0" applyNumberFormat="1" applyFont="1" applyAlignment="1">
      <alignment horizontal="center" vertical="center" wrapText="1"/>
    </xf>
    <xf numFmtId="0" fontId="8" fillId="0" borderId="6" xfId="0" applyFont="1" applyBorder="1" applyAlignment="1">
      <alignment horizontal="center"/>
    </xf>
    <xf numFmtId="0" fontId="15" fillId="0" borderId="6" xfId="0" applyFont="1" applyBorder="1" applyAlignment="1">
      <alignment horizontal="center" vertical="center"/>
    </xf>
    <xf numFmtId="0" fontId="8" fillId="0" borderId="20" xfId="0" applyFont="1" applyBorder="1" applyAlignment="1">
      <alignment horizontal="center"/>
    </xf>
    <xf numFmtId="3" fontId="8" fillId="0" borderId="20" xfId="0" applyNumberFormat="1" applyFont="1" applyBorder="1" applyAlignment="1">
      <alignment horizontal="center" vertical="center" wrapText="1"/>
    </xf>
    <xf numFmtId="0" fontId="61" fillId="4" borderId="0" xfId="0" applyFont="1" applyFill="1" applyAlignment="1">
      <alignment horizontal="center"/>
    </xf>
    <xf numFmtId="3" fontId="8" fillId="0" borderId="23" xfId="0" applyNumberFormat="1" applyFont="1" applyBorder="1" applyAlignment="1">
      <alignment horizontal="center" vertical="center" wrapText="1"/>
    </xf>
    <xf numFmtId="0" fontId="41" fillId="0" borderId="23" xfId="0" applyFont="1" applyBorder="1" applyAlignment="1">
      <alignment horizontal="center" vertical="top" wrapText="1"/>
    </xf>
    <xf numFmtId="0" fontId="53" fillId="0" borderId="0" xfId="0" applyFont="1" applyAlignment="1">
      <alignment horizontal="center" vertical="top" wrapText="1"/>
    </xf>
    <xf numFmtId="0" fontId="8" fillId="0" borderId="23" xfId="0" applyFont="1" applyBorder="1" applyAlignment="1">
      <alignment horizontal="center"/>
    </xf>
    <xf numFmtId="0" fontId="8" fillId="0" borderId="20" xfId="0" applyFont="1" applyBorder="1" applyAlignment="1">
      <alignment horizontal="center" vertical="center" wrapText="1"/>
    </xf>
    <xf numFmtId="9" fontId="8" fillId="0" borderId="6" xfId="1" applyFont="1" applyBorder="1" applyAlignment="1">
      <alignment horizontal="center" vertical="center" wrapText="1"/>
    </xf>
    <xf numFmtId="166" fontId="8" fillId="0" borderId="6" xfId="0" applyNumberFormat="1" applyFont="1" applyBorder="1" applyAlignment="1">
      <alignment horizontal="center" vertical="center" wrapText="1"/>
    </xf>
    <xf numFmtId="9" fontId="8" fillId="0" borderId="6" xfId="1" applyFont="1" applyFill="1" applyBorder="1" applyAlignment="1">
      <alignment horizontal="center" vertical="center" wrapText="1"/>
    </xf>
    <xf numFmtId="1" fontId="8" fillId="0" borderId="6" xfId="0" applyNumberFormat="1" applyFont="1" applyBorder="1" applyAlignment="1">
      <alignment horizontal="center" vertical="center" wrapText="1"/>
    </xf>
    <xf numFmtId="0" fontId="60" fillId="0" borderId="0" xfId="0" applyFont="1" applyAlignment="1">
      <alignment horizontal="center"/>
    </xf>
    <xf numFmtId="0" fontId="8" fillId="0" borderId="17" xfId="0" applyFont="1" applyBorder="1" applyAlignment="1">
      <alignment horizontal="center"/>
    </xf>
    <xf numFmtId="165" fontId="8" fillId="0" borderId="6" xfId="0" applyNumberFormat="1" applyFont="1" applyBorder="1" applyAlignment="1">
      <alignment horizontal="center" vertical="center" wrapText="1"/>
    </xf>
    <xf numFmtId="3" fontId="34" fillId="0" borderId="0" xfId="0" applyNumberFormat="1" applyFont="1" applyAlignment="1">
      <alignment horizontal="center" vertical="center" wrapText="1"/>
    </xf>
    <xf numFmtId="0" fontId="23" fillId="0" borderId="0" xfId="0" applyFont="1" applyAlignment="1">
      <alignment horizontal="center" vertical="center"/>
    </xf>
    <xf numFmtId="0" fontId="60" fillId="0" borderId="0" xfId="0" applyFont="1" applyAlignment="1">
      <alignment horizontal="center" vertical="center"/>
    </xf>
    <xf numFmtId="3" fontId="92" fillId="0" borderId="6" xfId="0" applyNumberFormat="1" applyFont="1" applyBorder="1" applyAlignment="1">
      <alignment horizontal="center" vertical="center" wrapText="1"/>
    </xf>
    <xf numFmtId="166" fontId="8" fillId="0" borderId="7" xfId="0" applyNumberFormat="1" applyFont="1" applyBorder="1" applyAlignment="1">
      <alignment horizontal="center" vertical="center" wrapText="1"/>
    </xf>
    <xf numFmtId="9" fontId="8" fillId="0" borderId="7" xfId="1" applyFont="1" applyBorder="1" applyAlignment="1">
      <alignment horizontal="center" vertical="center" wrapText="1"/>
    </xf>
    <xf numFmtId="0" fontId="8" fillId="0" borderId="7" xfId="0" applyFont="1" applyBorder="1" applyAlignment="1">
      <alignment horizontal="center"/>
    </xf>
    <xf numFmtId="3" fontId="58" fillId="0" borderId="0" xfId="0" applyNumberFormat="1" applyFont="1" applyAlignment="1">
      <alignment horizontal="center" vertical="top" shrinkToFit="1"/>
    </xf>
    <xf numFmtId="166" fontId="8" fillId="0" borderId="0" xfId="0" applyNumberFormat="1" applyFont="1" applyAlignment="1">
      <alignment horizontal="center" vertical="center" wrapText="1"/>
    </xf>
    <xf numFmtId="9" fontId="8" fillId="0" borderId="0" xfId="1" applyFont="1" applyBorder="1" applyAlignment="1">
      <alignment horizontal="center" vertical="center" wrapText="1"/>
    </xf>
    <xf numFmtId="0" fontId="41" fillId="0" borderId="6" xfId="0" applyFont="1" applyBorder="1" applyAlignment="1">
      <alignment horizontal="center" vertical="top" wrapText="1"/>
    </xf>
    <xf numFmtId="166" fontId="8" fillId="0" borderId="8" xfId="0" applyNumberFormat="1" applyFont="1" applyBorder="1" applyAlignment="1">
      <alignment horizontal="center" vertical="center" wrapText="1"/>
    </xf>
    <xf numFmtId="9" fontId="8" fillId="0" borderId="6" xfId="1" applyFont="1" applyBorder="1" applyAlignment="1">
      <alignment horizontal="center"/>
    </xf>
    <xf numFmtId="0" fontId="15" fillId="0" borderId="7" xfId="0" applyFont="1" applyBorder="1" applyAlignment="1">
      <alignment horizontal="center" vertical="center"/>
    </xf>
    <xf numFmtId="0" fontId="8" fillId="0" borderId="20" xfId="0" applyFont="1" applyBorder="1" applyAlignment="1">
      <alignment horizontal="center" wrapText="1"/>
    </xf>
    <xf numFmtId="0" fontId="8" fillId="0" borderId="16" xfId="0" applyFont="1" applyBorder="1" applyAlignment="1">
      <alignment horizontal="center"/>
    </xf>
    <xf numFmtId="9" fontId="8" fillId="0" borderId="8" xfId="1" applyFont="1" applyBorder="1" applyAlignment="1">
      <alignment horizontal="center" vertical="center" wrapText="1"/>
    </xf>
    <xf numFmtId="0" fontId="8" fillId="0" borderId="18" xfId="0" applyFont="1" applyBorder="1" applyAlignment="1">
      <alignment horizontal="center"/>
    </xf>
    <xf numFmtId="0" fontId="41" fillId="0" borderId="18" xfId="0" applyFont="1" applyBorder="1" applyAlignment="1">
      <alignment horizontal="center" vertical="top" wrapText="1"/>
    </xf>
    <xf numFmtId="3" fontId="8" fillId="0" borderId="16" xfId="0" applyNumberFormat="1" applyFont="1" applyBorder="1" applyAlignment="1">
      <alignment horizontal="center" vertical="center" wrapText="1"/>
    </xf>
    <xf numFmtId="9" fontId="8" fillId="0" borderId="16" xfId="1" applyFont="1" applyBorder="1" applyAlignment="1">
      <alignment horizontal="center" vertical="center" wrapText="1"/>
    </xf>
    <xf numFmtId="4" fontId="8" fillId="0" borderId="16" xfId="0" applyNumberFormat="1" applyFont="1" applyBorder="1" applyAlignment="1">
      <alignment horizontal="center" vertical="center" wrapText="1"/>
    </xf>
    <xf numFmtId="1" fontId="8" fillId="0" borderId="8" xfId="0" applyNumberFormat="1" applyFont="1" applyBorder="1" applyAlignment="1">
      <alignment horizontal="center" vertical="center" wrapText="1"/>
    </xf>
    <xf numFmtId="0" fontId="76" fillId="0" borderId="0" xfId="0" applyFont="1" applyAlignment="1">
      <alignment horizontal="center"/>
    </xf>
    <xf numFmtId="0" fontId="18" fillId="0" borderId="0" xfId="0" applyFont="1" applyAlignment="1">
      <alignment horizontal="center"/>
    </xf>
    <xf numFmtId="0" fontId="0" fillId="0" borderId="15" xfId="0" applyBorder="1" applyAlignment="1">
      <alignment horizontal="center"/>
    </xf>
    <xf numFmtId="9" fontId="17" fillId="0" borderId="20" xfId="0" applyNumberFormat="1" applyFont="1" applyBorder="1" applyAlignment="1">
      <alignment horizontal="center" vertical="top" shrinkToFit="1"/>
    </xf>
    <xf numFmtId="9" fontId="17" fillId="0" borderId="0" xfId="0" applyNumberFormat="1" applyFont="1" applyAlignment="1">
      <alignment horizontal="center" vertical="top" shrinkToFit="1"/>
    </xf>
    <xf numFmtId="0" fontId="6" fillId="0" borderId="0" xfId="0" applyFont="1" applyAlignment="1">
      <alignment horizontal="center" vertical="top" wrapText="1"/>
    </xf>
    <xf numFmtId="167" fontId="8" fillId="0" borderId="6" xfId="0" applyNumberFormat="1" applyFont="1" applyBorder="1" applyAlignment="1">
      <alignment horizontal="center" vertical="center" wrapText="1"/>
    </xf>
    <xf numFmtId="4" fontId="8" fillId="0" borderId="6" xfId="0" applyNumberFormat="1" applyFont="1" applyBorder="1" applyAlignment="1">
      <alignment horizontal="center" vertical="center" wrapText="1"/>
    </xf>
    <xf numFmtId="166" fontId="26" fillId="0" borderId="6" xfId="0" applyNumberFormat="1" applyFont="1" applyBorder="1" applyAlignment="1">
      <alignment horizontal="center" vertical="center" wrapText="1"/>
    </xf>
    <xf numFmtId="0" fontId="0" fillId="0" borderId="8" xfId="0" applyBorder="1" applyAlignment="1">
      <alignment horizontal="center"/>
    </xf>
    <xf numFmtId="0" fontId="0" fillId="0" borderId="8" xfId="0" applyBorder="1" applyAlignment="1">
      <alignment horizontal="center" vertical="top" wrapText="1"/>
    </xf>
    <xf numFmtId="167" fontId="26" fillId="0" borderId="6" xfId="0" applyNumberFormat="1" applyFont="1" applyBorder="1" applyAlignment="1">
      <alignment horizontal="center" vertical="center" wrapText="1"/>
    </xf>
    <xf numFmtId="9" fontId="17" fillId="0" borderId="6" xfId="0" applyNumberFormat="1" applyFont="1" applyBorder="1" applyAlignment="1">
      <alignment horizontal="center" vertical="top" shrinkToFit="1"/>
    </xf>
    <xf numFmtId="167" fontId="26" fillId="0" borderId="0" xfId="0" applyNumberFormat="1" applyFont="1" applyAlignment="1">
      <alignment horizontal="center" vertical="center" wrapText="1"/>
    </xf>
    <xf numFmtId="167" fontId="8" fillId="0" borderId="0" xfId="0" applyNumberFormat="1" applyFont="1" applyAlignment="1">
      <alignment horizontal="center" vertical="center" wrapText="1"/>
    </xf>
    <xf numFmtId="166" fontId="26" fillId="0" borderId="0" xfId="0" applyNumberFormat="1" applyFont="1" applyAlignment="1">
      <alignment horizontal="center" vertical="center" wrapText="1"/>
    </xf>
    <xf numFmtId="9" fontId="28" fillId="0" borderId="0" xfId="0" applyNumberFormat="1" applyFont="1" applyAlignment="1">
      <alignment horizontal="center" vertical="top" shrinkToFit="1"/>
    </xf>
    <xf numFmtId="0" fontId="26" fillId="0" borderId="8" xfId="0" applyFont="1" applyBorder="1" applyAlignment="1">
      <alignment horizontal="center" vertical="center" wrapText="1"/>
    </xf>
    <xf numFmtId="3" fontId="26" fillId="0" borderId="6" xfId="0" applyNumberFormat="1" applyFont="1" applyBorder="1" applyAlignment="1">
      <alignment horizontal="center" vertical="center" wrapText="1"/>
    </xf>
    <xf numFmtId="1" fontId="26" fillId="0" borderId="6" xfId="0" applyNumberFormat="1" applyFont="1" applyBorder="1" applyAlignment="1">
      <alignment horizontal="center" vertical="center" wrapText="1"/>
    </xf>
    <xf numFmtId="9" fontId="26" fillId="0" borderId="6" xfId="1" applyFont="1" applyBorder="1" applyAlignment="1">
      <alignment horizontal="center" vertical="center" wrapText="1"/>
    </xf>
    <xf numFmtId="0" fontId="20" fillId="0" borderId="6" xfId="0" applyFont="1" applyBorder="1" applyAlignment="1">
      <alignment horizontal="center"/>
    </xf>
    <xf numFmtId="0" fontId="0" fillId="0" borderId="6" xfId="0" applyBorder="1" applyAlignment="1">
      <alignment horizontal="center"/>
    </xf>
    <xf numFmtId="0" fontId="26" fillId="0" borderId="6" xfId="0" applyFont="1" applyBorder="1" applyAlignment="1">
      <alignment horizontal="center" vertical="center" wrapText="1"/>
    </xf>
    <xf numFmtId="0" fontId="26" fillId="0" borderId="0" xfId="0" applyFont="1" applyAlignment="1">
      <alignment horizontal="center" vertical="center" wrapText="1"/>
    </xf>
    <xf numFmtId="3" fontId="26" fillId="0" borderId="0" xfId="0" applyNumberFormat="1" applyFont="1" applyAlignment="1">
      <alignment horizontal="center" vertical="center" wrapText="1"/>
    </xf>
    <xf numFmtId="1" fontId="26" fillId="0" borderId="0" xfId="0" applyNumberFormat="1" applyFont="1" applyAlignment="1">
      <alignment horizontal="center" vertical="center" wrapText="1"/>
    </xf>
    <xf numFmtId="0" fontId="20" fillId="0" borderId="0" xfId="0" applyFont="1" applyAlignment="1">
      <alignment horizontal="center"/>
    </xf>
    <xf numFmtId="0" fontId="46" fillId="0" borderId="0" xfId="0" applyFont="1" applyAlignment="1">
      <alignment horizontal="center" vertical="center" wrapText="1"/>
    </xf>
    <xf numFmtId="0" fontId="24" fillId="0" borderId="0" xfId="0" applyFont="1" applyAlignment="1">
      <alignment horizontal="center" wrapText="1"/>
    </xf>
    <xf numFmtId="3" fontId="7" fillId="0" borderId="23" xfId="0" applyNumberFormat="1" applyFont="1" applyBorder="1" applyAlignment="1">
      <alignment horizontal="center" vertical="center" wrapText="1"/>
    </xf>
    <xf numFmtId="0" fontId="0" fillId="0" borderId="18" xfId="0" applyBorder="1" applyAlignment="1">
      <alignment horizontal="center"/>
    </xf>
    <xf numFmtId="1" fontId="2" fillId="0" borderId="18" xfId="0" applyNumberFormat="1" applyFont="1" applyBorder="1" applyAlignment="1">
      <alignment horizontal="center" vertical="top" shrinkToFit="1"/>
    </xf>
    <xf numFmtId="1" fontId="3" fillId="0" borderId="18" xfId="0" applyNumberFormat="1" applyFont="1" applyBorder="1" applyAlignment="1">
      <alignment horizontal="center" vertical="top" shrinkToFit="1"/>
    </xf>
    <xf numFmtId="0" fontId="1" fillId="0" borderId="18" xfId="0" applyFont="1" applyBorder="1" applyAlignment="1">
      <alignment horizontal="center" vertical="top" wrapText="1"/>
    </xf>
    <xf numFmtId="0" fontId="0" fillId="0" borderId="18" xfId="0" applyBorder="1" applyAlignment="1">
      <alignment horizontal="center" vertical="top" wrapText="1"/>
    </xf>
    <xf numFmtId="3" fontId="8" fillId="0" borderId="21" xfId="0" applyNumberFormat="1" applyFont="1" applyBorder="1" applyAlignment="1">
      <alignment horizontal="center" vertical="center" wrapText="1"/>
    </xf>
    <xf numFmtId="0" fontId="0" fillId="0" borderId="19" xfId="0" applyBorder="1" applyAlignment="1">
      <alignment horizontal="center"/>
    </xf>
    <xf numFmtId="167" fontId="8" fillId="0" borderId="19" xfId="0" applyNumberFormat="1" applyFont="1" applyBorder="1" applyAlignment="1">
      <alignment horizontal="center" vertical="center" wrapText="1"/>
    </xf>
    <xf numFmtId="9" fontId="17" fillId="0" borderId="19" xfId="0" applyNumberFormat="1" applyFont="1" applyBorder="1" applyAlignment="1">
      <alignment horizontal="center" vertical="top" shrinkToFit="1"/>
    </xf>
    <xf numFmtId="3" fontId="8" fillId="0" borderId="24" xfId="0" applyNumberFormat="1" applyFont="1" applyBorder="1" applyAlignment="1">
      <alignment horizontal="center" vertical="center" wrapText="1"/>
    </xf>
    <xf numFmtId="4" fontId="8" fillId="0" borderId="20" xfId="0" applyNumberFormat="1" applyFont="1" applyBorder="1" applyAlignment="1">
      <alignment horizontal="center" vertical="center" wrapText="1"/>
    </xf>
    <xf numFmtId="9" fontId="8" fillId="0" borderId="20" xfId="1" applyFont="1" applyBorder="1" applyAlignment="1">
      <alignment horizontal="center" vertical="center" wrapText="1"/>
    </xf>
    <xf numFmtId="4" fontId="7" fillId="0" borderId="20" xfId="0" applyNumberFormat="1" applyFont="1" applyBorder="1" applyAlignment="1">
      <alignment horizontal="center" vertical="center" wrapText="1"/>
    </xf>
    <xf numFmtId="1" fontId="10" fillId="0" borderId="21" xfId="0" applyNumberFormat="1" applyFont="1" applyBorder="1" applyAlignment="1">
      <alignment horizontal="center" vertical="top" shrinkToFit="1"/>
    </xf>
    <xf numFmtId="4" fontId="0" fillId="0" borderId="21" xfId="0" applyNumberFormat="1" applyBorder="1" applyAlignment="1">
      <alignment horizontal="center"/>
    </xf>
    <xf numFmtId="4" fontId="10" fillId="0" borderId="21" xfId="0" applyNumberFormat="1" applyFont="1" applyBorder="1" applyAlignment="1">
      <alignment horizontal="center" vertical="top" shrinkToFit="1"/>
    </xf>
    <xf numFmtId="9" fontId="17" fillId="0" borderId="21" xfId="0" applyNumberFormat="1" applyFont="1" applyBorder="1" applyAlignment="1">
      <alignment horizontal="center" vertical="top" shrinkToFit="1"/>
    </xf>
    <xf numFmtId="0" fontId="0" fillId="0" borderId="25" xfId="0" applyBorder="1" applyAlignment="1">
      <alignment horizontal="center" vertical="top" wrapText="1"/>
    </xf>
    <xf numFmtId="0" fontId="0" fillId="0" borderId="22" xfId="0" applyBorder="1" applyAlignment="1">
      <alignment horizontal="center"/>
    </xf>
    <xf numFmtId="0" fontId="0" fillId="0" borderId="22" xfId="0" applyBorder="1" applyAlignment="1">
      <alignment horizontal="center" vertical="top" wrapText="1"/>
    </xf>
    <xf numFmtId="9" fontId="17" fillId="0" borderId="22" xfId="0" applyNumberFormat="1" applyFont="1" applyBorder="1" applyAlignment="1">
      <alignment horizontal="center" vertical="top" shrinkToFit="1"/>
    </xf>
    <xf numFmtId="166" fontId="8" fillId="0" borderId="16" xfId="0" applyNumberFormat="1" applyFont="1" applyBorder="1" applyAlignment="1">
      <alignment horizontal="center" vertical="center" wrapText="1"/>
    </xf>
    <xf numFmtId="9" fontId="17" fillId="0" borderId="16" xfId="0" applyNumberFormat="1" applyFont="1" applyBorder="1" applyAlignment="1">
      <alignment horizontal="center" vertical="top" shrinkToFit="1"/>
    </xf>
    <xf numFmtId="166" fontId="8" fillId="0" borderId="16" xfId="1" applyNumberFormat="1" applyFont="1" applyBorder="1" applyAlignment="1">
      <alignment horizontal="center" vertical="center" wrapText="1"/>
    </xf>
    <xf numFmtId="0" fontId="0" fillId="0" borderId="0" xfId="0" applyAlignment="1">
      <alignment horizontal="center" vertical="top" wrapText="1"/>
    </xf>
    <xf numFmtId="0" fontId="0" fillId="0" borderId="6" xfId="0" applyBorder="1" applyAlignment="1">
      <alignment horizontal="center" vertical="top" wrapText="1"/>
    </xf>
    <xf numFmtId="0" fontId="1" fillId="0" borderId="6" xfId="0" applyFont="1" applyBorder="1" applyAlignment="1">
      <alignment horizontal="center" vertical="top" wrapText="1"/>
    </xf>
    <xf numFmtId="0" fontId="4" fillId="0" borderId="6" xfId="0" applyFont="1" applyBorder="1" applyAlignment="1">
      <alignment horizontal="center" vertical="top" wrapText="1"/>
    </xf>
    <xf numFmtId="0" fontId="4" fillId="0" borderId="0" xfId="0" applyFont="1" applyAlignment="1">
      <alignment horizontal="center" vertical="top" wrapText="1"/>
    </xf>
    <xf numFmtId="0" fontId="1" fillId="0" borderId="0" xfId="0" applyFont="1" applyAlignment="1">
      <alignment horizontal="center" vertical="top" wrapText="1"/>
    </xf>
    <xf numFmtId="0" fontId="29" fillId="0" borderId="20" xfId="0" applyFont="1" applyBorder="1" applyAlignment="1">
      <alignment horizontal="center" vertical="top" wrapText="1"/>
    </xf>
    <xf numFmtId="0" fontId="29" fillId="0" borderId="16" xfId="0" applyFont="1" applyBorder="1" applyAlignment="1">
      <alignment horizontal="center" vertical="top" wrapText="1"/>
    </xf>
    <xf numFmtId="3" fontId="8" fillId="0" borderId="19" xfId="0" applyNumberFormat="1" applyFont="1" applyBorder="1" applyAlignment="1">
      <alignment horizontal="center" vertical="center" wrapText="1"/>
    </xf>
    <xf numFmtId="3" fontId="0" fillId="0" borderId="0" xfId="0" applyNumberFormat="1" applyAlignment="1">
      <alignment horizontal="center"/>
    </xf>
    <xf numFmtId="3" fontId="8" fillId="0" borderId="16" xfId="0" applyNumberFormat="1" applyFont="1" applyBorder="1" applyAlignment="1">
      <alignment horizontal="center"/>
    </xf>
    <xf numFmtId="3" fontId="31" fillId="0" borderId="0" xfId="0" applyNumberFormat="1" applyFont="1" applyAlignment="1">
      <alignment horizontal="center" vertical="center" wrapText="1"/>
    </xf>
    <xf numFmtId="3" fontId="31" fillId="0" borderId="0" xfId="0" applyNumberFormat="1" applyFont="1" applyAlignment="1">
      <alignment horizontal="center"/>
    </xf>
    <xf numFmtId="3" fontId="7" fillId="0" borderId="0" xfId="0" applyNumberFormat="1" applyFont="1" applyAlignment="1">
      <alignment horizontal="center"/>
    </xf>
    <xf numFmtId="0" fontId="42" fillId="0" borderId="0" xfId="0" applyFont="1" applyAlignment="1">
      <alignment horizontal="center" vertical="top"/>
    </xf>
    <xf numFmtId="0" fontId="19" fillId="0" borderId="0" xfId="0" applyFont="1" applyAlignment="1">
      <alignment horizontal="center"/>
    </xf>
    <xf numFmtId="0" fontId="29" fillId="0" borderId="23" xfId="0" applyFont="1" applyBorder="1" applyAlignment="1">
      <alignment horizontal="center" vertical="top" wrapText="1"/>
    </xf>
    <xf numFmtId="0" fontId="29" fillId="0" borderId="18" xfId="0" applyFont="1" applyBorder="1" applyAlignment="1">
      <alignment horizontal="center" vertical="top" wrapText="1"/>
    </xf>
    <xf numFmtId="167" fontId="8" fillId="0" borderId="16"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29" fillId="0" borderId="0" xfId="0" applyFont="1" applyAlignment="1">
      <alignment horizontal="center" vertical="center" wrapText="1"/>
    </xf>
    <xf numFmtId="9" fontId="17" fillId="0" borderId="0" xfId="0" applyNumberFormat="1" applyFont="1" applyAlignment="1">
      <alignment horizontal="center" vertical="center" shrinkToFit="1"/>
    </xf>
    <xf numFmtId="3" fontId="29" fillId="0" borderId="20" xfId="0" applyNumberFormat="1" applyFont="1" applyBorder="1" applyAlignment="1">
      <alignment horizontal="center" vertical="center" wrapText="1"/>
    </xf>
    <xf numFmtId="0" fontId="40" fillId="0" borderId="23" xfId="0" applyFont="1" applyBorder="1" applyAlignment="1">
      <alignment horizontal="center" vertical="top" wrapText="1"/>
    </xf>
    <xf numFmtId="0" fontId="40" fillId="0" borderId="18" xfId="0" applyFont="1" applyBorder="1" applyAlignment="1">
      <alignment horizontal="center" vertical="top" wrapText="1"/>
    </xf>
    <xf numFmtId="166" fontId="49" fillId="0" borderId="16" xfId="0" applyNumberFormat="1" applyFont="1" applyBorder="1" applyAlignment="1">
      <alignment horizontal="center" vertical="center" wrapText="1"/>
    </xf>
    <xf numFmtId="9" fontId="49" fillId="0" borderId="16" xfId="1" applyFont="1" applyBorder="1" applyAlignment="1">
      <alignment horizontal="center" vertical="center" wrapText="1"/>
    </xf>
    <xf numFmtId="0" fontId="13" fillId="0" borderId="0" xfId="0" applyFont="1" applyAlignment="1">
      <alignment horizontal="center" vertical="top" wrapText="1"/>
    </xf>
    <xf numFmtId="166" fontId="49" fillId="0" borderId="6" xfId="0" applyNumberFormat="1" applyFont="1" applyBorder="1" applyAlignment="1">
      <alignment horizontal="center" vertical="center" wrapText="1"/>
    </xf>
    <xf numFmtId="168" fontId="8" fillId="0" borderId="8" xfId="3" applyNumberFormat="1" applyFont="1" applyBorder="1" applyAlignment="1">
      <alignment horizontal="center"/>
    </xf>
    <xf numFmtId="168" fontId="8" fillId="0" borderId="6" xfId="3" applyNumberFormat="1" applyFont="1" applyBorder="1" applyAlignment="1">
      <alignment horizontal="center"/>
    </xf>
    <xf numFmtId="168" fontId="0" fillId="0" borderId="6" xfId="3" applyNumberFormat="1" applyFont="1" applyBorder="1" applyAlignment="1">
      <alignment horizontal="center"/>
    </xf>
    <xf numFmtId="0" fontId="39" fillId="0" borderId="0" xfId="0" applyFont="1" applyAlignment="1">
      <alignment horizontal="center"/>
    </xf>
    <xf numFmtId="0" fontId="52" fillId="0" borderId="0" xfId="0" applyFont="1" applyAlignment="1">
      <alignment horizontal="center" vertical="center"/>
    </xf>
    <xf numFmtId="0" fontId="61" fillId="0" borderId="0" xfId="0" applyFont="1" applyAlignment="1">
      <alignment horizontal="center"/>
    </xf>
    <xf numFmtId="3" fontId="8" fillId="0" borderId="28" xfId="0" applyNumberFormat="1" applyFont="1" applyBorder="1" applyAlignment="1">
      <alignment horizontal="center" vertical="center" wrapText="1"/>
    </xf>
    <xf numFmtId="9" fontId="8" fillId="0" borderId="28" xfId="1"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38" fillId="0" borderId="0" xfId="0" applyFont="1" applyAlignment="1">
      <alignment horizontal="left" vertical="center" wrapText="1"/>
    </xf>
    <xf numFmtId="0" fontId="47" fillId="4" borderId="0" xfId="0" applyFont="1" applyFill="1" applyAlignment="1">
      <alignment horizontal="center" vertical="center"/>
    </xf>
    <xf numFmtId="0" fontId="0" fillId="0" borderId="0" xfId="0"/>
    <xf numFmtId="3" fontId="14" fillId="0" borderId="6" xfId="0" applyNumberFormat="1" applyFont="1" applyBorder="1" applyAlignment="1">
      <alignment vertical="center" wrapText="1"/>
    </xf>
    <xf numFmtId="3" fontId="14" fillId="0" borderId="8" xfId="0" applyNumberFormat="1" applyFont="1" applyBorder="1" applyAlignment="1">
      <alignment vertical="center" wrapText="1"/>
    </xf>
    <xf numFmtId="0" fontId="64" fillId="0" borderId="8" xfId="0" applyFont="1" applyBorder="1" applyAlignment="1">
      <alignment vertical="center" wrapText="1"/>
    </xf>
    <xf numFmtId="0" fontId="0" fillId="0" borderId="8" xfId="0" applyBorder="1"/>
    <xf numFmtId="0" fontId="7" fillId="2" borderId="9" xfId="0" applyFont="1" applyFill="1" applyBorder="1" applyAlignment="1">
      <alignment horizontal="center" vertical="center" wrapText="1"/>
    </xf>
    <xf numFmtId="0" fontId="62" fillId="0" borderId="0" xfId="0" applyFont="1" applyAlignment="1">
      <alignment horizontal="left" vertical="top" wrapText="1"/>
    </xf>
    <xf numFmtId="3" fontId="14" fillId="0" borderId="6" xfId="0" applyNumberFormat="1" applyFont="1" applyBorder="1" applyAlignment="1">
      <alignment horizontal="left" vertical="center" wrapText="1"/>
    </xf>
    <xf numFmtId="0" fontId="0" fillId="0" borderId="6" xfId="0" applyBorder="1"/>
    <xf numFmtId="0" fontId="38" fillId="0" borderId="0" xfId="0" applyFont="1" applyAlignment="1">
      <alignment horizontal="center" vertical="center" wrapText="1"/>
    </xf>
    <xf numFmtId="0" fontId="14" fillId="0" borderId="0" xfId="0" applyFont="1" applyAlignment="1">
      <alignment horizontal="left" vertical="center" wrapText="1"/>
    </xf>
    <xf numFmtId="0" fontId="0" fillId="0" borderId="0" xfId="0" applyAlignment="1">
      <alignment vertical="center"/>
    </xf>
    <xf numFmtId="0" fontId="75" fillId="0" borderId="0" xfId="0" applyFont="1" applyAlignment="1">
      <alignment horizontal="left" vertical="center" wrapText="1"/>
    </xf>
    <xf numFmtId="0" fontId="37" fillId="4" borderId="0" xfId="0" applyFont="1" applyFill="1" applyAlignment="1">
      <alignment horizontal="left" vertical="center" wrapText="1"/>
    </xf>
    <xf numFmtId="0" fontId="11" fillId="0" borderId="0" xfId="0" applyFont="1" applyAlignment="1">
      <alignment vertical="center" wrapText="1"/>
    </xf>
    <xf numFmtId="0" fontId="11" fillId="0" borderId="0" xfId="0" applyFont="1" applyAlignment="1">
      <alignment wrapText="1"/>
    </xf>
    <xf numFmtId="0" fontId="47" fillId="4" borderId="0" xfId="0" applyFont="1" applyFill="1" applyAlignment="1">
      <alignment horizontal="center"/>
    </xf>
    <xf numFmtId="0" fontId="0" fillId="0" borderId="0" xfId="0" applyAlignment="1">
      <alignment horizontal="center"/>
    </xf>
    <xf numFmtId="0" fontId="44" fillId="0" borderId="0" xfId="0" applyFont="1" applyAlignment="1">
      <alignment vertical="center"/>
    </xf>
    <xf numFmtId="0" fontId="13" fillId="0" borderId="0" xfId="0" applyFont="1" applyAlignment="1">
      <alignment horizontal="left" vertical="top" wrapText="1"/>
    </xf>
    <xf numFmtId="0" fontId="61" fillId="4" borderId="0" xfId="0" applyFont="1" applyFill="1" applyAlignment="1">
      <alignment horizontal="center" vertical="center"/>
    </xf>
    <xf numFmtId="0" fontId="8" fillId="0" borderId="0" xfId="0" applyFont="1" applyAlignment="1">
      <alignment vertical="center" wrapText="1"/>
    </xf>
    <xf numFmtId="0" fontId="8" fillId="0" borderId="8" xfId="0" applyFont="1" applyBorder="1" applyAlignment="1">
      <alignment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9" fontId="8" fillId="0" borderId="15"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7" xfId="0" applyFont="1" applyBorder="1" applyAlignment="1">
      <alignment horizontal="center" vertical="center" wrapText="1"/>
    </xf>
    <xf numFmtId="0" fontId="7" fillId="0" borderId="0" xfId="0" applyFont="1" applyAlignment="1">
      <alignment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8" fillId="0" borderId="15" xfId="0" applyFont="1" applyBorder="1" applyAlignment="1">
      <alignment horizontal="center" vertical="center" wrapText="1"/>
    </xf>
    <xf numFmtId="0" fontId="8" fillId="0" borderId="7" xfId="0" applyFont="1" applyBorder="1" applyAlignment="1">
      <alignment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15" xfId="0" applyFont="1" applyBorder="1" applyAlignment="1">
      <alignment horizontal="left" vertical="center" wrapText="1"/>
    </xf>
    <xf numFmtId="0" fontId="8" fillId="0" borderId="18" xfId="0" applyFont="1" applyBorder="1" applyAlignment="1">
      <alignment horizontal="left" vertical="center" wrapText="1"/>
    </xf>
    <xf numFmtId="0" fontId="36" fillId="4" borderId="0" xfId="0" applyFont="1" applyFill="1" applyAlignment="1">
      <alignment horizontal="center" vertical="center"/>
    </xf>
    <xf numFmtId="0" fontId="55" fillId="4" borderId="0" xfId="0" applyFont="1" applyFill="1" applyAlignment="1">
      <alignment horizontal="center" vertical="center"/>
    </xf>
    <xf numFmtId="0" fontId="52" fillId="0" borderId="0" xfId="0" applyFont="1" applyAlignment="1">
      <alignment horizontal="left" vertical="center"/>
    </xf>
    <xf numFmtId="0" fontId="14" fillId="0" borderId="8" xfId="0" applyFont="1" applyBorder="1" applyAlignment="1">
      <alignment horizontal="left" vertical="top" wrapText="1"/>
    </xf>
    <xf numFmtId="0" fontId="14" fillId="0" borderId="8" xfId="0" applyFont="1" applyBorder="1"/>
    <xf numFmtId="0" fontId="52" fillId="0" borderId="0" xfId="0" applyFont="1" applyAlignment="1">
      <alignment horizontal="left" vertical="center" wrapText="1"/>
    </xf>
    <xf numFmtId="0" fontId="37" fillId="4" borderId="0" xfId="0" applyFont="1" applyFill="1" applyAlignment="1">
      <alignment horizontal="left" vertical="center"/>
    </xf>
    <xf numFmtId="0" fontId="45" fillId="0" borderId="0" xfId="0" applyFont="1" applyAlignment="1">
      <alignment horizontal="center"/>
    </xf>
    <xf numFmtId="0" fontId="46" fillId="0" borderId="0" xfId="0" applyFont="1" applyAlignment="1">
      <alignment horizontal="left" vertical="top" wrapText="1"/>
    </xf>
    <xf numFmtId="0" fontId="8" fillId="0" borderId="0" xfId="0" applyFont="1" applyAlignment="1">
      <alignment horizontal="left" vertical="center" wrapText="1"/>
    </xf>
    <xf numFmtId="0" fontId="8" fillId="5" borderId="0" xfId="0" applyFont="1" applyFill="1" applyAlignment="1">
      <alignment horizontal="left" vertical="center" wrapText="1"/>
    </xf>
    <xf numFmtId="0" fontId="8" fillId="5" borderId="1" xfId="0" applyFont="1" applyFill="1" applyBorder="1" applyAlignment="1">
      <alignment vertical="center" wrapText="1"/>
    </xf>
    <xf numFmtId="0" fontId="8" fillId="0" borderId="4" xfId="0" applyFont="1" applyBorder="1"/>
    <xf numFmtId="0" fontId="8" fillId="0" borderId="3" xfId="0" applyFont="1" applyBorder="1"/>
    <xf numFmtId="0" fontId="8" fillId="5" borderId="0" xfId="0" applyFont="1" applyFill="1" applyAlignment="1">
      <alignment horizontal="left" wrapText="1"/>
    </xf>
    <xf numFmtId="0" fontId="8" fillId="5" borderId="0" xfId="0" applyFont="1" applyFill="1"/>
    <xf numFmtId="0" fontId="8" fillId="5" borderId="0" xfId="0" applyFont="1" applyFill="1" applyAlignment="1">
      <alignment wrapText="1"/>
    </xf>
    <xf numFmtId="0" fontId="8" fillId="5" borderId="41" xfId="0" applyFont="1" applyFill="1" applyBorder="1" applyAlignment="1">
      <alignment vertical="center" wrapText="1"/>
    </xf>
    <xf numFmtId="0" fontId="8" fillId="0" borderId="43" xfId="0" applyFont="1" applyBorder="1"/>
    <xf numFmtId="0" fontId="8" fillId="0" borderId="45" xfId="0" applyFont="1" applyBorder="1"/>
    <xf numFmtId="0" fontId="8" fillId="5" borderId="3" xfId="0" applyFont="1" applyFill="1" applyBorder="1" applyAlignment="1">
      <alignment vertical="center" wrapText="1"/>
    </xf>
    <xf numFmtId="0" fontId="53" fillId="0" borderId="0" xfId="0" applyFont="1" applyAlignment="1">
      <alignment horizontal="left" vertical="top" wrapText="1"/>
    </xf>
    <xf numFmtId="0" fontId="47" fillId="4" borderId="54" xfId="0" applyFont="1" applyFill="1" applyBorder="1" applyAlignment="1">
      <alignment horizontal="left" vertical="center" wrapText="1"/>
    </xf>
  </cellXfs>
  <cellStyles count="5">
    <cellStyle name="Hipervínculo" xfId="2" xr:uid="{CB6E62EB-FA44-48B1-8119-847B81E4C271}"/>
    <cellStyle name="Millares" xfId="3" builtinId="3"/>
    <cellStyle name="Millares 2" xfId="4" xr:uid="{0DA26D53-0565-4B7C-ABCA-FE9F5B26095C}"/>
    <cellStyle name="Normal" xfId="0" builtinId="0"/>
    <cellStyle name="Porcentaje" xfId="1" builtinId="5"/>
  </cellStyles>
  <dxfs count="6">
    <dxf>
      <font>
        <b val="0"/>
        <i val="0"/>
        <strike val="0"/>
        <condense val="0"/>
        <extend val="0"/>
        <outline val="0"/>
        <shadow val="0"/>
        <u/>
        <vertAlign val="baseline"/>
        <sz val="11"/>
        <color theme="10"/>
        <name val="Aptos Narrow"/>
        <family val="2"/>
        <scheme val="minor"/>
      </font>
      <alignment horizontal="center" vertical="bottom" textRotation="0" wrapText="0"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Segoe UI"/>
        <family val="2"/>
        <scheme val="none"/>
      </font>
      <alignment horizontal="center"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Segoe UI"/>
        <family val="2"/>
        <scheme val="none"/>
      </font>
      <border diagonalUp="0" diagonalDown="0" outline="0">
        <left/>
        <right/>
        <top style="thin">
          <color theme="4"/>
        </top>
        <bottom/>
      </border>
    </dxf>
    <dxf>
      <font>
        <b val="0"/>
        <i val="0"/>
        <strike val="0"/>
        <condense val="0"/>
        <extend val="0"/>
        <outline val="0"/>
        <shadow val="0"/>
        <u val="none"/>
        <vertAlign val="baseline"/>
        <sz val="11"/>
        <color theme="1"/>
        <name val="Segoe UI"/>
        <family val="2"/>
        <scheme val="none"/>
      </font>
      <border diagonalUp="0" diagonalDown="0">
        <left/>
        <right/>
        <top style="thin">
          <color theme="4"/>
        </top>
        <bottom/>
        <vertical/>
        <horizontal/>
      </border>
    </dxf>
    <dxf>
      <border outline="0">
        <left style="thin">
          <color theme="4"/>
        </left>
      </border>
    </dxf>
    <dxf>
      <font>
        <b/>
        <i val="0"/>
        <strike val="0"/>
        <condense val="0"/>
        <extend val="0"/>
        <outline val="0"/>
        <shadow val="0"/>
        <u val="none"/>
        <vertAlign val="baseline"/>
        <sz val="11"/>
        <color theme="0"/>
        <name val="Segoe UI"/>
        <family val="2"/>
        <scheme val="none"/>
      </font>
      <fill>
        <patternFill patternType="solid">
          <fgColor rgb="FF000000"/>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Social Targets'!A1"/><Relationship Id="rId13" Type="http://schemas.openxmlformats.org/officeDocument/2006/relationships/hyperlink" Target="#'2025 Materiality results'!A1"/><Relationship Id="rId3" Type="http://schemas.openxmlformats.org/officeDocument/2006/relationships/hyperlink" Target="#References!A1"/><Relationship Id="rId7" Type="http://schemas.openxmlformats.org/officeDocument/2006/relationships/hyperlink" Target="#'Governance Indicators'!A1"/><Relationship Id="rId12" Type="http://schemas.openxmlformats.org/officeDocument/2006/relationships/hyperlink" Target="#'Emissions &#8211; Methodology'!A1"/><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hyperlink" Target="#'Environmental Targets'!A1"/><Relationship Id="rId11" Type="http://schemas.openxmlformats.org/officeDocument/2006/relationships/hyperlink" Target="#'Materiality &#8211; Methodology'!A1"/><Relationship Id="rId5" Type="http://schemas.openxmlformats.org/officeDocument/2006/relationships/hyperlink" Target="#'Environmental Indicators'!A1"/><Relationship Id="rId10" Type="http://schemas.openxmlformats.org/officeDocument/2006/relationships/hyperlink" Target="#'Governance Targets'!A1"/><Relationship Id="rId4" Type="http://schemas.openxmlformats.org/officeDocument/2006/relationships/hyperlink" Target="#Assumptions!A1"/><Relationship Id="rId9" Type="http://schemas.openxmlformats.org/officeDocument/2006/relationships/hyperlink" Target="#'Social Indicators'!A1"/></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0</xdr:colOff>
      <xdr:row>45</xdr:row>
      <xdr:rowOff>0</xdr:rowOff>
    </xdr:to>
    <xdr:pic>
      <xdr:nvPicPr>
        <xdr:cNvPr id="3" name="Imagen 2">
          <a:extLst>
            <a:ext uri="{FF2B5EF4-FFF2-40B4-BE49-F238E27FC236}">
              <a16:creationId xmlns:a16="http://schemas.microsoft.com/office/drawing/2014/main" id="{D91FE391-2A94-71EE-AB98-3F85D669B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954000" cy="8068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609600</xdr:colOff>
      <xdr:row>0</xdr:row>
      <xdr:rowOff>0</xdr:rowOff>
    </xdr:from>
    <xdr:to>
      <xdr:col>5</xdr:col>
      <xdr:colOff>400050</xdr:colOff>
      <xdr:row>4</xdr:row>
      <xdr:rowOff>133350</xdr:rowOff>
    </xdr:to>
    <xdr:sp macro="" textlink="">
      <xdr:nvSpPr>
        <xdr:cNvPr id="4" name="Rectángulo: esquinas redondeadas 3">
          <a:extLst>
            <a:ext uri="{FF2B5EF4-FFF2-40B4-BE49-F238E27FC236}">
              <a16:creationId xmlns:a16="http://schemas.microsoft.com/office/drawing/2014/main" id="{BF457D2B-83A1-8FC1-C756-D327597DEE8F}"/>
            </a:ext>
          </a:extLst>
        </xdr:cNvPr>
        <xdr:cNvSpPr/>
      </xdr:nvSpPr>
      <xdr:spPr>
        <a:xfrm>
          <a:off x="609600" y="0"/>
          <a:ext cx="3600450" cy="869950"/>
        </a:xfrm>
        <a:prstGeom prst="round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L" sz="4000" b="1">
              <a:solidFill>
                <a:schemeClr val="accent1"/>
              </a:solidFill>
              <a:latin typeface="Segoe UI" panose="020B0502040204020203" pitchFamily="34" charset="0"/>
              <a:cs typeface="Segoe UI" panose="020B0502040204020203" pitchFamily="34" charset="0"/>
            </a:rPr>
            <a:t>Enel</a:t>
          </a:r>
          <a:r>
            <a:rPr lang="es-CL" sz="4000" b="1">
              <a:solidFill>
                <a:schemeClr val="accent1"/>
              </a:solidFill>
            </a:rPr>
            <a:t> </a:t>
          </a:r>
          <a:r>
            <a:rPr lang="es-CL" sz="4000" b="1">
              <a:solidFill>
                <a:schemeClr val="accent1"/>
              </a:solidFill>
              <a:latin typeface="Segoe UI" panose="020B0502040204020203" pitchFamily="34" charset="0"/>
              <a:cs typeface="Segoe UI" panose="020B0502040204020203" pitchFamily="34" charset="0"/>
            </a:rPr>
            <a:t>Américas</a:t>
          </a:r>
        </a:p>
      </xdr:txBody>
    </xdr:sp>
    <xdr:clientData/>
  </xdr:twoCellAnchor>
  <xdr:twoCellAnchor>
    <xdr:from>
      <xdr:col>0</xdr:col>
      <xdr:colOff>628650</xdr:colOff>
      <xdr:row>3</xdr:row>
      <xdr:rowOff>114300</xdr:rowOff>
    </xdr:from>
    <xdr:to>
      <xdr:col>9</xdr:col>
      <xdr:colOff>63500</xdr:colOff>
      <xdr:row>7</xdr:row>
      <xdr:rowOff>9525</xdr:rowOff>
    </xdr:to>
    <xdr:sp macro="" textlink="">
      <xdr:nvSpPr>
        <xdr:cNvPr id="44" name="Rectángulo: esquinas redondeadas 4">
          <a:extLst>
            <a:ext uri="{FF2B5EF4-FFF2-40B4-BE49-F238E27FC236}">
              <a16:creationId xmlns:a16="http://schemas.microsoft.com/office/drawing/2014/main" id="{E4AB294F-4C57-9872-E643-16726833F73F}"/>
            </a:ext>
          </a:extLst>
        </xdr:cNvPr>
        <xdr:cNvSpPr/>
      </xdr:nvSpPr>
      <xdr:spPr>
        <a:xfrm>
          <a:off x="628650" y="657225"/>
          <a:ext cx="6292850" cy="619125"/>
        </a:xfrm>
        <a:prstGeom prst="round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s-CL" sz="2600" b="1" i="0">
              <a:solidFill>
                <a:schemeClr val="lt1"/>
              </a:solidFill>
              <a:effectLst/>
              <a:latin typeface="Segoe UI" panose="020B0502040204020203" pitchFamily="34" charset="0"/>
              <a:ea typeface="+mn-ea"/>
              <a:cs typeface="Segoe UI" panose="020B0502040204020203" pitchFamily="34" charset="0"/>
            </a:rPr>
            <a:t>2025 ESG Supplementary Information</a:t>
          </a:r>
          <a:endParaRPr lang="es-CL" sz="2600" b="1">
            <a:effectLst/>
            <a:latin typeface="Segoe UI" panose="020B0502040204020203" pitchFamily="34" charset="0"/>
            <a:cs typeface="Segoe UI" panose="020B0502040204020203" pitchFamily="34" charset="0"/>
          </a:endParaRPr>
        </a:p>
        <a:p>
          <a:pPr algn="l"/>
          <a:endParaRPr lang="es-CL" sz="1100"/>
        </a:p>
      </xdr:txBody>
    </xdr:sp>
    <xdr:clientData/>
  </xdr:twoCellAnchor>
  <xdr:twoCellAnchor>
    <xdr:from>
      <xdr:col>12</xdr:col>
      <xdr:colOff>742950</xdr:colOff>
      <xdr:row>0</xdr:row>
      <xdr:rowOff>95250</xdr:rowOff>
    </xdr:from>
    <xdr:to>
      <xdr:col>16</xdr:col>
      <xdr:colOff>396280</xdr:colOff>
      <xdr:row>5</xdr:row>
      <xdr:rowOff>181155</xdr:rowOff>
    </xdr:to>
    <xdr:pic>
      <xdr:nvPicPr>
        <xdr:cNvPr id="30" name="Imagen 2">
          <a:extLst>
            <a:ext uri="{FF2B5EF4-FFF2-40B4-BE49-F238E27FC236}">
              <a16:creationId xmlns:a16="http://schemas.microsoft.com/office/drawing/2014/main" id="{7D26AA74-6952-417C-A5EE-54A2FC2F05F8}"/>
            </a:ext>
          </a:extLst>
        </xdr:cNvPr>
        <xdr:cNvPicPr>
          <a:picLocks noChangeAspect="1"/>
        </xdr:cNvPicPr>
      </xdr:nvPicPr>
      <xdr:blipFill>
        <a:blip xmlns:r="http://schemas.openxmlformats.org/officeDocument/2006/relationships" r:embed="rId2">
          <a:alphaModFix amt="85000"/>
        </a:blip>
        <a:stretch>
          <a:fillRect/>
        </a:stretch>
      </xdr:blipFill>
      <xdr:spPr>
        <a:xfrm>
          <a:off x="9886950" y="95250"/>
          <a:ext cx="2701330" cy="1006655"/>
        </a:xfrm>
        <a:prstGeom prst="rect">
          <a:avLst/>
        </a:prstGeom>
        <a:effectLst>
          <a:softEdge rad="12700"/>
        </a:effectLst>
      </xdr:spPr>
    </xdr:pic>
    <xdr:clientData/>
  </xdr:twoCellAnchor>
  <xdr:twoCellAnchor>
    <xdr:from>
      <xdr:col>0</xdr:col>
      <xdr:colOff>650688</xdr:colOff>
      <xdr:row>7</xdr:row>
      <xdr:rowOff>179667</xdr:rowOff>
    </xdr:from>
    <xdr:to>
      <xdr:col>3</xdr:col>
      <xdr:colOff>60138</xdr:colOff>
      <xdr:row>10</xdr:row>
      <xdr:rowOff>59229</xdr:rowOff>
    </xdr:to>
    <xdr:sp macro="" textlink="">
      <xdr:nvSpPr>
        <xdr:cNvPr id="6" name="Rectángulo: esquinas redondeadas 5">
          <a:extLst>
            <a:ext uri="{FF2B5EF4-FFF2-40B4-BE49-F238E27FC236}">
              <a16:creationId xmlns:a16="http://schemas.microsoft.com/office/drawing/2014/main" id="{93E65DF8-055C-0D68-26CF-694A0381D6CF}"/>
            </a:ext>
          </a:extLst>
        </xdr:cNvPr>
        <xdr:cNvSpPr/>
      </xdr:nvSpPr>
      <xdr:spPr>
        <a:xfrm>
          <a:off x="650688" y="1487020"/>
          <a:ext cx="1695450" cy="439856"/>
        </a:xfrm>
        <a:prstGeom prst="roundRect">
          <a:avLst/>
        </a:prstGeom>
        <a:no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CL" sz="1800" b="1">
              <a:solidFill>
                <a:schemeClr val="bg1"/>
              </a:solidFill>
              <a:latin typeface="Segoe UI" panose="020B0502040204020203" pitchFamily="34" charset="0"/>
              <a:cs typeface="Segoe UI" panose="020B0502040204020203" pitchFamily="34" charset="0"/>
            </a:rPr>
            <a:t>Index</a:t>
          </a:r>
        </a:p>
        <a:p>
          <a:pPr algn="l"/>
          <a:endParaRPr lang="es-CL" sz="1100"/>
        </a:p>
      </xdr:txBody>
    </xdr:sp>
    <xdr:clientData/>
  </xdr:twoCellAnchor>
  <xdr:twoCellAnchor>
    <xdr:from>
      <xdr:col>0</xdr:col>
      <xdr:colOff>707546</xdr:colOff>
      <xdr:row>10</xdr:row>
      <xdr:rowOff>112989</xdr:rowOff>
    </xdr:from>
    <xdr:to>
      <xdr:col>4</xdr:col>
      <xdr:colOff>158274</xdr:colOff>
      <xdr:row>12</xdr:row>
      <xdr:rowOff>183870</xdr:rowOff>
    </xdr:to>
    <xdr:sp macro="" textlink="">
      <xdr:nvSpPr>
        <xdr:cNvPr id="19" name="Rectángulo: esquinas redondeadas 12">
          <a:hlinkClick xmlns:r="http://schemas.openxmlformats.org/officeDocument/2006/relationships" r:id="rId3"/>
          <a:extLst>
            <a:ext uri="{FF2B5EF4-FFF2-40B4-BE49-F238E27FC236}">
              <a16:creationId xmlns:a16="http://schemas.microsoft.com/office/drawing/2014/main" id="{2E7E356F-BE10-369B-22F5-AFD183258FF6}"/>
            </a:ext>
          </a:extLst>
        </xdr:cNvPr>
        <xdr:cNvSpPr/>
      </xdr:nvSpPr>
      <xdr:spPr>
        <a:xfrm>
          <a:off x="707546" y="1980636"/>
          <a:ext cx="2498728" cy="44441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References</a:t>
          </a:r>
        </a:p>
      </xdr:txBody>
    </xdr:sp>
    <xdr:clientData/>
  </xdr:twoCellAnchor>
  <xdr:twoCellAnchor>
    <xdr:from>
      <xdr:col>0</xdr:col>
      <xdr:colOff>707546</xdr:colOff>
      <xdr:row>13</xdr:row>
      <xdr:rowOff>131607</xdr:rowOff>
    </xdr:from>
    <xdr:to>
      <xdr:col>4</xdr:col>
      <xdr:colOff>155090</xdr:colOff>
      <xdr:row>16</xdr:row>
      <xdr:rowOff>11849</xdr:rowOff>
    </xdr:to>
    <xdr:sp macro="" textlink="">
      <xdr:nvSpPr>
        <xdr:cNvPr id="20" name="Rectángulo: esquinas redondeadas 14">
          <a:hlinkClick xmlns:r="http://schemas.openxmlformats.org/officeDocument/2006/relationships" r:id="rId4"/>
          <a:extLst>
            <a:ext uri="{FF2B5EF4-FFF2-40B4-BE49-F238E27FC236}">
              <a16:creationId xmlns:a16="http://schemas.microsoft.com/office/drawing/2014/main" id="{6CD31E64-53F1-2587-BE7D-A046974ECED7}"/>
            </a:ext>
          </a:extLst>
        </xdr:cNvPr>
        <xdr:cNvSpPr/>
      </xdr:nvSpPr>
      <xdr:spPr>
        <a:xfrm>
          <a:off x="707546" y="2559548"/>
          <a:ext cx="2495544" cy="440536"/>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Assumptions</a:t>
          </a:r>
        </a:p>
      </xdr:txBody>
    </xdr:sp>
    <xdr:clientData/>
  </xdr:twoCellAnchor>
  <xdr:twoCellAnchor>
    <xdr:from>
      <xdr:col>0</xdr:col>
      <xdr:colOff>699186</xdr:colOff>
      <xdr:row>16</xdr:row>
      <xdr:rowOff>146352</xdr:rowOff>
    </xdr:from>
    <xdr:to>
      <xdr:col>4</xdr:col>
      <xdr:colOff>140660</xdr:colOff>
      <xdr:row>19</xdr:row>
      <xdr:rowOff>30468</xdr:rowOff>
    </xdr:to>
    <xdr:sp macro="" textlink="">
      <xdr:nvSpPr>
        <xdr:cNvPr id="21" name="Rectángulo: esquinas redondeadas 15">
          <a:hlinkClick xmlns:r="http://schemas.openxmlformats.org/officeDocument/2006/relationships" r:id="rId5"/>
          <a:extLst>
            <a:ext uri="{FF2B5EF4-FFF2-40B4-BE49-F238E27FC236}">
              <a16:creationId xmlns:a16="http://schemas.microsoft.com/office/drawing/2014/main" id="{BFA98770-D5D6-6018-B8FF-C1CF7C428EF6}"/>
            </a:ext>
          </a:extLst>
        </xdr:cNvPr>
        <xdr:cNvSpPr/>
      </xdr:nvSpPr>
      <xdr:spPr>
        <a:xfrm>
          <a:off x="699186" y="3134587"/>
          <a:ext cx="2489474" cy="44441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Environmental Indicators</a:t>
          </a:r>
        </a:p>
      </xdr:txBody>
    </xdr:sp>
    <xdr:clientData/>
  </xdr:twoCellAnchor>
  <xdr:twoCellAnchor>
    <xdr:from>
      <xdr:col>0</xdr:col>
      <xdr:colOff>707546</xdr:colOff>
      <xdr:row>19</xdr:row>
      <xdr:rowOff>161642</xdr:rowOff>
    </xdr:from>
    <xdr:to>
      <xdr:col>4</xdr:col>
      <xdr:colOff>155090</xdr:colOff>
      <xdr:row>22</xdr:row>
      <xdr:rowOff>35776</xdr:rowOff>
    </xdr:to>
    <xdr:sp macro="" textlink="">
      <xdr:nvSpPr>
        <xdr:cNvPr id="22" name="Rectángulo: esquinas redondeadas 16">
          <a:hlinkClick xmlns:r="http://schemas.openxmlformats.org/officeDocument/2006/relationships" r:id="rId6"/>
          <a:extLst>
            <a:ext uri="{FF2B5EF4-FFF2-40B4-BE49-F238E27FC236}">
              <a16:creationId xmlns:a16="http://schemas.microsoft.com/office/drawing/2014/main" id="{8266E487-B417-C0CC-6D4F-0F346294982E}"/>
            </a:ext>
          </a:extLst>
        </xdr:cNvPr>
        <xdr:cNvSpPr/>
      </xdr:nvSpPr>
      <xdr:spPr>
        <a:xfrm>
          <a:off x="707546" y="3710171"/>
          <a:ext cx="2495544" cy="43442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fontAlgn="t"/>
          <a:r>
            <a:rPr lang="es-CL" sz="1100" b="0" i="0">
              <a:solidFill>
                <a:schemeClr val="lt1"/>
              </a:solidFill>
              <a:effectLst/>
              <a:latin typeface="Segoe UI" panose="020B0502040204020203" pitchFamily="34" charset="0"/>
              <a:ea typeface="+mn-ea"/>
              <a:cs typeface="Segoe UI" panose="020B0502040204020203" pitchFamily="34" charset="0"/>
            </a:rPr>
            <a:t>Environmental Targets</a:t>
          </a:r>
        </a:p>
      </xdr:txBody>
    </xdr:sp>
    <xdr:clientData/>
  </xdr:twoCellAnchor>
  <xdr:twoCellAnchor>
    <xdr:from>
      <xdr:col>0</xdr:col>
      <xdr:colOff>707546</xdr:colOff>
      <xdr:row>29</xdr:row>
      <xdr:rowOff>4115</xdr:rowOff>
    </xdr:from>
    <xdr:to>
      <xdr:col>4</xdr:col>
      <xdr:colOff>155090</xdr:colOff>
      <xdr:row>31</xdr:row>
      <xdr:rowOff>68342</xdr:rowOff>
    </xdr:to>
    <xdr:sp macro="" textlink="">
      <xdr:nvSpPr>
        <xdr:cNvPr id="23" name="Rectángulo: esquinas redondeadas 17">
          <a:hlinkClick xmlns:r="http://schemas.openxmlformats.org/officeDocument/2006/relationships" r:id="rId7"/>
          <a:extLst>
            <a:ext uri="{FF2B5EF4-FFF2-40B4-BE49-F238E27FC236}">
              <a16:creationId xmlns:a16="http://schemas.microsoft.com/office/drawing/2014/main" id="{F496CA79-4C40-96AF-E214-2D72A7728915}"/>
            </a:ext>
          </a:extLst>
        </xdr:cNvPr>
        <xdr:cNvSpPr/>
      </xdr:nvSpPr>
      <xdr:spPr>
        <a:xfrm>
          <a:off x="707546" y="5420291"/>
          <a:ext cx="2495544" cy="43775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Governance Indicators</a:t>
          </a:r>
        </a:p>
      </xdr:txBody>
    </xdr:sp>
    <xdr:clientData/>
  </xdr:twoCellAnchor>
  <xdr:twoCellAnchor>
    <xdr:from>
      <xdr:col>0</xdr:col>
      <xdr:colOff>707546</xdr:colOff>
      <xdr:row>25</xdr:row>
      <xdr:rowOff>185570</xdr:rowOff>
    </xdr:from>
    <xdr:to>
      <xdr:col>4</xdr:col>
      <xdr:colOff>155090</xdr:colOff>
      <xdr:row>28</xdr:row>
      <xdr:rowOff>66359</xdr:rowOff>
    </xdr:to>
    <xdr:sp macro="" textlink="">
      <xdr:nvSpPr>
        <xdr:cNvPr id="24" name="Rectángulo: esquinas redondeadas 18">
          <a:hlinkClick xmlns:r="http://schemas.openxmlformats.org/officeDocument/2006/relationships" r:id="rId8"/>
          <a:extLst>
            <a:ext uri="{FF2B5EF4-FFF2-40B4-BE49-F238E27FC236}">
              <a16:creationId xmlns:a16="http://schemas.microsoft.com/office/drawing/2014/main" id="{C8203237-7503-83FC-D0ED-AB90297AE10E}"/>
            </a:ext>
          </a:extLst>
        </xdr:cNvPr>
        <xdr:cNvSpPr/>
      </xdr:nvSpPr>
      <xdr:spPr>
        <a:xfrm>
          <a:off x="707546" y="4854688"/>
          <a:ext cx="2495544" cy="441083"/>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Social Targets</a:t>
          </a:r>
        </a:p>
      </xdr:txBody>
    </xdr:sp>
    <xdr:clientData/>
  </xdr:twoCellAnchor>
  <xdr:twoCellAnchor>
    <xdr:from>
      <xdr:col>0</xdr:col>
      <xdr:colOff>707546</xdr:colOff>
      <xdr:row>22</xdr:row>
      <xdr:rowOff>166952</xdr:rowOff>
    </xdr:from>
    <xdr:to>
      <xdr:col>4</xdr:col>
      <xdr:colOff>155090</xdr:colOff>
      <xdr:row>25</xdr:row>
      <xdr:rowOff>51067</xdr:rowOff>
    </xdr:to>
    <xdr:sp macro="" textlink="">
      <xdr:nvSpPr>
        <xdr:cNvPr id="25" name="Rectángulo: esquinas redondeadas 19">
          <a:hlinkClick xmlns:r="http://schemas.openxmlformats.org/officeDocument/2006/relationships" r:id="rId9"/>
          <a:extLst>
            <a:ext uri="{FF2B5EF4-FFF2-40B4-BE49-F238E27FC236}">
              <a16:creationId xmlns:a16="http://schemas.microsoft.com/office/drawing/2014/main" id="{819747E7-DBA5-0515-80C9-79E649990FB3}"/>
            </a:ext>
          </a:extLst>
        </xdr:cNvPr>
        <xdr:cNvSpPr/>
      </xdr:nvSpPr>
      <xdr:spPr>
        <a:xfrm>
          <a:off x="707546" y="4275776"/>
          <a:ext cx="2495544" cy="44440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Social Indicators</a:t>
          </a:r>
        </a:p>
      </xdr:txBody>
    </xdr:sp>
    <xdr:clientData/>
  </xdr:twoCellAnchor>
  <xdr:twoCellAnchor>
    <xdr:from>
      <xdr:col>0</xdr:col>
      <xdr:colOff>707546</xdr:colOff>
      <xdr:row>32</xdr:row>
      <xdr:rowOff>16078</xdr:rowOff>
    </xdr:from>
    <xdr:to>
      <xdr:col>4</xdr:col>
      <xdr:colOff>155090</xdr:colOff>
      <xdr:row>34</xdr:row>
      <xdr:rowOff>90286</xdr:rowOff>
    </xdr:to>
    <xdr:sp macro="" textlink="">
      <xdr:nvSpPr>
        <xdr:cNvPr id="26" name="Rectángulo: esquinas redondeadas 20">
          <a:hlinkClick xmlns:r="http://schemas.openxmlformats.org/officeDocument/2006/relationships" r:id="rId10"/>
          <a:extLst>
            <a:ext uri="{FF2B5EF4-FFF2-40B4-BE49-F238E27FC236}">
              <a16:creationId xmlns:a16="http://schemas.microsoft.com/office/drawing/2014/main" id="{36EED568-2FA9-1C03-3861-B8483E1E3E19}"/>
            </a:ext>
          </a:extLst>
        </xdr:cNvPr>
        <xdr:cNvSpPr/>
      </xdr:nvSpPr>
      <xdr:spPr>
        <a:xfrm>
          <a:off x="707546" y="5992549"/>
          <a:ext cx="2495544" cy="447737"/>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Governance Targets</a:t>
          </a:r>
        </a:p>
      </xdr:txBody>
    </xdr:sp>
    <xdr:clientData/>
  </xdr:twoCellAnchor>
  <xdr:twoCellAnchor>
    <xdr:from>
      <xdr:col>0</xdr:col>
      <xdr:colOff>688788</xdr:colOff>
      <xdr:row>35</xdr:row>
      <xdr:rowOff>31369</xdr:rowOff>
    </xdr:from>
    <xdr:to>
      <xdr:col>4</xdr:col>
      <xdr:colOff>139815</xdr:colOff>
      <xdr:row>37</xdr:row>
      <xdr:rowOff>112232</xdr:rowOff>
    </xdr:to>
    <xdr:sp macro="" textlink="">
      <xdr:nvSpPr>
        <xdr:cNvPr id="27" name="Rectángulo: esquinas redondeadas 20">
          <a:hlinkClick xmlns:r="http://schemas.openxmlformats.org/officeDocument/2006/relationships" r:id="rId11"/>
          <a:extLst>
            <a:ext uri="{FF2B5EF4-FFF2-40B4-BE49-F238E27FC236}">
              <a16:creationId xmlns:a16="http://schemas.microsoft.com/office/drawing/2014/main" id="{1505F5A4-F866-BF4E-C674-5FC243BAABAB}"/>
            </a:ext>
          </a:extLst>
        </xdr:cNvPr>
        <xdr:cNvSpPr/>
      </xdr:nvSpPr>
      <xdr:spPr>
        <a:xfrm>
          <a:off x="688788" y="6568134"/>
          <a:ext cx="2499027" cy="454392"/>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Materiality – Methodology</a:t>
          </a:r>
        </a:p>
      </xdr:txBody>
    </xdr:sp>
    <xdr:clientData/>
  </xdr:twoCellAnchor>
  <xdr:twoCellAnchor>
    <xdr:from>
      <xdr:col>0</xdr:col>
      <xdr:colOff>695292</xdr:colOff>
      <xdr:row>38</xdr:row>
      <xdr:rowOff>56641</xdr:rowOff>
    </xdr:from>
    <xdr:to>
      <xdr:col>4</xdr:col>
      <xdr:colOff>146319</xdr:colOff>
      <xdr:row>40</xdr:row>
      <xdr:rowOff>127522</xdr:rowOff>
    </xdr:to>
    <xdr:sp macro="" textlink="">
      <xdr:nvSpPr>
        <xdr:cNvPr id="28" name="Rectángulo: esquinas redondeadas 20">
          <a:hlinkClick xmlns:r="http://schemas.openxmlformats.org/officeDocument/2006/relationships" r:id="rId12"/>
          <a:extLst>
            <a:ext uri="{FF2B5EF4-FFF2-40B4-BE49-F238E27FC236}">
              <a16:creationId xmlns:a16="http://schemas.microsoft.com/office/drawing/2014/main" id="{34D33C47-A215-4790-2CB6-D5AEC5CCA082}"/>
            </a:ext>
          </a:extLst>
        </xdr:cNvPr>
        <xdr:cNvSpPr/>
      </xdr:nvSpPr>
      <xdr:spPr>
        <a:xfrm>
          <a:off x="695292" y="7153700"/>
          <a:ext cx="2499027" cy="44441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Emissions – Methodology</a:t>
          </a:r>
          <a:endParaRPr lang="es-CL">
            <a:effectLst/>
            <a:latin typeface="Segoe UI" panose="020B0502040204020203" pitchFamily="34" charset="0"/>
            <a:cs typeface="Segoe UI" panose="020B0502040204020203" pitchFamily="34" charset="0"/>
          </a:endParaRPr>
        </a:p>
      </xdr:txBody>
    </xdr:sp>
    <xdr:clientData/>
  </xdr:twoCellAnchor>
  <xdr:twoCellAnchor>
    <xdr:from>
      <xdr:col>0</xdr:col>
      <xdr:colOff>688942</xdr:colOff>
      <xdr:row>41</xdr:row>
      <xdr:rowOff>48648</xdr:rowOff>
    </xdr:from>
    <xdr:to>
      <xdr:col>4</xdr:col>
      <xdr:colOff>139969</xdr:colOff>
      <xdr:row>43</xdr:row>
      <xdr:rowOff>119529</xdr:rowOff>
    </xdr:to>
    <xdr:sp macro="" textlink="">
      <xdr:nvSpPr>
        <xdr:cNvPr id="48" name="Rectángulo: esquinas redondeadas 20">
          <a:hlinkClick xmlns:r="http://schemas.openxmlformats.org/officeDocument/2006/relationships" r:id="rId13"/>
          <a:extLst>
            <a:ext uri="{FF2B5EF4-FFF2-40B4-BE49-F238E27FC236}">
              <a16:creationId xmlns:a16="http://schemas.microsoft.com/office/drawing/2014/main" id="{E7BDE60C-028D-43BF-986E-F92D80BA2824}"/>
            </a:ext>
          </a:extLst>
        </xdr:cNvPr>
        <xdr:cNvSpPr/>
      </xdr:nvSpPr>
      <xdr:spPr>
        <a:xfrm>
          <a:off x="688942" y="7706001"/>
          <a:ext cx="2499027" cy="444410"/>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CL" sz="1100" b="0" i="0">
              <a:solidFill>
                <a:schemeClr val="lt1"/>
              </a:solidFill>
              <a:effectLst/>
              <a:latin typeface="Segoe UI" panose="020B0502040204020203" pitchFamily="34" charset="0"/>
              <a:ea typeface="+mn-ea"/>
              <a:cs typeface="Segoe UI" panose="020B0502040204020203" pitchFamily="34" charset="0"/>
            </a:rPr>
            <a:t>2025 Materiality results</a:t>
          </a:r>
          <a:endParaRPr lang="es-CL">
            <a:effectLst/>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134</xdr:row>
      <xdr:rowOff>0</xdr:rowOff>
    </xdr:from>
    <xdr:ext cx="720090" cy="6350"/>
    <xdr:sp macro="" textlink="">
      <xdr:nvSpPr>
        <xdr:cNvPr id="4" name="Shape 504">
          <a:extLst>
            <a:ext uri="{FF2B5EF4-FFF2-40B4-BE49-F238E27FC236}">
              <a16:creationId xmlns:a16="http://schemas.microsoft.com/office/drawing/2014/main" id="{01367434-C4D0-4D0E-8A5E-886F3BA0E4A6}"/>
            </a:ext>
          </a:extLst>
        </xdr:cNvPr>
        <xdr:cNvSpPr/>
      </xdr:nvSpPr>
      <xdr:spPr>
        <a:xfrm>
          <a:off x="0" y="64712850"/>
          <a:ext cx="720090" cy="6350"/>
        </a:xfrm>
        <a:custGeom>
          <a:avLst/>
          <a:gdLst/>
          <a:ahLst/>
          <a:cxnLst/>
          <a:rect l="0" t="0" r="0" b="0"/>
          <a:pathLst>
            <a:path w="720090" h="6350">
              <a:moveTo>
                <a:pt x="720001" y="0"/>
              </a:moveTo>
              <a:lnTo>
                <a:pt x="0" y="0"/>
              </a:lnTo>
              <a:lnTo>
                <a:pt x="0" y="6350"/>
              </a:lnTo>
              <a:lnTo>
                <a:pt x="720001" y="6350"/>
              </a:lnTo>
              <a:lnTo>
                <a:pt x="720001" y="0"/>
              </a:lnTo>
              <a:close/>
            </a:path>
          </a:pathLst>
        </a:custGeom>
        <a:solidFill>
          <a:srgbClr val="0047CC"/>
        </a:solidFill>
      </xdr:spPr>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301625</xdr:colOff>
      <xdr:row>73</xdr:row>
      <xdr:rowOff>139700</xdr:rowOff>
    </xdr:from>
    <xdr:to>
      <xdr:col>1</xdr:col>
      <xdr:colOff>314325</xdr:colOff>
      <xdr:row>91</xdr:row>
      <xdr:rowOff>171450</xdr:rowOff>
    </xdr:to>
    <xdr:cxnSp macro="">
      <xdr:nvCxnSpPr>
        <xdr:cNvPr id="2" name="Conector recto de flecha 1">
          <a:extLst>
            <a:ext uri="{FF2B5EF4-FFF2-40B4-BE49-F238E27FC236}">
              <a16:creationId xmlns:a16="http://schemas.microsoft.com/office/drawing/2014/main" id="{33C4AB2F-6C75-4409-8FCB-1C280140B149}"/>
            </a:ext>
          </a:extLst>
        </xdr:cNvPr>
        <xdr:cNvCxnSpPr/>
      </xdr:nvCxnSpPr>
      <xdr:spPr>
        <a:xfrm flipV="1">
          <a:off x="1063625" y="17722850"/>
          <a:ext cx="12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91</xdr:row>
      <xdr:rowOff>114300</xdr:rowOff>
    </xdr:from>
    <xdr:to>
      <xdr:col>6</xdr:col>
      <xdr:colOff>952500</xdr:colOff>
      <xdr:row>91</xdr:row>
      <xdr:rowOff>168275</xdr:rowOff>
    </xdr:to>
    <xdr:cxnSp macro="">
      <xdr:nvCxnSpPr>
        <xdr:cNvPr id="3" name="Conector recto de flecha 2">
          <a:extLst>
            <a:ext uri="{FF2B5EF4-FFF2-40B4-BE49-F238E27FC236}">
              <a16:creationId xmlns:a16="http://schemas.microsoft.com/office/drawing/2014/main" id="{DAB86E02-194A-4094-AABC-F485A3256887}"/>
            </a:ext>
          </a:extLst>
        </xdr:cNvPr>
        <xdr:cNvCxnSpPr/>
      </xdr:nvCxnSpPr>
      <xdr:spPr>
        <a:xfrm flipV="1">
          <a:off x="1066800" y="17722850"/>
          <a:ext cx="62293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495301</xdr:colOff>
      <xdr:row>74</xdr:row>
      <xdr:rowOff>104775</xdr:rowOff>
    </xdr:from>
    <xdr:to>
      <xdr:col>4</xdr:col>
      <xdr:colOff>425451</xdr:colOff>
      <xdr:row>81</xdr:row>
      <xdr:rowOff>95250</xdr:rowOff>
    </xdr:to>
    <xdr:sp macro="" textlink="">
      <xdr:nvSpPr>
        <xdr:cNvPr id="4" name="Rectángulo 3">
          <a:extLst>
            <a:ext uri="{FF2B5EF4-FFF2-40B4-BE49-F238E27FC236}">
              <a16:creationId xmlns:a16="http://schemas.microsoft.com/office/drawing/2014/main" id="{46C4C4A4-917C-4BF9-978D-512DB031B599}"/>
            </a:ext>
          </a:extLst>
        </xdr:cNvPr>
        <xdr:cNvSpPr/>
      </xdr:nvSpPr>
      <xdr:spPr>
        <a:xfrm>
          <a:off x="1257301" y="17722850"/>
          <a:ext cx="2927350"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4</xdr:col>
      <xdr:colOff>501650</xdr:colOff>
      <xdr:row>74</xdr:row>
      <xdr:rowOff>120650</xdr:rowOff>
    </xdr:from>
    <xdr:to>
      <xdr:col>6</xdr:col>
      <xdr:colOff>854075</xdr:colOff>
      <xdr:row>81</xdr:row>
      <xdr:rowOff>104775</xdr:rowOff>
    </xdr:to>
    <xdr:sp macro="" textlink="">
      <xdr:nvSpPr>
        <xdr:cNvPr id="5" name="Rectángulo 4">
          <a:extLst>
            <a:ext uri="{FF2B5EF4-FFF2-40B4-BE49-F238E27FC236}">
              <a16:creationId xmlns:a16="http://schemas.microsoft.com/office/drawing/2014/main" id="{CF8B07DD-A56A-44E4-9165-372848448567}"/>
            </a:ext>
          </a:extLst>
        </xdr:cNvPr>
        <xdr:cNvSpPr/>
      </xdr:nvSpPr>
      <xdr:spPr>
        <a:xfrm>
          <a:off x="4260850" y="17722850"/>
          <a:ext cx="2936875"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twoCellAnchor>
    <xdr:from>
      <xdr:col>1</xdr:col>
      <xdr:colOff>476250</xdr:colOff>
      <xdr:row>82</xdr:row>
      <xdr:rowOff>9525</xdr:rowOff>
    </xdr:from>
    <xdr:to>
      <xdr:col>4</xdr:col>
      <xdr:colOff>406400</xdr:colOff>
      <xdr:row>90</xdr:row>
      <xdr:rowOff>85725</xdr:rowOff>
    </xdr:to>
    <xdr:sp macro="" textlink="">
      <xdr:nvSpPr>
        <xdr:cNvPr id="6" name="Rectángulo 5">
          <a:extLst>
            <a:ext uri="{FF2B5EF4-FFF2-40B4-BE49-F238E27FC236}">
              <a16:creationId xmlns:a16="http://schemas.microsoft.com/office/drawing/2014/main" id="{0DFF699E-318B-4D13-A915-9FF81DFCAE2B}"/>
            </a:ext>
          </a:extLst>
        </xdr:cNvPr>
        <xdr:cNvSpPr/>
      </xdr:nvSpPr>
      <xdr:spPr>
        <a:xfrm>
          <a:off x="1238250" y="17722850"/>
          <a:ext cx="2927350"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twoCellAnchor>
    <xdr:from>
      <xdr:col>4</xdr:col>
      <xdr:colOff>504825</xdr:colOff>
      <xdr:row>82</xdr:row>
      <xdr:rowOff>0</xdr:rowOff>
    </xdr:from>
    <xdr:to>
      <xdr:col>6</xdr:col>
      <xdr:colOff>857250</xdr:colOff>
      <xdr:row>90</xdr:row>
      <xdr:rowOff>76200</xdr:rowOff>
    </xdr:to>
    <xdr:sp macro="" textlink="">
      <xdr:nvSpPr>
        <xdr:cNvPr id="7" name="Rectángulo 6">
          <a:extLst>
            <a:ext uri="{FF2B5EF4-FFF2-40B4-BE49-F238E27FC236}">
              <a16:creationId xmlns:a16="http://schemas.microsoft.com/office/drawing/2014/main" id="{C019FD31-EBF0-4008-96AA-D45852CAB641}"/>
            </a:ext>
          </a:extLst>
        </xdr:cNvPr>
        <xdr:cNvSpPr/>
      </xdr:nvSpPr>
      <xdr:spPr>
        <a:xfrm>
          <a:off x="4264025" y="17722850"/>
          <a:ext cx="2936875" cy="0"/>
        </a:xfrm>
        <a:prstGeom prst="rect">
          <a:avLst/>
        </a:prstGeom>
        <a:gradFill flip="none" rotWithShape="1">
          <a:gsLst>
            <a:gs pos="0">
              <a:srgbClr val="00B050">
                <a:shade val="30000"/>
                <a:satMod val="115000"/>
              </a:srgbClr>
            </a:gs>
            <a:gs pos="50000">
              <a:srgbClr val="00B050">
                <a:shade val="67500"/>
                <a:satMod val="115000"/>
              </a:srgbClr>
            </a:gs>
            <a:gs pos="100000">
              <a:srgbClr val="00B050">
                <a:shade val="100000"/>
                <a:satMod val="115000"/>
              </a:srgbClr>
            </a:gs>
          </a:gsLst>
          <a:path path="circle">
            <a:fillToRect l="100000" t="100000"/>
          </a:path>
          <a:tileRect r="-100000" b="-100000"/>
        </a:gra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L" sz="1100">
            <a:solidFill>
              <a:schemeClr val="lt1"/>
            </a:solidFill>
            <a:latin typeface="+mn-lt"/>
            <a:ea typeface="+mn-ea"/>
            <a:cs typeface="+mn-cs"/>
          </a:endParaRPr>
        </a:p>
      </xdr:txBody>
    </xdr:sp>
    <xdr:clientData/>
  </xdr:twoCellAnchor>
  <xdr:oneCellAnchor>
    <xdr:from>
      <xdr:col>1</xdr:col>
      <xdr:colOff>988060</xdr:colOff>
      <xdr:row>74</xdr:row>
      <xdr:rowOff>151765</xdr:rowOff>
    </xdr:from>
    <xdr:ext cx="2000099" cy="311496"/>
    <xdr:sp macro="" textlink="">
      <xdr:nvSpPr>
        <xdr:cNvPr id="8" name="CuadroTexto 7">
          <a:extLst>
            <a:ext uri="{FF2B5EF4-FFF2-40B4-BE49-F238E27FC236}">
              <a16:creationId xmlns:a16="http://schemas.microsoft.com/office/drawing/2014/main" id="{6BA293F8-5859-4315-BB4D-D0C290C7625C}"/>
            </a:ext>
          </a:extLst>
        </xdr:cNvPr>
        <xdr:cNvSpPr txBox="1"/>
      </xdr:nvSpPr>
      <xdr:spPr>
        <a:xfrm>
          <a:off x="1750060" y="17722850"/>
          <a:ext cx="200009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L" sz="1400" b="1">
              <a:solidFill>
                <a:schemeClr val="bg1"/>
              </a:solidFill>
            </a:rPr>
            <a:t>Materialidad Financiera </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231008</xdr:colOff>
      <xdr:row>14</xdr:row>
      <xdr:rowOff>242739</xdr:rowOff>
    </xdr:from>
    <xdr:to>
      <xdr:col>3</xdr:col>
      <xdr:colOff>1836257</xdr:colOff>
      <xdr:row>18</xdr:row>
      <xdr:rowOff>8565</xdr:rowOff>
    </xdr:to>
    <xdr:pic>
      <xdr:nvPicPr>
        <xdr:cNvPr id="7" name="Imagen 6">
          <a:extLst>
            <a:ext uri="{FF2B5EF4-FFF2-40B4-BE49-F238E27FC236}">
              <a16:creationId xmlns:a16="http://schemas.microsoft.com/office/drawing/2014/main" id="{7130E45F-1E81-5BF3-43DC-3563591EE837}"/>
            </a:ext>
          </a:extLst>
        </xdr:cNvPr>
        <xdr:cNvPicPr>
          <a:picLocks noChangeAspect="1"/>
        </xdr:cNvPicPr>
      </xdr:nvPicPr>
      <xdr:blipFill>
        <a:blip xmlns:r="http://schemas.openxmlformats.org/officeDocument/2006/relationships" r:embed="rId1"/>
        <a:stretch>
          <a:fillRect/>
        </a:stretch>
      </xdr:blipFill>
      <xdr:spPr>
        <a:xfrm>
          <a:off x="231008" y="19233669"/>
          <a:ext cx="5170552" cy="873384"/>
        </a:xfrm>
        <a:prstGeom prst="rect">
          <a:avLst/>
        </a:prstGeom>
      </xdr:spPr>
    </xdr:pic>
    <xdr:clientData/>
  </xdr:twoCellAnchor>
  <xdr:twoCellAnchor editAs="oneCell">
    <xdr:from>
      <xdr:col>0</xdr:col>
      <xdr:colOff>234839</xdr:colOff>
      <xdr:row>34</xdr:row>
      <xdr:rowOff>48737</xdr:rowOff>
    </xdr:from>
    <xdr:to>
      <xdr:col>3</xdr:col>
      <xdr:colOff>1859138</xdr:colOff>
      <xdr:row>36</xdr:row>
      <xdr:rowOff>103315</xdr:rowOff>
    </xdr:to>
    <xdr:pic>
      <xdr:nvPicPr>
        <xdr:cNvPr id="8" name="Imagen 7">
          <a:extLst>
            <a:ext uri="{FF2B5EF4-FFF2-40B4-BE49-F238E27FC236}">
              <a16:creationId xmlns:a16="http://schemas.microsoft.com/office/drawing/2014/main" id="{BECF20E5-943E-4334-A301-72156E78FA6E}"/>
            </a:ext>
          </a:extLst>
        </xdr:cNvPr>
        <xdr:cNvPicPr>
          <a:picLocks noChangeAspect="1"/>
        </xdr:cNvPicPr>
      </xdr:nvPicPr>
      <xdr:blipFill>
        <a:blip xmlns:r="http://schemas.openxmlformats.org/officeDocument/2006/relationships" r:embed="rId1"/>
        <a:stretch>
          <a:fillRect/>
        </a:stretch>
      </xdr:blipFill>
      <xdr:spPr>
        <a:xfrm>
          <a:off x="234839" y="31444318"/>
          <a:ext cx="5176902" cy="858369"/>
        </a:xfrm>
        <a:prstGeom prst="rect">
          <a:avLst/>
        </a:prstGeom>
      </xdr:spPr>
    </xdr:pic>
    <xdr:clientData/>
  </xdr:twoCellAnchor>
  <xdr:twoCellAnchor editAs="oneCell">
    <xdr:from>
      <xdr:col>0</xdr:col>
      <xdr:colOff>189386</xdr:colOff>
      <xdr:row>47</xdr:row>
      <xdr:rowOff>175572</xdr:rowOff>
    </xdr:from>
    <xdr:to>
      <xdr:col>3</xdr:col>
      <xdr:colOff>1792240</xdr:colOff>
      <xdr:row>52</xdr:row>
      <xdr:rowOff>103036</xdr:rowOff>
    </xdr:to>
    <xdr:pic>
      <xdr:nvPicPr>
        <xdr:cNvPr id="9" name="Imagen 8">
          <a:extLst>
            <a:ext uri="{FF2B5EF4-FFF2-40B4-BE49-F238E27FC236}">
              <a16:creationId xmlns:a16="http://schemas.microsoft.com/office/drawing/2014/main" id="{6AE1599D-8105-4519-B722-BE10C7FB66BB}"/>
            </a:ext>
          </a:extLst>
        </xdr:cNvPr>
        <xdr:cNvPicPr>
          <a:picLocks noChangeAspect="1"/>
        </xdr:cNvPicPr>
      </xdr:nvPicPr>
      <xdr:blipFill>
        <a:blip xmlns:r="http://schemas.openxmlformats.org/officeDocument/2006/relationships" r:embed="rId1"/>
        <a:stretch>
          <a:fillRect/>
        </a:stretch>
      </xdr:blipFill>
      <xdr:spPr>
        <a:xfrm>
          <a:off x="189386" y="40637772"/>
          <a:ext cx="5158854" cy="87996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9EF5CE-4FB3-4ED5-BAA5-97A4CEB91DEB}" name="Tabla1" displayName="Tabla1" ref="A1:E78" totalsRowShown="0" headerRowDxfId="5" tableBorderDxfId="4">
  <sortState xmlns:xlrd2="http://schemas.microsoft.com/office/spreadsheetml/2017/richdata2" ref="A2:E78">
    <sortCondition ref="A2:A78"/>
  </sortState>
  <tableColumns count="5">
    <tableColumn id="1" xr3:uid="{8E522A97-D965-44BE-9581-B9FF0FBE8F6E}" name="Category" dataDxfId="3"/>
    <tableColumn id="4" xr3:uid="{AECCF17E-15B2-491F-8ED9-5DFBD06AB1E1}" name="Name"/>
    <tableColumn id="5" xr3:uid="{83F9AEE3-9C27-4B10-A0FD-25152C45A50B}" name="Document" dataDxfId="2"/>
    <tableColumn id="6" xr3:uid="{863B66AB-799B-4B47-B878-49D112A93DD5}" name="Page No. or Sheet Name" dataDxfId="1"/>
    <tableColumn id="7" xr3:uid="{31464336-ED45-46EF-A908-42211E056A53}" name="Link" dataDxfId="0" dataCellStyle="Hipervínculo"/>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enelamericas.com/content/dam/enel-americas/en/investor/annual_reports/annual_reports/2025/Integrated-Annual-Report-Enel-Americas-2025.pdf" TargetMode="External"/><Relationship Id="rId18" Type="http://schemas.openxmlformats.org/officeDocument/2006/relationships/hyperlink" Target="https://www.enelamericas.com/content/dam/enel-americas/en/investor/annual_reports/annual_reports/2025/Integrated-Annual-Report-Enel-Americas-2025.pdf" TargetMode="External"/><Relationship Id="rId26" Type="http://schemas.openxmlformats.org/officeDocument/2006/relationships/hyperlink" Target="https://www.enelamericas.com/content/dam/enel-americas/en/investor/annual_reports/annual_reports/2025/Integrated-Annual-Report-Enel-Americas-2025.pdf" TargetMode="External"/><Relationship Id="rId39" Type="http://schemas.openxmlformats.org/officeDocument/2006/relationships/hyperlink" Target="https://www.enelamericas.com/content/dam/enel-americas/en/investor/annual_reports/annual_reports/2025/Integrated-Annual-Report-Enel-Americas-2025.pdf" TargetMode="External"/><Relationship Id="rId21" Type="http://schemas.openxmlformats.org/officeDocument/2006/relationships/hyperlink" Target="https://www.enelamericas.com/content/dam/enel-americas/en/investor/annual_reports/annual_reports/2025/Integrated-Annual-Report-Enel-Americas-2025.pdf" TargetMode="External"/><Relationship Id="rId34" Type="http://schemas.openxmlformats.org/officeDocument/2006/relationships/hyperlink" Target="https://www.enelamericas.com/content/dam/enel-americas/en/investor/annual_reports/annual_reports/2025/Integrated-Annual-Report-Enel-Americas-2025.pdf" TargetMode="External"/><Relationship Id="rId42" Type="http://schemas.openxmlformats.org/officeDocument/2006/relationships/hyperlink" Target="https://www.enelamericas.com/content/dam/enel-americas/en/investor/annual_reports/annual_reports/2025/Integrated-Annual-Report-Enel-Americas-2025.pdf" TargetMode="External"/><Relationship Id="rId47" Type="http://schemas.openxmlformats.org/officeDocument/2006/relationships/table" Target="../tables/table1.xml"/><Relationship Id="rId7" Type="http://schemas.openxmlformats.org/officeDocument/2006/relationships/hyperlink" Target="https://www.enelamericas.com/content/dam/enel-americas/en/investor/annual_reports/annual_reports/2025/Integrated-Annual-Report-Enel-Americas-2025.pdf" TargetMode="External"/><Relationship Id="rId2" Type="http://schemas.openxmlformats.org/officeDocument/2006/relationships/hyperlink" Target="https://www.enelamericas.com/content/dam/enel-americas/en/investor/annual_reports/annual_reports/2025/Integrated-Annual-Report-Enel-Americas-2025.pdf" TargetMode="External"/><Relationship Id="rId16" Type="http://schemas.openxmlformats.org/officeDocument/2006/relationships/hyperlink" Target="https://www.enelamericas.com/content/dam/enel-americas/en/investor/annual_reports/annual_reports/2025/Integrated-Annual-Report-Enel-Americas-2025.pdf" TargetMode="External"/><Relationship Id="rId29" Type="http://schemas.openxmlformats.org/officeDocument/2006/relationships/hyperlink" Target="https://www.enelamericas.com/content/dam/enel-americas/en/investor/annual_reports/annual_reports/2025/Integrated-Annual-Report-Enel-Americas-2025.pdf" TargetMode="External"/><Relationship Id="rId1" Type="http://schemas.openxmlformats.org/officeDocument/2006/relationships/hyperlink" Target="https://www.enelamericas.com/content/dam/enel-americas/en/investor/annual_reports/annual_reports/2025/Integrated-Annual-Report-Enel-Americas-2025.pdf" TargetMode="External"/><Relationship Id="rId6" Type="http://schemas.openxmlformats.org/officeDocument/2006/relationships/hyperlink" Target="https://www.enelamericas.com/content/dam/enel-americas/en/investor/annual_reports/annual_reports/2025/Integrated-Annual-Report-Enel-Americas-2025.pdf" TargetMode="External"/><Relationship Id="rId11" Type="http://schemas.openxmlformats.org/officeDocument/2006/relationships/hyperlink" Target="https://www.enelamericas.com/content/dam/enel-americas/en/investor/annual_reports/annual_reports/2025/Integrated-Annual-Report-Enel-Americas-2025.pdf" TargetMode="External"/><Relationship Id="rId24" Type="http://schemas.openxmlformats.org/officeDocument/2006/relationships/hyperlink" Target="https://www.enelamericas.com/content/dam/enel-americas/en/investor/annual_reports/annual_reports/2025/Integrated-Annual-Report-Enel-Americas-2025.pdf" TargetMode="External"/><Relationship Id="rId32" Type="http://schemas.openxmlformats.org/officeDocument/2006/relationships/hyperlink" Target="https://www.enelamericas.com/content/dam/enel-americas/en/investor/annual_reports/annual_reports/2025/Integrated-Annual-Report-Enel-Americas-2025.pdf" TargetMode="External"/><Relationship Id="rId37" Type="http://schemas.openxmlformats.org/officeDocument/2006/relationships/hyperlink" Target="https://www.enelamericas.com/content/dam/enel-americas/en/investor/annual_reports/annual_reports/2025/Integrated-Annual-Report-Enel-Americas-2025.pdf" TargetMode="External"/><Relationship Id="rId40" Type="http://schemas.openxmlformats.org/officeDocument/2006/relationships/hyperlink" Target="https://www.enelamericas.com/content/dam/enel-americas/en/investor/annual_reports/annual_reports/2025/Integrated-Annual-Report-Enel-Americas-2025.pdf" TargetMode="External"/><Relationship Id="rId45" Type="http://schemas.openxmlformats.org/officeDocument/2006/relationships/hyperlink" Target="https://www.enelamericas.com/content/dam/enel-americas/en/investor/annual_reports/annual_reports/2025/Integrated-Annual-Report-Enel-Americas-2025.pdf" TargetMode="External"/><Relationship Id="rId5" Type="http://schemas.openxmlformats.org/officeDocument/2006/relationships/hyperlink" Target="https://www.enelamericas.com/content/dam/enel-americas/en/investor/annual_reports/annual_reports/2025/Integrated-Annual-Report-Enel-Americas-2025.pdf" TargetMode="External"/><Relationship Id="rId15" Type="http://schemas.openxmlformats.org/officeDocument/2006/relationships/hyperlink" Target="https://www.enelamericas.com/content/dam/enel-americas/en/investor/annual_reports/annual_reports/2025/Integrated-Annual-Report-Enel-Americas-2025.pdf" TargetMode="External"/><Relationship Id="rId23" Type="http://schemas.openxmlformats.org/officeDocument/2006/relationships/hyperlink" Target="https://www.enelamericas.com/content/dam/enel-americas/en/investor/annual_reports/annual_reports/2025/Integrated-Annual-Report-Enel-Americas-2025.pdf" TargetMode="External"/><Relationship Id="rId28" Type="http://schemas.openxmlformats.org/officeDocument/2006/relationships/hyperlink" Target="https://www.enelamericas.com/content/dam/enel-americas/en/investor/annual_reports/annual_reports/2025/Integrated-Annual-Report-Enel-Americas-2025.pdf" TargetMode="External"/><Relationship Id="rId36" Type="http://schemas.openxmlformats.org/officeDocument/2006/relationships/hyperlink" Target="https://www.enelamericas.com/content/dam/enel-americas/en/investor/annual_reports/annual_reports/2025/Integrated-Annual-Report-Enel-Americas-2025.pdf" TargetMode="External"/><Relationship Id="rId10" Type="http://schemas.openxmlformats.org/officeDocument/2006/relationships/hyperlink" Target="https://www.enelamericas.com/content/dam/enel-americas/en/investor/annual_reports/annual_reports/2025/Integrated-Annual-Report-Enel-Americas-2025.pdf" TargetMode="External"/><Relationship Id="rId19" Type="http://schemas.openxmlformats.org/officeDocument/2006/relationships/hyperlink" Target="https://www.enelamericas.com/content/dam/enel-americas/en/investor/annual_reports/annual_reports/2025/Integrated-Annual-Report-Enel-Americas-2025.pdf" TargetMode="External"/><Relationship Id="rId31" Type="http://schemas.openxmlformats.org/officeDocument/2006/relationships/hyperlink" Target="https://www.enelamericas.com/content/dam/enel-americas/en/investor/annual_reports/annual_reports/2025/Integrated-Annual-Report-Enel-Americas-2025.pdf" TargetMode="External"/><Relationship Id="rId44" Type="http://schemas.openxmlformats.org/officeDocument/2006/relationships/hyperlink" Target="https://www.enelamericas.com/content/dam/enel-americas/en/investor/annual_reports/annual_reports/2025/Integrated-Annual-Report-Enel-Americas-2025.pdf" TargetMode="External"/><Relationship Id="rId4" Type="http://schemas.openxmlformats.org/officeDocument/2006/relationships/hyperlink" Target="https://www.enelamericas.com/content/dam/enel-americas/en/investor/annual_reports/annual_reports/2025/Integrated-Annual-Report-Enel-Americas-2025.pdf" TargetMode="External"/><Relationship Id="rId9" Type="http://schemas.openxmlformats.org/officeDocument/2006/relationships/hyperlink" Target="https://www.enelamericas.com/content/dam/enel-americas/en/investor/annual_reports/annual_reports/2025/Integrated-Annual-Report-Enel-Americas-2025.pdf" TargetMode="External"/><Relationship Id="rId14" Type="http://schemas.openxmlformats.org/officeDocument/2006/relationships/hyperlink" Target="https://www.enelamericas.com/content/dam/enel-americas/en/investor/annual_reports/annual_reports/2025/Integrated-Annual-Report-Enel-Americas-2025.pdf" TargetMode="External"/><Relationship Id="rId22" Type="http://schemas.openxmlformats.org/officeDocument/2006/relationships/hyperlink" Target="https://www.enelamericas.com/content/dam/enel-americas/en/investor/annual_reports/annual_reports/2025/Integrated-Annual-Report-Enel-Americas-2025.pdf" TargetMode="External"/><Relationship Id="rId27" Type="http://schemas.openxmlformats.org/officeDocument/2006/relationships/hyperlink" Target="https://www.enelamericas.com/content/dam/enel-americas/en/investor/annual_reports/annual_reports/2025/Integrated-Annual-Report-Enel-Americas-2025.pdf" TargetMode="External"/><Relationship Id="rId30" Type="http://schemas.openxmlformats.org/officeDocument/2006/relationships/hyperlink" Target="https://www.enelamericas.com/content/dam/enel-americas/en/investor/annual_reports/annual_reports/2025/Integrated-Annual-Report-Enel-Americas-2025.pdf" TargetMode="External"/><Relationship Id="rId35" Type="http://schemas.openxmlformats.org/officeDocument/2006/relationships/hyperlink" Target="https://www.enelamericas.com/content/dam/enel-americas/en/investor/annual_reports/annual_reports/2025/Integrated-Annual-Report-Enel-Americas-2025.pdf" TargetMode="External"/><Relationship Id="rId43" Type="http://schemas.openxmlformats.org/officeDocument/2006/relationships/hyperlink" Target="https://www.enelamericas.com/content/dam/enel-americas/en/investor/annual_reports/annual_reports/2025/Integrated-Annual-Report-Enel-Americas-2025.pdf" TargetMode="External"/><Relationship Id="rId8" Type="http://schemas.openxmlformats.org/officeDocument/2006/relationships/hyperlink" Target="https://www.enelamericas.com/content/dam/enel-americas/en/investor/annual_reports/annual_reports/2025/Integrated-Annual-Report-Enel-Americas-2025.pdf" TargetMode="External"/><Relationship Id="rId3" Type="http://schemas.openxmlformats.org/officeDocument/2006/relationships/hyperlink" Target="https://www.enelamericas.com/content/dam/enel-americas/en/investor/annual_reports/annual_reports/2025/Integrated-Annual-Report-Enel-Americas-2025.pdf" TargetMode="External"/><Relationship Id="rId12" Type="http://schemas.openxmlformats.org/officeDocument/2006/relationships/hyperlink" Target="https://www.enelamericas.com/content/dam/enel-americas/en/investor/annual_reports/annual_reports/2025/Integrated-Annual-Report-Enel-Americas-2025.pdf" TargetMode="External"/><Relationship Id="rId17" Type="http://schemas.openxmlformats.org/officeDocument/2006/relationships/hyperlink" Target="https://www.enelamericas.com/content/dam/enel-americas/en/investor/annual_reports/annual_reports/2025/Integrated-Annual-Report-Enel-Americas-2025.pdf" TargetMode="External"/><Relationship Id="rId25" Type="http://schemas.openxmlformats.org/officeDocument/2006/relationships/hyperlink" Target="https://www.enelamericas.com/content/dam/enel-americas/en/investor/annual_reports/annual_reports/2025/Integrated-Annual-Report-Enel-Americas-2025.pdf" TargetMode="External"/><Relationship Id="rId33" Type="http://schemas.openxmlformats.org/officeDocument/2006/relationships/hyperlink" Target="https://www.enelamericas.com/content/dam/enel-americas/en/investor/annual_reports/annual_reports/2025/Integrated-Annual-Report-Enel-Americas-2025.pdf" TargetMode="External"/><Relationship Id="rId38" Type="http://schemas.openxmlformats.org/officeDocument/2006/relationships/hyperlink" Target="https://www.enelamericas.com/content/dam/enel-americas/en/investor/annual_reports/annual_reports/2025/Integrated-Annual-Report-Enel-Americas-2025.pdf" TargetMode="External"/><Relationship Id="rId46" Type="http://schemas.openxmlformats.org/officeDocument/2006/relationships/printerSettings" Target="../printerSettings/printerSettings1.bin"/><Relationship Id="rId20" Type="http://schemas.openxmlformats.org/officeDocument/2006/relationships/hyperlink" Target="https://www.enelamericas.com/content/dam/enel-americas/en/investor/annual_reports/annual_reports/2025/Integrated-Annual-Report-Enel-Americas-2025.pdf" TargetMode="External"/><Relationship Id="rId41" Type="http://schemas.openxmlformats.org/officeDocument/2006/relationships/hyperlink" Target="https://www.enelamericas.com/content/dam/enel-americas/en/investor/annual_reports/annual_reports/2025/Integrated-Annual-Report-Enel-Americas-202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A1053-61B3-48FE-BF8F-08A07D500D87}">
  <dimension ref="A1:Q47"/>
  <sheetViews>
    <sheetView showGridLines="0" tabSelected="1" zoomScale="85" zoomScaleNormal="85" workbookViewId="0">
      <selection activeCell="C47" sqref="C47"/>
    </sheetView>
  </sheetViews>
  <sheetFormatPr baseColWidth="10" defaultColWidth="0" defaultRowHeight="14.5" zeroHeight="1"/>
  <cols>
    <col min="1" max="17" width="10.90625" customWidth="1"/>
    <col min="18" max="16384" width="10.9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spans="1:2"/>
    <row r="34" spans="1:2"/>
    <row r="35" spans="1:2"/>
    <row r="36" spans="1:2"/>
    <row r="37" spans="1:2"/>
    <row r="38" spans="1:2"/>
    <row r="39" spans="1:2"/>
    <row r="40" spans="1:2"/>
    <row r="41" spans="1:2"/>
    <row r="42" spans="1:2"/>
    <row r="43" spans="1:2"/>
    <row r="44" spans="1:2"/>
    <row r="45" spans="1:2"/>
    <row r="46" spans="1:2">
      <c r="A46" s="75" t="s">
        <v>704</v>
      </c>
      <c r="B46" s="75" t="s">
        <v>828</v>
      </c>
    </row>
    <row r="47" spans="1:2">
      <c r="A47" t="s">
        <v>827</v>
      </c>
      <c r="B47" t="s">
        <v>829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B01AB-93DA-43C0-8348-25D0017043E7}">
  <dimension ref="A2:I96"/>
  <sheetViews>
    <sheetView showGridLines="0" zoomScale="58" workbookViewId="0"/>
  </sheetViews>
  <sheetFormatPr baseColWidth="10" defaultRowHeight="14.5"/>
  <cols>
    <col min="2" max="2" width="21.6328125" customWidth="1"/>
    <col min="3" max="7" width="18.6328125" customWidth="1"/>
  </cols>
  <sheetData>
    <row r="2" spans="1:9" ht="30" customHeight="1">
      <c r="B2" s="232" t="s">
        <v>625</v>
      </c>
      <c r="C2" s="233"/>
      <c r="D2" s="233"/>
      <c r="E2" s="233"/>
      <c r="F2" s="233"/>
      <c r="G2" s="233"/>
      <c r="H2" s="33"/>
      <c r="I2" s="33"/>
    </row>
    <row r="3" spans="1:9" ht="16.5">
      <c r="A3" s="33"/>
      <c r="B3" s="33"/>
      <c r="C3" s="33"/>
      <c r="D3" s="33"/>
      <c r="E3" s="33"/>
      <c r="F3" s="33"/>
      <c r="G3" s="33"/>
      <c r="H3" s="33"/>
      <c r="I3" s="33"/>
    </row>
    <row r="4" spans="1:9" ht="69.5" customHeight="1">
      <c r="B4" s="531" t="s">
        <v>626</v>
      </c>
      <c r="C4" s="531"/>
      <c r="D4" s="531"/>
      <c r="E4" s="531"/>
      <c r="F4" s="531"/>
      <c r="G4" s="531"/>
      <c r="H4" s="33"/>
      <c r="I4" s="33"/>
    </row>
    <row r="5" spans="1:9" ht="55.5" customHeight="1">
      <c r="B5" s="531" t="s">
        <v>627</v>
      </c>
      <c r="C5" s="531"/>
      <c r="D5" s="531"/>
      <c r="E5" s="531"/>
      <c r="F5" s="531"/>
      <c r="G5" s="531"/>
      <c r="H5" s="33"/>
      <c r="I5" s="33"/>
    </row>
    <row r="6" spans="1:9" ht="16.5">
      <c r="A6" s="33"/>
      <c r="B6" s="33"/>
      <c r="C6" s="33"/>
      <c r="D6" s="33"/>
      <c r="E6" s="33"/>
      <c r="F6" s="33"/>
      <c r="G6" s="33"/>
      <c r="H6" s="33"/>
      <c r="I6" s="33"/>
    </row>
    <row r="7" spans="1:9" ht="16.5">
      <c r="A7" s="33"/>
      <c r="B7" s="33"/>
      <c r="C7" s="33"/>
      <c r="D7" s="33"/>
      <c r="E7" s="33"/>
      <c r="F7" s="33"/>
      <c r="G7" s="33"/>
      <c r="H7" s="33"/>
      <c r="I7" s="33"/>
    </row>
    <row r="8" spans="1:9" ht="21" customHeight="1">
      <c r="B8" s="45" t="s">
        <v>628</v>
      </c>
      <c r="C8" s="135"/>
      <c r="D8" s="135"/>
      <c r="E8" s="33"/>
      <c r="F8" s="33"/>
      <c r="G8" s="33"/>
      <c r="H8" s="33"/>
      <c r="I8" s="33"/>
    </row>
    <row r="9" spans="1:9" ht="16.5">
      <c r="B9" s="33"/>
      <c r="C9" s="33"/>
      <c r="D9" s="33"/>
      <c r="E9" s="33"/>
      <c r="F9" s="33"/>
      <c r="G9" s="33"/>
      <c r="H9" s="33"/>
      <c r="I9" s="33"/>
    </row>
    <row r="10" spans="1:9" ht="30" customHeight="1" thickBot="1">
      <c r="A10" s="33"/>
      <c r="B10" s="8" t="s">
        <v>629</v>
      </c>
      <c r="C10" s="43"/>
      <c r="D10" s="43"/>
      <c r="E10" s="43"/>
      <c r="F10" s="43"/>
      <c r="G10" s="43"/>
      <c r="H10" s="33"/>
      <c r="I10" s="33"/>
    </row>
    <row r="11" spans="1:9" ht="35" customHeight="1">
      <c r="A11" s="33"/>
      <c r="B11" s="234" t="s">
        <v>630</v>
      </c>
      <c r="C11" s="235" t="s">
        <v>631</v>
      </c>
      <c r="D11" s="236" t="s">
        <v>632</v>
      </c>
      <c r="E11" s="236" t="s">
        <v>633</v>
      </c>
      <c r="F11" s="236" t="s">
        <v>634</v>
      </c>
      <c r="G11" s="236" t="s">
        <v>635</v>
      </c>
      <c r="H11" s="33"/>
      <c r="I11" s="33"/>
    </row>
    <row r="12" spans="1:9" ht="35" customHeight="1" thickBot="1">
      <c r="A12" s="33"/>
      <c r="B12" s="237" t="s">
        <v>636</v>
      </c>
      <c r="C12" s="238"/>
      <c r="D12" s="238"/>
      <c r="E12" s="238"/>
      <c r="F12" s="238"/>
      <c r="G12" s="238"/>
      <c r="H12" s="33"/>
      <c r="I12" s="33"/>
    </row>
    <row r="13" spans="1:9" ht="35" customHeight="1" thickBot="1">
      <c r="A13" s="33"/>
      <c r="B13" s="239" t="s">
        <v>637</v>
      </c>
      <c r="C13" s="240"/>
      <c r="D13" s="240"/>
      <c r="E13" s="240"/>
      <c r="F13" s="240"/>
      <c r="G13" s="240"/>
      <c r="H13" s="33"/>
      <c r="I13" s="33"/>
    </row>
    <row r="14" spans="1:9" ht="35" customHeight="1" thickBot="1">
      <c r="A14" s="33"/>
      <c r="B14" s="239" t="s">
        <v>638</v>
      </c>
      <c r="C14" s="240"/>
      <c r="D14" s="240"/>
      <c r="E14" s="240"/>
      <c r="F14" s="240"/>
      <c r="G14" s="240"/>
      <c r="H14" s="33"/>
      <c r="I14" s="33"/>
    </row>
    <row r="15" spans="1:9" ht="35" customHeight="1" thickBot="1">
      <c r="A15" s="33"/>
      <c r="B15" s="239" t="s">
        <v>639</v>
      </c>
      <c r="C15" s="240"/>
      <c r="D15" s="240"/>
      <c r="E15" s="240"/>
      <c r="F15" s="240"/>
      <c r="G15" s="241" t="s">
        <v>640</v>
      </c>
      <c r="H15" s="33"/>
      <c r="I15" s="33"/>
    </row>
    <row r="16" spans="1:9" ht="35" customHeight="1" thickBot="1">
      <c r="A16" s="33"/>
      <c r="B16" s="239" t="s">
        <v>641</v>
      </c>
      <c r="C16" s="240"/>
      <c r="D16" s="240"/>
      <c r="E16" s="240"/>
      <c r="F16" s="240"/>
      <c r="G16" s="241" t="s">
        <v>640</v>
      </c>
      <c r="H16" s="33"/>
      <c r="I16" s="33"/>
    </row>
    <row r="17" spans="1:9" ht="16.5">
      <c r="A17" s="33"/>
      <c r="B17" s="33"/>
      <c r="C17" s="33"/>
      <c r="D17" s="33"/>
      <c r="E17" s="33"/>
      <c r="F17" s="33"/>
      <c r="G17" s="33"/>
      <c r="H17" s="33"/>
      <c r="I17" s="33"/>
    </row>
    <row r="18" spans="1:9" ht="16.5">
      <c r="A18" s="33"/>
      <c r="B18" s="33"/>
      <c r="C18" s="33"/>
      <c r="D18" s="33"/>
      <c r="E18" s="33"/>
      <c r="F18" s="33"/>
      <c r="G18" s="33"/>
      <c r="H18" s="33"/>
      <c r="I18" s="33"/>
    </row>
    <row r="19" spans="1:9" ht="16.5">
      <c r="B19" s="33"/>
      <c r="C19" s="33"/>
      <c r="D19" s="33"/>
      <c r="E19" s="33"/>
      <c r="F19" s="33"/>
      <c r="G19" s="33"/>
      <c r="H19" s="33"/>
      <c r="I19" s="33"/>
    </row>
    <row r="20" spans="1:9" ht="30" customHeight="1" thickBot="1">
      <c r="A20" s="204"/>
      <c r="B20" s="8" t="s">
        <v>642</v>
      </c>
      <c r="C20" s="43"/>
      <c r="D20" s="43"/>
      <c r="E20" s="43"/>
      <c r="F20" s="43"/>
      <c r="G20" s="43"/>
      <c r="H20" s="33"/>
      <c r="I20" s="33"/>
    </row>
    <row r="21" spans="1:9" ht="35" customHeight="1" thickBot="1">
      <c r="A21" s="33"/>
      <c r="B21" s="234" t="s">
        <v>643</v>
      </c>
      <c r="C21" s="235" t="s">
        <v>631</v>
      </c>
      <c r="D21" s="236" t="s">
        <v>632</v>
      </c>
      <c r="E21" s="236" t="s">
        <v>633</v>
      </c>
      <c r="F21" s="236" t="s">
        <v>634</v>
      </c>
      <c r="G21" s="236" t="s">
        <v>635</v>
      </c>
      <c r="H21" s="33"/>
      <c r="I21" s="33"/>
    </row>
    <row r="22" spans="1:9" ht="35" customHeight="1" thickBot="1">
      <c r="A22" s="33"/>
      <c r="B22" s="242" t="s">
        <v>636</v>
      </c>
      <c r="C22" s="243"/>
      <c r="D22" s="244"/>
      <c r="E22" s="243"/>
      <c r="F22" s="245"/>
      <c r="G22" s="246"/>
      <c r="H22" s="33"/>
      <c r="I22" s="33"/>
    </row>
    <row r="23" spans="1:9" ht="35" customHeight="1" thickBot="1">
      <c r="A23" s="33"/>
      <c r="B23" s="242" t="s">
        <v>637</v>
      </c>
      <c r="C23" s="243"/>
      <c r="D23" s="244"/>
      <c r="E23" s="243"/>
      <c r="F23" s="245"/>
      <c r="G23" s="246"/>
      <c r="H23" s="33"/>
      <c r="I23" s="33"/>
    </row>
    <row r="24" spans="1:9" ht="35" customHeight="1" thickBot="1">
      <c r="A24" s="33"/>
      <c r="B24" s="242" t="s">
        <v>638</v>
      </c>
      <c r="C24" s="243"/>
      <c r="D24" s="244"/>
      <c r="E24" s="243"/>
      <c r="F24" s="245"/>
      <c r="G24" s="247" t="s">
        <v>644</v>
      </c>
      <c r="H24" s="33"/>
      <c r="I24" s="33"/>
    </row>
    <row r="25" spans="1:9" ht="35" customHeight="1" thickBot="1">
      <c r="A25" s="33"/>
      <c r="B25" s="242" t="s">
        <v>639</v>
      </c>
      <c r="C25" s="243"/>
      <c r="D25" s="244"/>
      <c r="E25" s="243"/>
      <c r="F25" s="247" t="s">
        <v>644</v>
      </c>
      <c r="G25" s="247" t="s">
        <v>644</v>
      </c>
      <c r="H25" s="33"/>
      <c r="I25" s="33"/>
    </row>
    <row r="26" spans="1:9" ht="35" customHeight="1" thickBot="1">
      <c r="A26" s="33"/>
      <c r="B26" s="242" t="s">
        <v>641</v>
      </c>
      <c r="C26" s="243"/>
      <c r="D26" s="244"/>
      <c r="E26" s="243"/>
      <c r="F26" s="247" t="s">
        <v>644</v>
      </c>
      <c r="G26" s="247" t="s">
        <v>644</v>
      </c>
      <c r="H26" s="33"/>
      <c r="I26" s="33"/>
    </row>
    <row r="27" spans="1:9" ht="16.5">
      <c r="A27" s="33"/>
      <c r="B27" s="33"/>
      <c r="C27" s="33"/>
      <c r="D27" s="33"/>
      <c r="E27" s="33"/>
      <c r="F27" s="33"/>
      <c r="G27" s="33"/>
      <c r="H27" s="33"/>
      <c r="I27" s="33"/>
    </row>
    <row r="28" spans="1:9" ht="16.5">
      <c r="A28" s="33"/>
      <c r="B28" s="33"/>
      <c r="C28" s="33"/>
      <c r="D28" s="33"/>
      <c r="E28" s="33"/>
      <c r="F28" s="33"/>
      <c r="G28" s="33"/>
      <c r="H28" s="33"/>
      <c r="I28" s="33"/>
    </row>
    <row r="29" spans="1:9" ht="21" customHeight="1">
      <c r="B29" s="230" t="s">
        <v>645</v>
      </c>
      <c r="C29" s="135"/>
      <c r="D29" s="135"/>
      <c r="E29" s="33"/>
      <c r="F29" s="33"/>
      <c r="G29" s="33"/>
      <c r="H29" s="33"/>
      <c r="I29" s="33"/>
    </row>
    <row r="30" spans="1:9" ht="16.5">
      <c r="C30" s="33"/>
      <c r="D30" s="33"/>
      <c r="E30" s="33"/>
      <c r="F30" s="33"/>
      <c r="G30" s="33"/>
      <c r="H30" s="33"/>
      <c r="I30" s="33"/>
    </row>
    <row r="31" spans="1:9" ht="30" customHeight="1" thickBot="1">
      <c r="A31" s="33"/>
      <c r="B31" s="8" t="s">
        <v>646</v>
      </c>
      <c r="C31" s="43"/>
      <c r="D31" s="43"/>
      <c r="E31" s="43"/>
      <c r="F31" s="43"/>
      <c r="G31" s="43"/>
      <c r="H31" s="33"/>
      <c r="I31" s="33"/>
    </row>
    <row r="32" spans="1:9" ht="35" customHeight="1">
      <c r="A32" s="33"/>
      <c r="B32" s="234" t="s">
        <v>643</v>
      </c>
      <c r="C32" s="248" t="s">
        <v>631</v>
      </c>
      <c r="D32" s="234" t="s">
        <v>632</v>
      </c>
      <c r="E32" s="234" t="s">
        <v>633</v>
      </c>
      <c r="F32" s="234" t="s">
        <v>634</v>
      </c>
      <c r="G32" s="234" t="s">
        <v>635</v>
      </c>
      <c r="H32" s="33"/>
      <c r="I32" s="33"/>
    </row>
    <row r="33" spans="1:9" ht="35" customHeight="1" thickBot="1">
      <c r="A33" s="33"/>
      <c r="B33" s="249" t="s">
        <v>636</v>
      </c>
      <c r="C33" s="250"/>
      <c r="D33" s="250"/>
      <c r="E33" s="250"/>
      <c r="F33" s="250"/>
      <c r="G33" s="250"/>
      <c r="H33" s="33"/>
      <c r="I33" s="33"/>
    </row>
    <row r="34" spans="1:9" ht="35" customHeight="1" thickBot="1">
      <c r="A34" s="33"/>
      <c r="B34" s="242" t="s">
        <v>637</v>
      </c>
      <c r="C34" s="250"/>
      <c r="D34" s="250"/>
      <c r="E34" s="250"/>
      <c r="F34" s="250"/>
      <c r="G34" s="250"/>
      <c r="H34" s="33"/>
      <c r="I34" s="33"/>
    </row>
    <row r="35" spans="1:9" ht="35" customHeight="1" thickBot="1">
      <c r="A35" s="33"/>
      <c r="B35" s="242" t="s">
        <v>638</v>
      </c>
      <c r="C35" s="250"/>
      <c r="D35" s="250"/>
      <c r="E35" s="251" t="s">
        <v>647</v>
      </c>
      <c r="F35" s="251" t="s">
        <v>647</v>
      </c>
      <c r="G35" s="251" t="s">
        <v>647</v>
      </c>
      <c r="H35" s="33"/>
      <c r="I35" s="33"/>
    </row>
    <row r="36" spans="1:9" ht="35" customHeight="1" thickBot="1">
      <c r="A36" s="33"/>
      <c r="B36" s="242" t="s">
        <v>639</v>
      </c>
      <c r="C36" s="250"/>
      <c r="D36" s="251" t="s">
        <v>647</v>
      </c>
      <c r="E36" s="251" t="s">
        <v>647</v>
      </c>
      <c r="F36" s="251" t="s">
        <v>647</v>
      </c>
      <c r="G36" s="251" t="s">
        <v>647</v>
      </c>
      <c r="H36" s="33"/>
      <c r="I36" s="33"/>
    </row>
    <row r="37" spans="1:9" ht="35" customHeight="1" thickBot="1">
      <c r="A37" s="33"/>
      <c r="B37" s="242" t="s">
        <v>641</v>
      </c>
      <c r="C37" s="250"/>
      <c r="D37" s="251" t="s">
        <v>647</v>
      </c>
      <c r="E37" s="251" t="s">
        <v>647</v>
      </c>
      <c r="F37" s="251" t="s">
        <v>647</v>
      </c>
      <c r="G37" s="251" t="s">
        <v>647</v>
      </c>
      <c r="H37" s="33"/>
      <c r="I37" s="33"/>
    </row>
    <row r="38" spans="1:9" ht="16.5">
      <c r="A38" s="33"/>
      <c r="B38" s="33"/>
      <c r="C38" s="33"/>
      <c r="D38" s="33"/>
      <c r="E38" s="33"/>
      <c r="F38" s="33"/>
      <c r="G38" s="33"/>
      <c r="H38" s="33"/>
      <c r="I38" s="33"/>
    </row>
    <row r="39" spans="1:9" ht="16.5">
      <c r="B39" s="252" t="s">
        <v>648</v>
      </c>
      <c r="C39" s="33"/>
      <c r="D39" s="33"/>
      <c r="E39" s="33"/>
      <c r="F39" s="33"/>
      <c r="G39" s="33"/>
      <c r="H39" s="33"/>
      <c r="I39" s="33"/>
    </row>
    <row r="40" spans="1:9" ht="14.5" customHeight="1">
      <c r="B40" s="532" t="s">
        <v>649</v>
      </c>
      <c r="C40" s="532"/>
      <c r="D40" s="532"/>
      <c r="E40" s="532"/>
      <c r="F40" s="532"/>
      <c r="G40" s="532"/>
      <c r="H40" s="33"/>
      <c r="I40" s="33"/>
    </row>
    <row r="41" spans="1:9" ht="16.5">
      <c r="B41" s="532"/>
      <c r="C41" s="532"/>
      <c r="D41" s="532"/>
      <c r="E41" s="532"/>
      <c r="F41" s="532"/>
      <c r="G41" s="532"/>
      <c r="H41" s="33"/>
      <c r="I41" s="33"/>
    </row>
    <row r="42" spans="1:9" ht="16.5">
      <c r="B42" s="532"/>
      <c r="C42" s="532"/>
      <c r="D42" s="532"/>
      <c r="E42" s="532"/>
      <c r="F42" s="532"/>
      <c r="G42" s="532"/>
      <c r="H42" s="33"/>
      <c r="I42" s="33"/>
    </row>
    <row r="43" spans="1:9" ht="16.5">
      <c r="B43" s="532"/>
      <c r="C43" s="532"/>
      <c r="D43" s="532"/>
      <c r="E43" s="532"/>
      <c r="F43" s="532"/>
      <c r="G43" s="532"/>
      <c r="H43" s="33"/>
      <c r="I43" s="33"/>
    </row>
    <row r="44" spans="1:9" ht="16.5">
      <c r="B44" s="532"/>
      <c r="C44" s="532"/>
      <c r="D44" s="532"/>
      <c r="E44" s="532"/>
      <c r="F44" s="532"/>
      <c r="G44" s="532"/>
      <c r="H44" s="33"/>
      <c r="I44" s="33"/>
    </row>
    <row r="45" spans="1:9" ht="16.5">
      <c r="B45" s="532"/>
      <c r="C45" s="532"/>
      <c r="D45" s="532"/>
      <c r="E45" s="532"/>
      <c r="F45" s="532"/>
      <c r="G45" s="532"/>
      <c r="H45" s="33"/>
      <c r="I45" s="33"/>
    </row>
    <row r="46" spans="1:9" ht="16.5">
      <c r="B46" s="532"/>
      <c r="C46" s="532"/>
      <c r="D46" s="532"/>
      <c r="E46" s="532"/>
      <c r="F46" s="532"/>
      <c r="G46" s="532"/>
      <c r="H46" s="33"/>
      <c r="I46" s="33"/>
    </row>
    <row r="47" spans="1:9" ht="75.5" customHeight="1">
      <c r="B47" s="532"/>
      <c r="C47" s="532"/>
      <c r="D47" s="532"/>
      <c r="E47" s="532"/>
      <c r="F47" s="532"/>
      <c r="G47" s="532"/>
      <c r="H47" s="33"/>
      <c r="I47" s="33"/>
    </row>
    <row r="49" spans="1:1">
      <c r="A49" s="37"/>
    </row>
    <row r="72" spans="1:7" ht="18.5" hidden="1">
      <c r="B72" s="530" t="s">
        <v>105</v>
      </c>
      <c r="C72" s="530"/>
      <c r="D72" s="530"/>
      <c r="E72" s="530"/>
      <c r="F72" s="530"/>
      <c r="G72" s="530"/>
    </row>
    <row r="73" spans="1:7" hidden="1">
      <c r="A73" s="38"/>
    </row>
    <row r="74" spans="1:7" hidden="1">
      <c r="B74" s="502"/>
      <c r="C74" s="502"/>
      <c r="D74" s="502"/>
      <c r="E74" s="502"/>
      <c r="F74" s="502"/>
      <c r="G74" s="502"/>
    </row>
    <row r="75" spans="1:7" hidden="1">
      <c r="B75" s="502"/>
      <c r="C75" s="502"/>
      <c r="D75" s="502"/>
      <c r="E75" s="502"/>
      <c r="F75" s="502"/>
      <c r="G75" s="502"/>
    </row>
    <row r="76" spans="1:7" hidden="1">
      <c r="B76" s="502"/>
      <c r="C76" s="502"/>
      <c r="D76" s="502"/>
      <c r="E76" s="502"/>
      <c r="F76" s="502"/>
      <c r="G76" s="502"/>
    </row>
    <row r="77" spans="1:7" hidden="1">
      <c r="B77" s="502"/>
      <c r="C77" s="502"/>
      <c r="D77" s="502"/>
      <c r="E77" s="502"/>
      <c r="F77" s="502"/>
      <c r="G77" s="502"/>
    </row>
    <row r="78" spans="1:7" hidden="1">
      <c r="B78" s="502"/>
      <c r="C78" s="502"/>
      <c r="D78" s="502"/>
      <c r="E78" s="502"/>
      <c r="F78" s="502"/>
      <c r="G78" s="502"/>
    </row>
    <row r="79" spans="1:7" ht="35.5" hidden="1" customHeight="1">
      <c r="B79" s="502"/>
      <c r="C79" s="502"/>
      <c r="D79" s="502"/>
      <c r="E79" s="502"/>
      <c r="F79" s="502"/>
      <c r="G79" s="502"/>
    </row>
    <row r="80" spans="1:7" hidden="1">
      <c r="B80" s="502"/>
      <c r="C80" s="502"/>
      <c r="D80" s="502"/>
      <c r="E80" s="502"/>
      <c r="F80" s="502"/>
      <c r="G80" s="502"/>
    </row>
    <row r="81" spans="2:7" hidden="1">
      <c r="B81" s="502"/>
      <c r="C81" s="502"/>
      <c r="D81" s="502"/>
      <c r="E81" s="502"/>
      <c r="F81" s="502"/>
      <c r="G81" s="502"/>
    </row>
    <row r="82" spans="2:7" hidden="1">
      <c r="B82" s="502"/>
      <c r="C82" s="502"/>
      <c r="D82" s="502"/>
      <c r="E82" s="502"/>
      <c r="F82" s="502"/>
      <c r="G82" s="502"/>
    </row>
    <row r="83" spans="2:7" hidden="1">
      <c r="B83" s="502"/>
      <c r="C83" s="502"/>
      <c r="D83" s="502"/>
      <c r="E83" s="502"/>
      <c r="F83" s="502"/>
      <c r="G83" s="502"/>
    </row>
    <row r="84" spans="2:7" hidden="1">
      <c r="B84" s="502"/>
      <c r="C84" s="502"/>
      <c r="D84" s="502"/>
      <c r="E84" s="502"/>
      <c r="F84" s="502"/>
      <c r="G84" s="502"/>
    </row>
    <row r="85" spans="2:7" hidden="1">
      <c r="B85" s="502"/>
      <c r="C85" s="502"/>
      <c r="D85" s="502"/>
      <c r="E85" s="502"/>
      <c r="F85" s="502"/>
      <c r="G85" s="502"/>
    </row>
    <row r="86" spans="2:7" hidden="1">
      <c r="B86" s="502"/>
      <c r="C86" s="502"/>
      <c r="D86" s="502"/>
      <c r="E86" s="502"/>
      <c r="F86" s="502"/>
      <c r="G86" s="502"/>
    </row>
    <row r="87" spans="2:7" hidden="1">
      <c r="B87" s="502"/>
      <c r="C87" s="502"/>
      <c r="D87" s="502"/>
      <c r="E87" s="502"/>
      <c r="F87" s="502"/>
      <c r="G87" s="502"/>
    </row>
    <row r="88" spans="2:7" hidden="1">
      <c r="B88" s="502"/>
      <c r="C88" s="502"/>
      <c r="D88" s="502"/>
      <c r="E88" s="502"/>
      <c r="F88" s="502"/>
      <c r="G88" s="502"/>
    </row>
    <row r="89" spans="2:7" hidden="1">
      <c r="B89" s="502"/>
      <c r="C89" s="502"/>
      <c r="D89" s="502"/>
      <c r="E89" s="502"/>
      <c r="F89" s="502"/>
      <c r="G89" s="502"/>
    </row>
    <row r="90" spans="2:7" hidden="1">
      <c r="B90" s="502"/>
      <c r="C90" s="502"/>
      <c r="D90" s="502"/>
      <c r="E90" s="502"/>
      <c r="F90" s="502"/>
      <c r="G90" s="502"/>
    </row>
    <row r="91" spans="2:7" hidden="1">
      <c r="B91" s="502"/>
      <c r="C91" s="502"/>
      <c r="D91" s="502"/>
      <c r="E91" s="502"/>
      <c r="F91" s="502"/>
      <c r="G91" s="502"/>
    </row>
    <row r="92" spans="2:7" hidden="1">
      <c r="B92" s="502"/>
      <c r="C92" s="502"/>
      <c r="D92" s="502"/>
      <c r="E92" s="502"/>
      <c r="F92" s="502"/>
      <c r="G92" s="502"/>
    </row>
    <row r="93" spans="2:7" hidden="1">
      <c r="B93" s="502"/>
      <c r="C93" s="502"/>
      <c r="D93" s="502"/>
      <c r="E93" s="502"/>
      <c r="F93" s="502"/>
      <c r="G93" s="502"/>
    </row>
    <row r="94" spans="2:7" hidden="1"/>
    <row r="95" spans="2:7" hidden="1"/>
    <row r="96" spans="2:7" hidden="1"/>
  </sheetData>
  <mergeCells count="5">
    <mergeCell ref="B72:G72"/>
    <mergeCell ref="B74:G93"/>
    <mergeCell ref="B4:G4"/>
    <mergeCell ref="B5:G5"/>
    <mergeCell ref="B40:G4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F9F01-356B-4ADF-86A6-5BA2B2F8E53B}">
  <dimension ref="A1:C66"/>
  <sheetViews>
    <sheetView zoomScale="59" zoomScaleNormal="80" workbookViewId="0">
      <selection sqref="A1:B1"/>
    </sheetView>
  </sheetViews>
  <sheetFormatPr baseColWidth="10" defaultRowHeight="14.5"/>
  <cols>
    <col min="1" max="1" width="71.54296875" style="40" customWidth="1"/>
    <col min="2" max="2" width="97.1796875" style="40" customWidth="1"/>
    <col min="3" max="16384" width="10.90625" style="40"/>
  </cols>
  <sheetData>
    <row r="1" spans="1:3" ht="21" customHeight="1">
      <c r="A1" s="501" t="s">
        <v>650</v>
      </c>
      <c r="B1" s="501"/>
      <c r="C1" s="205"/>
    </row>
    <row r="2" spans="1:3" ht="21">
      <c r="A2" s="206"/>
      <c r="B2" s="205"/>
      <c r="C2" s="205"/>
    </row>
    <row r="3" spans="1:3" ht="14.5" customHeight="1">
      <c r="A3" s="533" t="s">
        <v>717</v>
      </c>
      <c r="B3" s="533"/>
      <c r="C3" s="205"/>
    </row>
    <row r="4" spans="1:3" ht="77.5" customHeight="1">
      <c r="A4" s="533"/>
      <c r="B4" s="533"/>
      <c r="C4" s="205"/>
    </row>
    <row r="5" spans="1:3" ht="122.5" customHeight="1">
      <c r="A5" s="533" t="s">
        <v>718</v>
      </c>
      <c r="B5" s="533"/>
      <c r="C5" s="205"/>
    </row>
    <row r="6" spans="1:3" ht="16.5">
      <c r="A6" s="205"/>
      <c r="B6" s="205"/>
      <c r="C6" s="205"/>
    </row>
    <row r="7" spans="1:3" s="41" customFormat="1" ht="14.5" customHeight="1">
      <c r="A7" s="537" t="s">
        <v>651</v>
      </c>
      <c r="B7" s="539"/>
      <c r="C7" s="207"/>
    </row>
    <row r="8" spans="1:3" s="41" customFormat="1" ht="16.5">
      <c r="A8" s="42"/>
      <c r="B8" s="205"/>
      <c r="C8" s="207"/>
    </row>
    <row r="9" spans="1:3" ht="17" thickBot="1">
      <c r="A9" s="208"/>
      <c r="B9" s="205"/>
      <c r="C9" s="205"/>
    </row>
    <row r="10" spans="1:3" ht="21.5" thickBot="1">
      <c r="A10" s="253" t="s">
        <v>652</v>
      </c>
      <c r="B10" s="253" t="s">
        <v>653</v>
      </c>
      <c r="C10" s="205"/>
    </row>
    <row r="11" spans="1:3" ht="21.5" thickBot="1">
      <c r="A11" s="254" t="s">
        <v>654</v>
      </c>
      <c r="B11" s="255"/>
      <c r="C11" s="205"/>
    </row>
    <row r="12" spans="1:3" ht="29" customHeight="1" thickBot="1">
      <c r="A12" s="256" t="s">
        <v>655</v>
      </c>
      <c r="B12" s="540" t="s">
        <v>656</v>
      </c>
      <c r="C12" s="205"/>
    </row>
    <row r="13" spans="1:3" ht="16.5">
      <c r="A13" s="257" t="s">
        <v>657</v>
      </c>
      <c r="B13" s="541"/>
      <c r="C13" s="205"/>
    </row>
    <row r="14" spans="1:3" ht="33">
      <c r="A14" s="257" t="s">
        <v>658</v>
      </c>
      <c r="B14" s="541"/>
      <c r="C14" s="205"/>
    </row>
    <row r="15" spans="1:3" ht="33">
      <c r="A15" s="257" t="s">
        <v>659</v>
      </c>
      <c r="B15" s="541"/>
      <c r="C15" s="205"/>
    </row>
    <row r="16" spans="1:3" ht="16.5">
      <c r="A16" s="257" t="s">
        <v>660</v>
      </c>
      <c r="B16" s="541"/>
      <c r="C16" s="205"/>
    </row>
    <row r="17" spans="1:3" ht="17" thickBot="1">
      <c r="A17" s="258" t="s">
        <v>661</v>
      </c>
      <c r="B17" s="542"/>
      <c r="C17" s="205"/>
    </row>
    <row r="18" spans="1:3" ht="50" thickBot="1">
      <c r="A18" s="259" t="s">
        <v>662</v>
      </c>
      <c r="B18" s="260" t="s">
        <v>663</v>
      </c>
      <c r="C18" s="205"/>
    </row>
    <row r="19" spans="1:3" ht="33.5" thickBot="1">
      <c r="A19" s="259" t="s">
        <v>664</v>
      </c>
      <c r="B19" s="260" t="s">
        <v>665</v>
      </c>
      <c r="C19" s="205"/>
    </row>
    <row r="20" spans="1:3" ht="50" thickBot="1">
      <c r="A20" s="259" t="s">
        <v>666</v>
      </c>
      <c r="B20" s="260" t="s">
        <v>667</v>
      </c>
      <c r="C20" s="205"/>
    </row>
    <row r="21" spans="1:3" ht="33.5" thickBot="1">
      <c r="A21" s="259" t="s">
        <v>668</v>
      </c>
      <c r="B21" s="260" t="s">
        <v>669</v>
      </c>
      <c r="C21" s="205"/>
    </row>
    <row r="22" spans="1:3" ht="50" thickBot="1">
      <c r="A22" s="261" t="s">
        <v>670</v>
      </c>
      <c r="B22" s="262" t="s">
        <v>671</v>
      </c>
      <c r="C22" s="205"/>
    </row>
    <row r="23" spans="1:3" ht="16.5">
      <c r="C23" s="205"/>
    </row>
    <row r="24" spans="1:3" ht="16.5">
      <c r="C24" s="205"/>
    </row>
    <row r="25" spans="1:3" ht="21.5" thickBot="1">
      <c r="A25" s="263" t="s">
        <v>672</v>
      </c>
      <c r="B25" s="264"/>
      <c r="C25" s="205"/>
    </row>
    <row r="26" spans="1:3" ht="50" thickBot="1">
      <c r="A26" s="543" t="s">
        <v>673</v>
      </c>
      <c r="B26" s="211" t="s">
        <v>674</v>
      </c>
      <c r="C26" s="205"/>
    </row>
    <row r="27" spans="1:3" ht="49.5">
      <c r="A27" s="535"/>
      <c r="B27" s="211" t="s">
        <v>675</v>
      </c>
      <c r="C27" s="205"/>
    </row>
    <row r="28" spans="1:3" ht="33.5" thickBot="1">
      <c r="A28" s="536"/>
      <c r="B28" s="212" t="s">
        <v>676</v>
      </c>
      <c r="C28" s="205"/>
    </row>
    <row r="29" spans="1:3" ht="83" thickBot="1">
      <c r="A29" s="209" t="s">
        <v>677</v>
      </c>
      <c r="B29" s="209" t="s">
        <v>678</v>
      </c>
      <c r="C29" s="205"/>
    </row>
    <row r="30" spans="1:3" ht="16.5">
      <c r="C30" s="205"/>
    </row>
    <row r="31" spans="1:3" ht="21">
      <c r="A31" s="266"/>
      <c r="B31" s="267"/>
      <c r="C31" s="205"/>
    </row>
    <row r="32" spans="1:3" ht="21.5" thickBot="1">
      <c r="A32" s="263" t="s">
        <v>679</v>
      </c>
      <c r="B32" s="265"/>
      <c r="C32" s="205"/>
    </row>
    <row r="33" spans="1:3" ht="50" thickBot="1">
      <c r="A33" s="543" t="s">
        <v>680</v>
      </c>
      <c r="B33" s="211" t="s">
        <v>681</v>
      </c>
      <c r="C33" s="205"/>
    </row>
    <row r="34" spans="1:3" ht="16.5">
      <c r="A34" s="535"/>
      <c r="B34" s="211"/>
      <c r="C34" s="205"/>
    </row>
    <row r="35" spans="1:3" ht="33">
      <c r="A35" s="535"/>
      <c r="B35" s="211" t="s">
        <v>682</v>
      </c>
      <c r="C35" s="205"/>
    </row>
    <row r="36" spans="1:3" ht="16.5">
      <c r="A36" s="535"/>
      <c r="B36" s="211"/>
      <c r="C36" s="205"/>
    </row>
    <row r="37" spans="1:3" ht="33.5" thickBot="1">
      <c r="A37" s="536"/>
      <c r="B37" s="212" t="s">
        <v>683</v>
      </c>
      <c r="C37" s="205"/>
    </row>
    <row r="38" spans="1:3" ht="50" thickBot="1">
      <c r="A38" s="534" t="s">
        <v>684</v>
      </c>
      <c r="B38" s="210" t="s">
        <v>685</v>
      </c>
      <c r="C38" s="205"/>
    </row>
    <row r="39" spans="1:3" ht="16.5">
      <c r="A39" s="535"/>
      <c r="B39" s="211"/>
      <c r="C39" s="205"/>
    </row>
    <row r="40" spans="1:3" ht="49.5">
      <c r="A40" s="535"/>
      <c r="B40" s="211" t="s">
        <v>686</v>
      </c>
      <c r="C40" s="205"/>
    </row>
    <row r="41" spans="1:3" ht="16.5">
      <c r="A41" s="535"/>
      <c r="B41" s="211"/>
      <c r="C41" s="205"/>
    </row>
    <row r="42" spans="1:3" ht="33.5" thickBot="1">
      <c r="A42" s="536"/>
      <c r="B42" s="212" t="s">
        <v>687</v>
      </c>
      <c r="C42" s="205"/>
    </row>
    <row r="43" spans="1:3" ht="14.5" customHeight="1" thickBot="1">
      <c r="A43" s="534" t="s">
        <v>688</v>
      </c>
      <c r="B43" s="210" t="s">
        <v>689</v>
      </c>
      <c r="C43" s="205"/>
    </row>
    <row r="44" spans="1:3" ht="17" thickBot="1">
      <c r="A44" s="535"/>
      <c r="B44" s="211"/>
      <c r="C44" s="205"/>
    </row>
    <row r="45" spans="1:3" ht="66.5" thickBot="1">
      <c r="A45" s="535"/>
      <c r="B45" s="210" t="s">
        <v>690</v>
      </c>
      <c r="C45" s="205"/>
    </row>
    <row r="46" spans="1:3" ht="17" thickBot="1">
      <c r="A46" s="535"/>
      <c r="B46" s="210"/>
      <c r="C46" s="205"/>
    </row>
    <row r="47" spans="1:3" ht="66.5" thickBot="1">
      <c r="A47" s="535"/>
      <c r="B47" s="210" t="s">
        <v>691</v>
      </c>
      <c r="C47" s="205"/>
    </row>
    <row r="48" spans="1:3" ht="17" thickBot="1">
      <c r="A48" s="535"/>
      <c r="B48" s="210"/>
      <c r="C48" s="205"/>
    </row>
    <row r="49" spans="1:3" ht="33.5" thickBot="1">
      <c r="A49" s="535"/>
      <c r="B49" s="210" t="s">
        <v>692</v>
      </c>
      <c r="C49" s="205"/>
    </row>
    <row r="50" spans="1:3" ht="17" thickBot="1">
      <c r="A50" s="535"/>
      <c r="B50" s="210"/>
      <c r="C50" s="205"/>
    </row>
    <row r="51" spans="1:3" ht="66.5" thickBot="1">
      <c r="A51" s="536"/>
      <c r="B51" s="210" t="s">
        <v>693</v>
      </c>
      <c r="C51" s="205"/>
    </row>
    <row r="52" spans="1:3" ht="66.5" thickBot="1">
      <c r="A52" s="209" t="s">
        <v>694</v>
      </c>
      <c r="B52" s="210" t="s">
        <v>695</v>
      </c>
      <c r="C52" s="205"/>
    </row>
    <row r="53" spans="1:3" ht="50" thickBot="1">
      <c r="A53" s="209" t="s">
        <v>696</v>
      </c>
      <c r="B53" s="210" t="s">
        <v>697</v>
      </c>
      <c r="C53" s="205"/>
    </row>
    <row r="54" spans="1:3" ht="99.5" thickBot="1">
      <c r="A54" s="209" t="s">
        <v>698</v>
      </c>
      <c r="B54" s="210" t="s">
        <v>699</v>
      </c>
      <c r="C54" s="205"/>
    </row>
    <row r="55" spans="1:3" ht="29.5" customHeight="1" thickBot="1">
      <c r="A55" s="209" t="s">
        <v>700</v>
      </c>
      <c r="B55" s="209" t="s">
        <v>701</v>
      </c>
      <c r="C55" s="205"/>
    </row>
    <row r="56" spans="1:3" ht="16.5">
      <c r="A56" s="205"/>
      <c r="B56" s="205"/>
      <c r="C56" s="205"/>
    </row>
    <row r="57" spans="1:3" ht="14.5" customHeight="1">
      <c r="A57" s="537" t="s">
        <v>702</v>
      </c>
      <c r="B57" s="538"/>
      <c r="C57" s="205"/>
    </row>
    <row r="58" spans="1:3" ht="16.5">
      <c r="A58" s="538"/>
      <c r="B58" s="538"/>
      <c r="C58" s="205"/>
    </row>
    <row r="59" spans="1:3" ht="16.5">
      <c r="A59" s="538"/>
      <c r="B59" s="538"/>
      <c r="C59" s="205"/>
    </row>
    <row r="60" spans="1:3" ht="16.5">
      <c r="A60" s="538"/>
      <c r="B60" s="538"/>
      <c r="C60" s="205"/>
    </row>
    <row r="61" spans="1:3" ht="16.5">
      <c r="A61" s="538"/>
      <c r="B61" s="538"/>
      <c r="C61" s="205"/>
    </row>
    <row r="62" spans="1:3" ht="16.5">
      <c r="A62" s="538"/>
      <c r="B62" s="538"/>
      <c r="C62" s="205"/>
    </row>
    <row r="63" spans="1:3" ht="38" customHeight="1">
      <c r="A63" s="538"/>
      <c r="B63" s="538"/>
      <c r="C63" s="205"/>
    </row>
    <row r="64" spans="1:3" ht="63.5" customHeight="1">
      <c r="A64" s="538"/>
      <c r="B64" s="538"/>
      <c r="C64" s="205"/>
    </row>
    <row r="65" spans="1:3" ht="16.5">
      <c r="A65" s="213" t="s">
        <v>703</v>
      </c>
      <c r="B65" s="205"/>
      <c r="C65" s="205"/>
    </row>
    <row r="66" spans="1:3" ht="16.5">
      <c r="A66" s="205"/>
      <c r="B66" s="205"/>
      <c r="C66" s="205"/>
    </row>
  </sheetData>
  <mergeCells count="10">
    <mergeCell ref="A1:B1"/>
    <mergeCell ref="A3:B4"/>
    <mergeCell ref="A5:B5"/>
    <mergeCell ref="A43:A51"/>
    <mergeCell ref="A57:B64"/>
    <mergeCell ref="A7:B7"/>
    <mergeCell ref="B12:B17"/>
    <mergeCell ref="A26:A28"/>
    <mergeCell ref="A33:A37"/>
    <mergeCell ref="A38:A4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AF5D-0F31-493E-8F16-F9D4364E4385}">
  <dimension ref="B1:Q56"/>
  <sheetViews>
    <sheetView showGridLines="0" zoomScale="43" zoomScaleNormal="50" workbookViewId="0"/>
  </sheetViews>
  <sheetFormatPr baseColWidth="10" defaultColWidth="11.453125" defaultRowHeight="14.5"/>
  <cols>
    <col min="1" max="1" width="4.54296875" style="3" customWidth="1"/>
    <col min="2" max="2" width="20.6328125" style="3" customWidth="1"/>
    <col min="3" max="3" width="25.6328125" style="3" customWidth="1"/>
    <col min="4" max="4" width="30.6328125" style="3" customWidth="1"/>
    <col min="5" max="5" width="25.6328125" style="3" customWidth="1"/>
    <col min="6" max="7" width="30.6328125" style="3" customWidth="1"/>
    <col min="8" max="8" width="20.6328125" style="3" customWidth="1"/>
    <col min="9" max="9" width="25.6328125" style="3" customWidth="1"/>
    <col min="10" max="10" width="25.6328125" style="280" customWidth="1"/>
    <col min="11" max="11" width="30.6328125" style="3" customWidth="1"/>
    <col min="12" max="12" width="30.6328125" style="280" customWidth="1"/>
    <col min="13" max="13" width="30.6328125" style="3" customWidth="1"/>
    <col min="14" max="14" width="20.6328125" style="3" customWidth="1"/>
    <col min="15" max="15" width="20.54296875" style="279" customWidth="1"/>
    <col min="16" max="16" width="3.81640625" style="3" customWidth="1"/>
    <col min="17" max="17" width="31.81640625" style="3" customWidth="1"/>
    <col min="18" max="16384" width="11.453125" style="3"/>
  </cols>
  <sheetData>
    <row r="1" spans="2:17" ht="18.5">
      <c r="B1" s="328" t="s">
        <v>889</v>
      </c>
    </row>
    <row r="3" spans="2:17" ht="40" customHeight="1">
      <c r="B3" s="291" t="s">
        <v>729</v>
      </c>
      <c r="C3" s="233"/>
      <c r="D3" s="43"/>
      <c r="E3" s="106"/>
      <c r="F3" s="43"/>
      <c r="G3" s="106"/>
      <c r="H3" s="106"/>
      <c r="I3" s="106"/>
      <c r="J3" s="106"/>
      <c r="K3" s="43"/>
      <c r="L3" s="106"/>
      <c r="M3" s="43"/>
      <c r="N3" s="43"/>
      <c r="O3" s="292"/>
      <c r="P3" s="43"/>
      <c r="Q3" s="43"/>
    </row>
    <row r="4" spans="2:17" ht="25">
      <c r="B4" s="293"/>
      <c r="C4" s="43"/>
      <c r="D4" s="43"/>
      <c r="E4" s="106"/>
      <c r="F4" s="43"/>
      <c r="G4" s="106"/>
      <c r="H4" s="106"/>
      <c r="I4" s="106"/>
      <c r="J4" s="106"/>
      <c r="K4" s="43"/>
      <c r="L4" s="106"/>
      <c r="M4" s="43"/>
      <c r="N4" s="43"/>
      <c r="O4" s="292"/>
      <c r="P4" s="43"/>
      <c r="Q4" s="43"/>
    </row>
    <row r="5" spans="2:17" s="288" customFormat="1" ht="40" customHeight="1">
      <c r="B5" s="312" t="s">
        <v>732</v>
      </c>
      <c r="C5" s="312" t="s">
        <v>733</v>
      </c>
      <c r="D5" s="312" t="s">
        <v>734</v>
      </c>
      <c r="E5" s="312" t="s">
        <v>735</v>
      </c>
      <c r="F5" s="312" t="s">
        <v>736</v>
      </c>
      <c r="G5" s="312" t="s">
        <v>737</v>
      </c>
      <c r="H5" s="312" t="s">
        <v>738</v>
      </c>
      <c r="I5" s="312" t="s">
        <v>739</v>
      </c>
      <c r="J5" s="312" t="s">
        <v>740</v>
      </c>
      <c r="K5" s="312" t="s">
        <v>741</v>
      </c>
      <c r="L5" s="312" t="s">
        <v>742</v>
      </c>
      <c r="M5" s="312" t="s">
        <v>743</v>
      </c>
      <c r="N5" s="312" t="s">
        <v>744</v>
      </c>
      <c r="O5" s="304"/>
      <c r="P5" s="106"/>
      <c r="Q5" s="106"/>
    </row>
    <row r="6" spans="2:17" s="287" customFormat="1" ht="80" customHeight="1" thickBot="1">
      <c r="B6" s="309" t="s">
        <v>745</v>
      </c>
      <c r="C6" s="309" t="s">
        <v>746</v>
      </c>
      <c r="D6" s="310" t="s">
        <v>747</v>
      </c>
      <c r="E6" s="309" t="s">
        <v>748</v>
      </c>
      <c r="F6" s="309" t="s">
        <v>749</v>
      </c>
      <c r="G6" s="309" t="s">
        <v>750</v>
      </c>
      <c r="H6" s="309" t="s">
        <v>751</v>
      </c>
      <c r="I6" s="311"/>
      <c r="J6" s="309" t="s">
        <v>752</v>
      </c>
      <c r="K6" s="309" t="s">
        <v>753</v>
      </c>
      <c r="L6" s="309" t="s">
        <v>754</v>
      </c>
      <c r="M6" s="309" t="s">
        <v>755</v>
      </c>
      <c r="N6" s="309" t="s">
        <v>728</v>
      </c>
      <c r="O6" s="294"/>
      <c r="P6" s="7"/>
      <c r="Q6" s="290"/>
    </row>
    <row r="7" spans="2:17" s="287" customFormat="1" ht="205" customHeight="1" thickBot="1">
      <c r="B7" s="307" t="s">
        <v>756</v>
      </c>
      <c r="C7" s="307" t="s">
        <v>757</v>
      </c>
      <c r="D7" s="308" t="s">
        <v>758</v>
      </c>
      <c r="E7" s="307" t="s">
        <v>748</v>
      </c>
      <c r="F7" s="307" t="s">
        <v>749</v>
      </c>
      <c r="G7" s="307" t="s">
        <v>759</v>
      </c>
      <c r="H7" s="307" t="s">
        <v>760</v>
      </c>
      <c r="I7" s="307" t="s">
        <v>2</v>
      </c>
      <c r="J7" s="307" t="s">
        <v>752</v>
      </c>
      <c r="K7" s="308" t="s">
        <v>761</v>
      </c>
      <c r="L7" s="307" t="s">
        <v>754</v>
      </c>
      <c r="M7" s="307" t="s">
        <v>762</v>
      </c>
      <c r="N7" s="307" t="s">
        <v>728</v>
      </c>
      <c r="O7" s="7"/>
      <c r="P7" s="7"/>
      <c r="Q7" s="7"/>
    </row>
    <row r="8" spans="2:17" s="287" customFormat="1" ht="180" customHeight="1" thickBot="1">
      <c r="B8" s="307" t="s">
        <v>756</v>
      </c>
      <c r="C8" s="307" t="s">
        <v>746</v>
      </c>
      <c r="D8" s="308" t="s">
        <v>763</v>
      </c>
      <c r="E8" s="307" t="s">
        <v>748</v>
      </c>
      <c r="F8" s="307" t="s">
        <v>764</v>
      </c>
      <c r="G8" s="307" t="s">
        <v>759</v>
      </c>
      <c r="H8" s="307" t="s">
        <v>760</v>
      </c>
      <c r="I8" s="307" t="s">
        <v>2</v>
      </c>
      <c r="J8" s="307" t="s">
        <v>765</v>
      </c>
      <c r="K8" s="308" t="s">
        <v>766</v>
      </c>
      <c r="L8" s="307" t="s">
        <v>754</v>
      </c>
      <c r="M8" s="307" t="s">
        <v>767</v>
      </c>
      <c r="N8" s="307" t="s">
        <v>728</v>
      </c>
      <c r="O8" s="7"/>
      <c r="P8" s="7"/>
      <c r="Q8" s="7"/>
    </row>
    <row r="9" spans="2:17" s="287" customFormat="1" ht="175" customHeight="1" thickBot="1">
      <c r="B9" s="307" t="s">
        <v>756</v>
      </c>
      <c r="C9" s="307" t="s">
        <v>768</v>
      </c>
      <c r="D9" s="308" t="s">
        <v>769</v>
      </c>
      <c r="E9" s="307" t="s">
        <v>748</v>
      </c>
      <c r="F9" s="307" t="s">
        <v>764</v>
      </c>
      <c r="G9" s="307" t="s">
        <v>750</v>
      </c>
      <c r="H9" s="307" t="s">
        <v>760</v>
      </c>
      <c r="I9" s="307" t="s">
        <v>2</v>
      </c>
      <c r="J9" s="307" t="s">
        <v>770</v>
      </c>
      <c r="K9" s="307" t="s">
        <v>771</v>
      </c>
      <c r="L9" s="307" t="s">
        <v>772</v>
      </c>
      <c r="M9" s="307" t="s">
        <v>773</v>
      </c>
      <c r="N9" s="307" t="s">
        <v>728</v>
      </c>
      <c r="O9" s="7"/>
      <c r="P9" s="7"/>
      <c r="Q9" s="7"/>
    </row>
    <row r="10" spans="2:17" s="287" customFormat="1" ht="265" customHeight="1" thickBot="1">
      <c r="B10" s="307" t="s">
        <v>774</v>
      </c>
      <c r="C10" s="307" t="s">
        <v>257</v>
      </c>
      <c r="D10" s="308" t="s">
        <v>775</v>
      </c>
      <c r="E10" s="307" t="s">
        <v>776</v>
      </c>
      <c r="F10" s="307" t="s">
        <v>777</v>
      </c>
      <c r="G10" s="307" t="s">
        <v>750</v>
      </c>
      <c r="H10" s="307" t="s">
        <v>760</v>
      </c>
      <c r="I10" s="307" t="s">
        <v>2</v>
      </c>
      <c r="J10" s="307" t="s">
        <v>778</v>
      </c>
      <c r="K10" s="308" t="s">
        <v>779</v>
      </c>
      <c r="L10" s="307" t="s">
        <v>754</v>
      </c>
      <c r="M10" s="307" t="s">
        <v>780</v>
      </c>
      <c r="N10" s="307" t="s">
        <v>728</v>
      </c>
      <c r="O10" s="294"/>
      <c r="P10" s="7"/>
      <c r="Q10" s="7"/>
    </row>
    <row r="11" spans="2:17" s="287" customFormat="1" ht="285" customHeight="1" thickBot="1">
      <c r="B11" s="307" t="s">
        <v>745</v>
      </c>
      <c r="C11" s="307" t="s">
        <v>746</v>
      </c>
      <c r="D11" s="308" t="s">
        <v>781</v>
      </c>
      <c r="E11" s="307" t="s">
        <v>748</v>
      </c>
      <c r="F11" s="307" t="s">
        <v>782</v>
      </c>
      <c r="G11" s="307" t="s">
        <v>750</v>
      </c>
      <c r="H11" s="307" t="s">
        <v>751</v>
      </c>
      <c r="I11" s="307" t="s">
        <v>2</v>
      </c>
      <c r="J11" s="307" t="s">
        <v>778</v>
      </c>
      <c r="K11" s="308" t="s">
        <v>783</v>
      </c>
      <c r="L11" s="307" t="s">
        <v>784</v>
      </c>
      <c r="M11" s="307" t="s">
        <v>762</v>
      </c>
      <c r="N11" s="307" t="s">
        <v>728</v>
      </c>
      <c r="O11" s="294"/>
      <c r="P11" s="7"/>
      <c r="Q11" s="7"/>
    </row>
    <row r="12" spans="2:17" s="287" customFormat="1" ht="125" customHeight="1" thickBot="1">
      <c r="B12" s="307" t="s">
        <v>756</v>
      </c>
      <c r="C12" s="307" t="s">
        <v>746</v>
      </c>
      <c r="D12" s="308" t="s">
        <v>785</v>
      </c>
      <c r="E12" s="307" t="s">
        <v>748</v>
      </c>
      <c r="F12" s="307" t="s">
        <v>749</v>
      </c>
      <c r="G12" s="307" t="s">
        <v>750</v>
      </c>
      <c r="H12" s="307" t="s">
        <v>760</v>
      </c>
      <c r="I12" s="307" t="s">
        <v>2</v>
      </c>
      <c r="J12" s="307" t="s">
        <v>778</v>
      </c>
      <c r="K12" s="307" t="s">
        <v>753</v>
      </c>
      <c r="L12" s="307" t="s">
        <v>754</v>
      </c>
      <c r="M12" s="307" t="s">
        <v>786</v>
      </c>
      <c r="N12" s="307" t="s">
        <v>728</v>
      </c>
      <c r="O12" s="294"/>
      <c r="P12" s="7"/>
      <c r="Q12" s="7"/>
    </row>
    <row r="13" spans="2:17" s="287" customFormat="1" ht="16" customHeight="1">
      <c r="B13" s="295"/>
      <c r="C13" s="296"/>
      <c r="D13" s="296"/>
      <c r="E13" s="295"/>
      <c r="F13" s="296"/>
      <c r="G13" s="295"/>
      <c r="H13" s="295"/>
      <c r="I13" s="295"/>
      <c r="J13" s="295"/>
      <c r="K13" s="295"/>
      <c r="L13" s="295"/>
      <c r="M13" s="296"/>
      <c r="N13" s="296"/>
      <c r="O13" s="294"/>
      <c r="P13" s="7"/>
      <c r="Q13" s="7"/>
    </row>
    <row r="14" spans="2:17" s="287" customFormat="1" ht="30" customHeight="1">
      <c r="B14" s="544" t="s">
        <v>787</v>
      </c>
      <c r="C14" s="544"/>
      <c r="D14" s="544"/>
      <c r="E14" s="544"/>
      <c r="F14" s="544"/>
      <c r="G14" s="295"/>
      <c r="H14" s="297"/>
      <c r="I14" s="297"/>
      <c r="J14" s="295"/>
      <c r="K14" s="298"/>
      <c r="L14" s="295"/>
      <c r="M14" s="296"/>
      <c r="N14" s="7"/>
      <c r="O14" s="294"/>
      <c r="P14" s="7"/>
      <c r="Q14" s="7"/>
    </row>
    <row r="15" spans="2:17" s="287" customFormat="1" ht="22.5">
      <c r="B15" s="283"/>
      <c r="C15" s="283"/>
      <c r="D15" s="283"/>
      <c r="E15" s="283"/>
      <c r="F15" s="283"/>
      <c r="G15" s="283"/>
      <c r="H15" s="289"/>
      <c r="I15" s="289"/>
      <c r="J15" s="286"/>
      <c r="K15" s="284"/>
      <c r="L15" s="282"/>
      <c r="M15" s="281"/>
      <c r="O15" s="285"/>
    </row>
    <row r="16" spans="2:17" s="287" customFormat="1" ht="22.5">
      <c r="B16" s="283"/>
      <c r="C16" s="283"/>
      <c r="D16" s="283"/>
      <c r="E16" s="283"/>
      <c r="F16" s="283"/>
      <c r="G16" s="283"/>
      <c r="H16" s="289"/>
      <c r="I16" s="289"/>
      <c r="J16" s="286"/>
      <c r="K16" s="284"/>
      <c r="L16" s="282"/>
      <c r="M16" s="281"/>
      <c r="O16" s="285"/>
    </row>
    <row r="17" spans="2:15" s="287" customFormat="1" ht="22.5">
      <c r="B17" s="283"/>
      <c r="C17" s="283"/>
      <c r="D17" s="283"/>
      <c r="E17" s="283"/>
      <c r="F17" s="283"/>
      <c r="G17" s="283"/>
      <c r="H17" s="289"/>
      <c r="I17" s="289"/>
      <c r="J17" s="286"/>
      <c r="K17" s="284"/>
      <c r="L17" s="282"/>
      <c r="M17" s="281"/>
      <c r="O17" s="285"/>
    </row>
    <row r="18" spans="2:15" s="287" customFormat="1" ht="22" customHeight="1">
      <c r="B18" s="283"/>
      <c r="C18" s="283"/>
      <c r="D18" s="283"/>
      <c r="E18" s="283"/>
      <c r="F18" s="283"/>
      <c r="G18" s="283"/>
      <c r="H18" s="289"/>
      <c r="I18" s="289"/>
      <c r="J18" s="286"/>
      <c r="K18" s="284"/>
      <c r="L18" s="282"/>
      <c r="M18" s="281"/>
      <c r="O18" s="285"/>
    </row>
    <row r="19" spans="2:15" s="287" customFormat="1" ht="22.5">
      <c r="B19" s="283"/>
      <c r="C19" s="283"/>
      <c r="D19" s="283"/>
      <c r="E19" s="283"/>
      <c r="F19" s="283"/>
      <c r="G19" s="283"/>
      <c r="H19" s="289"/>
      <c r="I19" s="289"/>
      <c r="J19" s="286"/>
      <c r="K19" s="284"/>
      <c r="L19" s="282"/>
      <c r="M19" s="281"/>
      <c r="O19" s="285"/>
    </row>
    <row r="20" spans="2:15" s="287" customFormat="1" ht="40" customHeight="1">
      <c r="B20" s="545" t="s">
        <v>730</v>
      </c>
      <c r="C20" s="545"/>
      <c r="D20" s="7"/>
      <c r="E20" s="105"/>
      <c r="F20" s="7"/>
      <c r="G20" s="105"/>
      <c r="H20" s="105"/>
      <c r="I20" s="105"/>
      <c r="J20" s="105"/>
      <c r="K20" s="7"/>
      <c r="L20" s="105"/>
      <c r="M20" s="7"/>
      <c r="N20" s="7"/>
      <c r="O20" s="285"/>
    </row>
    <row r="21" spans="2:15" s="287" customFormat="1" ht="25">
      <c r="B21" s="299"/>
      <c r="C21" s="300"/>
      <c r="D21" s="7"/>
      <c r="E21" s="105"/>
      <c r="F21" s="7"/>
      <c r="G21" s="105"/>
      <c r="H21" s="105"/>
      <c r="I21" s="105"/>
      <c r="J21" s="105"/>
      <c r="K21" s="7"/>
      <c r="L21" s="105"/>
      <c r="M21" s="7"/>
      <c r="N21" s="7"/>
      <c r="O21" s="285"/>
    </row>
    <row r="22" spans="2:15" s="287" customFormat="1" ht="40" customHeight="1">
      <c r="B22" s="305" t="s">
        <v>732</v>
      </c>
      <c r="C22" s="305" t="s">
        <v>733</v>
      </c>
      <c r="D22" s="305" t="s">
        <v>734</v>
      </c>
      <c r="E22" s="305" t="s">
        <v>735</v>
      </c>
      <c r="F22" s="305" t="s">
        <v>736</v>
      </c>
      <c r="G22" s="305" t="s">
        <v>737</v>
      </c>
      <c r="H22" s="305" t="s">
        <v>738</v>
      </c>
      <c r="I22" s="305" t="s">
        <v>788</v>
      </c>
      <c r="J22" s="306" t="s">
        <v>740</v>
      </c>
      <c r="K22" s="306" t="s">
        <v>741</v>
      </c>
      <c r="L22" s="306" t="s">
        <v>742</v>
      </c>
      <c r="M22" s="306" t="s">
        <v>789</v>
      </c>
      <c r="N22" s="306" t="s">
        <v>744</v>
      </c>
      <c r="O22" s="285"/>
    </row>
    <row r="23" spans="2:15" s="287" customFormat="1" ht="165" customHeight="1" thickBot="1">
      <c r="B23" s="309" t="s">
        <v>790</v>
      </c>
      <c r="C23" s="309" t="s">
        <v>791</v>
      </c>
      <c r="D23" s="310" t="s">
        <v>792</v>
      </c>
      <c r="E23" s="309" t="s">
        <v>793</v>
      </c>
      <c r="F23" s="310" t="s">
        <v>794</v>
      </c>
      <c r="G23" s="309" t="s">
        <v>2</v>
      </c>
      <c r="H23" s="309" t="s">
        <v>760</v>
      </c>
      <c r="I23" s="309" t="s">
        <v>2</v>
      </c>
      <c r="J23" s="309" t="s">
        <v>795</v>
      </c>
      <c r="K23" s="309" t="s">
        <v>753</v>
      </c>
      <c r="L23" s="309" t="s">
        <v>796</v>
      </c>
      <c r="M23" s="309" t="s">
        <v>797</v>
      </c>
      <c r="N23" s="309" t="s">
        <v>728</v>
      </c>
      <c r="O23" s="285"/>
    </row>
    <row r="24" spans="2:15" ht="90" customHeight="1" thickBot="1">
      <c r="B24" s="307" t="s">
        <v>790</v>
      </c>
      <c r="C24" s="307" t="s">
        <v>791</v>
      </c>
      <c r="D24" s="308" t="s">
        <v>798</v>
      </c>
      <c r="E24" s="307" t="s">
        <v>793</v>
      </c>
      <c r="F24" s="308" t="s">
        <v>799</v>
      </c>
      <c r="G24" s="307" t="s">
        <v>2</v>
      </c>
      <c r="H24" s="307" t="s">
        <v>760</v>
      </c>
      <c r="I24" s="307" t="s">
        <v>2</v>
      </c>
      <c r="J24" s="307" t="s">
        <v>795</v>
      </c>
      <c r="K24" s="307" t="s">
        <v>753</v>
      </c>
      <c r="L24" s="307" t="s">
        <v>796</v>
      </c>
      <c r="M24" s="307" t="s">
        <v>797</v>
      </c>
      <c r="N24" s="307" t="s">
        <v>728</v>
      </c>
    </row>
    <row r="25" spans="2:15" ht="16" customHeight="1">
      <c r="B25" s="295"/>
      <c r="C25" s="296"/>
      <c r="D25" s="296"/>
      <c r="E25" s="295"/>
      <c r="F25" s="296"/>
      <c r="G25" s="295"/>
      <c r="H25" s="295"/>
      <c r="I25" s="295"/>
      <c r="J25" s="295"/>
      <c r="K25" s="295"/>
      <c r="L25" s="295"/>
      <c r="M25" s="296"/>
      <c r="N25" s="296"/>
    </row>
    <row r="26" spans="2:15" ht="31.5" customHeight="1">
      <c r="B26" s="544" t="s">
        <v>787</v>
      </c>
      <c r="C26" s="544"/>
      <c r="D26" s="544"/>
      <c r="E26" s="544"/>
      <c r="F26" s="544"/>
      <c r="G26" s="295"/>
      <c r="H26" s="295"/>
      <c r="I26" s="295"/>
      <c r="J26" s="295"/>
      <c r="K26" s="298"/>
      <c r="L26" s="295"/>
      <c r="M26" s="296"/>
      <c r="N26" s="43"/>
    </row>
    <row r="27" spans="2:15" ht="22" customHeight="1">
      <c r="B27" s="301"/>
      <c r="C27" s="301"/>
      <c r="D27" s="301"/>
      <c r="E27" s="301"/>
      <c r="F27" s="301"/>
      <c r="G27" s="295"/>
      <c r="H27" s="295"/>
      <c r="I27" s="295"/>
      <c r="J27" s="295"/>
      <c r="K27" s="298"/>
      <c r="L27" s="295"/>
      <c r="M27" s="296"/>
      <c r="N27" s="43"/>
    </row>
    <row r="28" spans="2:15" ht="22" customHeight="1">
      <c r="B28" s="301"/>
      <c r="C28" s="301"/>
      <c r="D28" s="301"/>
      <c r="E28" s="301"/>
      <c r="F28" s="301"/>
      <c r="G28" s="295"/>
      <c r="H28" s="295"/>
      <c r="I28" s="295"/>
      <c r="J28" s="295"/>
      <c r="K28" s="298"/>
      <c r="L28" s="295"/>
      <c r="M28" s="296"/>
      <c r="N28" s="43"/>
    </row>
    <row r="29" spans="2:15" ht="40" customHeight="1">
      <c r="B29" s="291" t="s">
        <v>731</v>
      </c>
      <c r="C29" s="233"/>
      <c r="D29" s="43"/>
      <c r="E29" s="106"/>
      <c r="F29" s="43"/>
      <c r="G29" s="106"/>
      <c r="H29" s="106"/>
      <c r="I29" s="106"/>
      <c r="J29" s="106"/>
      <c r="K29" s="43"/>
      <c r="L29" s="106"/>
      <c r="M29" s="43"/>
      <c r="N29" s="43"/>
    </row>
    <row r="30" spans="2:15" ht="25">
      <c r="B30" s="302"/>
      <c r="C30" s="43"/>
      <c r="D30" s="43"/>
      <c r="E30" s="106"/>
      <c r="F30" s="43"/>
      <c r="G30" s="106"/>
      <c r="H30" s="106"/>
      <c r="I30" s="106"/>
      <c r="J30" s="106"/>
      <c r="K30" s="43"/>
      <c r="L30" s="106"/>
      <c r="M30" s="43"/>
      <c r="N30" s="43"/>
    </row>
    <row r="31" spans="2:15" ht="40" customHeight="1" thickBot="1">
      <c r="B31" s="313" t="s">
        <v>732</v>
      </c>
      <c r="C31" s="313" t="s">
        <v>733</v>
      </c>
      <c r="D31" s="313" t="s">
        <v>734</v>
      </c>
      <c r="E31" s="313" t="s">
        <v>735</v>
      </c>
      <c r="F31" s="313" t="s">
        <v>736</v>
      </c>
      <c r="G31" s="313" t="s">
        <v>737</v>
      </c>
      <c r="H31" s="313" t="s">
        <v>738</v>
      </c>
      <c r="I31" s="313" t="s">
        <v>788</v>
      </c>
      <c r="J31" s="313" t="s">
        <v>740</v>
      </c>
      <c r="K31" s="313" t="s">
        <v>741</v>
      </c>
      <c r="L31" s="313" t="s">
        <v>742</v>
      </c>
      <c r="M31" s="313" t="s">
        <v>789</v>
      </c>
      <c r="N31" s="313" t="s">
        <v>744</v>
      </c>
    </row>
    <row r="32" spans="2:15" ht="300" customHeight="1" thickBot="1">
      <c r="B32" s="314" t="s">
        <v>800</v>
      </c>
      <c r="C32" s="314" t="s">
        <v>801</v>
      </c>
      <c r="D32" s="315" t="s">
        <v>802</v>
      </c>
      <c r="E32" s="314" t="s">
        <v>803</v>
      </c>
      <c r="F32" s="315" t="s">
        <v>804</v>
      </c>
      <c r="G32" s="314" t="s">
        <v>2</v>
      </c>
      <c r="H32" s="314" t="s">
        <v>760</v>
      </c>
      <c r="I32" s="314" t="s">
        <v>2</v>
      </c>
      <c r="J32" s="314" t="s">
        <v>770</v>
      </c>
      <c r="K32" s="314" t="s">
        <v>805</v>
      </c>
      <c r="L32" s="314" t="s">
        <v>772</v>
      </c>
      <c r="M32" s="314" t="s">
        <v>806</v>
      </c>
      <c r="N32" s="314" t="s">
        <v>728</v>
      </c>
    </row>
    <row r="33" spans="2:14" ht="16" customHeight="1">
      <c r="B33" s="295"/>
      <c r="C33" s="296"/>
      <c r="D33" s="296"/>
      <c r="E33" s="295"/>
      <c r="F33" s="296"/>
      <c r="G33" s="295"/>
      <c r="H33" s="295"/>
      <c r="I33" s="295"/>
      <c r="J33" s="295"/>
      <c r="K33" s="295"/>
      <c r="L33" s="295"/>
      <c r="M33" s="296"/>
      <c r="N33" s="296"/>
    </row>
    <row r="34" spans="2:14" ht="35" customHeight="1">
      <c r="B34" s="544" t="s">
        <v>787</v>
      </c>
      <c r="C34" s="544"/>
      <c r="D34" s="544"/>
      <c r="E34" s="544"/>
      <c r="F34" s="544"/>
      <c r="G34" s="295"/>
      <c r="H34" s="295"/>
      <c r="I34" s="295"/>
      <c r="J34" s="295"/>
      <c r="K34" s="298"/>
      <c r="L34" s="295"/>
      <c r="M34" s="296"/>
      <c r="N34" s="43"/>
    </row>
    <row r="35" spans="2:14" ht="31.5" customHeight="1">
      <c r="L35" s="282"/>
    </row>
    <row r="36" spans="2:14" ht="31.5" customHeight="1">
      <c r="L36" s="282"/>
    </row>
    <row r="37" spans="2:14" ht="22" customHeight="1">
      <c r="L37" s="282"/>
    </row>
    <row r="38" spans="2:14" ht="22" customHeight="1">
      <c r="L38" s="282"/>
    </row>
    <row r="39" spans="2:14" ht="40" customHeight="1">
      <c r="B39" s="291" t="s">
        <v>807</v>
      </c>
      <c r="C39" s="271"/>
      <c r="D39" s="106"/>
      <c r="E39" s="106"/>
      <c r="F39" s="106"/>
      <c r="G39" s="106"/>
      <c r="H39" s="106"/>
      <c r="I39" s="106"/>
      <c r="J39" s="106"/>
      <c r="K39" s="106"/>
      <c r="L39" s="106"/>
      <c r="M39" s="106"/>
      <c r="N39" s="106"/>
    </row>
    <row r="40" spans="2:14" ht="25">
      <c r="B40" s="303"/>
      <c r="C40" s="43"/>
      <c r="D40" s="43"/>
      <c r="E40" s="106"/>
      <c r="F40" s="43"/>
      <c r="G40" s="106"/>
      <c r="H40" s="106"/>
      <c r="I40" s="106"/>
      <c r="J40" s="106"/>
      <c r="K40" s="43"/>
      <c r="L40" s="106"/>
      <c r="M40" s="43"/>
      <c r="N40" s="43"/>
    </row>
    <row r="41" spans="2:14" ht="40" customHeight="1">
      <c r="B41" s="312" t="s">
        <v>732</v>
      </c>
      <c r="C41" s="312" t="s">
        <v>733</v>
      </c>
      <c r="D41" s="312" t="s">
        <v>734</v>
      </c>
      <c r="E41" s="312" t="s">
        <v>735</v>
      </c>
      <c r="F41" s="312" t="s">
        <v>736</v>
      </c>
      <c r="G41" s="312" t="s">
        <v>737</v>
      </c>
      <c r="H41" s="312" t="s">
        <v>738</v>
      </c>
      <c r="I41" s="312" t="s">
        <v>788</v>
      </c>
      <c r="J41" s="312" t="s">
        <v>740</v>
      </c>
      <c r="K41" s="312" t="s">
        <v>741</v>
      </c>
      <c r="L41" s="312" t="s">
        <v>742</v>
      </c>
      <c r="M41" s="312" t="s">
        <v>789</v>
      </c>
      <c r="N41" s="312" t="s">
        <v>744</v>
      </c>
    </row>
    <row r="42" spans="2:14" ht="120" customHeight="1" thickBot="1">
      <c r="B42" s="309" t="s">
        <v>808</v>
      </c>
      <c r="C42" s="317" t="s">
        <v>809</v>
      </c>
      <c r="D42" s="317" t="s">
        <v>810</v>
      </c>
      <c r="E42" s="309" t="s">
        <v>727</v>
      </c>
      <c r="F42" s="317" t="s">
        <v>804</v>
      </c>
      <c r="G42" s="309" t="s">
        <v>2</v>
      </c>
      <c r="H42" s="309" t="s">
        <v>751</v>
      </c>
      <c r="I42" s="309" t="s">
        <v>2</v>
      </c>
      <c r="J42" s="309" t="s">
        <v>811</v>
      </c>
      <c r="K42" s="309" t="s">
        <v>812</v>
      </c>
      <c r="L42" s="317" t="s">
        <v>784</v>
      </c>
      <c r="M42" s="317" t="s">
        <v>813</v>
      </c>
      <c r="N42" s="310" t="s">
        <v>728</v>
      </c>
    </row>
    <row r="43" spans="2:14" ht="170" customHeight="1" thickBot="1">
      <c r="B43" s="307" t="s">
        <v>814</v>
      </c>
      <c r="C43" s="318" t="s">
        <v>815</v>
      </c>
      <c r="D43" s="318" t="s">
        <v>816</v>
      </c>
      <c r="E43" s="307" t="s">
        <v>727</v>
      </c>
      <c r="F43" s="318" t="s">
        <v>817</v>
      </c>
      <c r="G43" s="307" t="s">
        <v>2</v>
      </c>
      <c r="H43" s="307" t="s">
        <v>760</v>
      </c>
      <c r="I43" s="307" t="s">
        <v>2</v>
      </c>
      <c r="J43" s="307" t="s">
        <v>811</v>
      </c>
      <c r="K43" s="308" t="s">
        <v>818</v>
      </c>
      <c r="L43" s="318" t="s">
        <v>784</v>
      </c>
      <c r="M43" s="318" t="s">
        <v>819</v>
      </c>
      <c r="N43" s="308" t="s">
        <v>728</v>
      </c>
    </row>
    <row r="44" spans="2:14" ht="310" customHeight="1" thickBot="1">
      <c r="B44" s="307" t="s">
        <v>814</v>
      </c>
      <c r="C44" s="318" t="s">
        <v>815</v>
      </c>
      <c r="D44" s="318" t="s">
        <v>820</v>
      </c>
      <c r="E44" s="307" t="s">
        <v>727</v>
      </c>
      <c r="F44" s="318" t="s">
        <v>817</v>
      </c>
      <c r="G44" s="307" t="s">
        <v>2</v>
      </c>
      <c r="H44" s="307" t="s">
        <v>760</v>
      </c>
      <c r="I44" s="307" t="s">
        <v>2</v>
      </c>
      <c r="J44" s="307" t="s">
        <v>770</v>
      </c>
      <c r="K44" s="308" t="s">
        <v>821</v>
      </c>
      <c r="L44" s="319"/>
      <c r="M44" s="308" t="s">
        <v>819</v>
      </c>
      <c r="N44" s="308" t="s">
        <v>728</v>
      </c>
    </row>
    <row r="45" spans="2:14" ht="140" customHeight="1" thickBot="1">
      <c r="B45" s="307" t="s">
        <v>814</v>
      </c>
      <c r="C45" s="318" t="s">
        <v>815</v>
      </c>
      <c r="D45" s="318" t="s">
        <v>822</v>
      </c>
      <c r="E45" s="307" t="s">
        <v>727</v>
      </c>
      <c r="F45" s="318" t="s">
        <v>823</v>
      </c>
      <c r="G45" s="307" t="s">
        <v>2</v>
      </c>
      <c r="H45" s="307" t="s">
        <v>760</v>
      </c>
      <c r="I45" s="307" t="s">
        <v>2</v>
      </c>
      <c r="J45" s="307" t="s">
        <v>770</v>
      </c>
      <c r="K45" s="307" t="s">
        <v>824</v>
      </c>
      <c r="L45" s="319"/>
      <c r="M45" s="308" t="s">
        <v>819</v>
      </c>
      <c r="N45" s="308" t="s">
        <v>728</v>
      </c>
    </row>
    <row r="46" spans="2:14" ht="16.5">
      <c r="B46" s="295"/>
      <c r="C46" s="316"/>
      <c r="D46" s="316"/>
      <c r="E46" s="295"/>
      <c r="F46" s="316"/>
      <c r="G46" s="295"/>
      <c r="H46" s="295"/>
      <c r="I46" s="295"/>
      <c r="J46" s="295"/>
      <c r="K46" s="295"/>
      <c r="L46" s="43"/>
      <c r="M46" s="296"/>
      <c r="N46" s="296"/>
    </row>
    <row r="47" spans="2:14" ht="16.5">
      <c r="B47" s="544" t="s">
        <v>787</v>
      </c>
      <c r="C47" s="544"/>
      <c r="D47" s="544"/>
      <c r="E47" s="544"/>
      <c r="F47" s="544"/>
      <c r="G47" s="106"/>
      <c r="H47" s="106"/>
      <c r="I47" s="106"/>
      <c r="J47" s="106"/>
      <c r="K47" s="298"/>
      <c r="L47" s="106"/>
      <c r="M47" s="43"/>
      <c r="N47" s="43"/>
    </row>
    <row r="56" spans="2:2">
      <c r="B56" s="330" t="s">
        <v>896</v>
      </c>
    </row>
  </sheetData>
  <mergeCells count="5">
    <mergeCell ref="B47:F47"/>
    <mergeCell ref="B20:C20"/>
    <mergeCell ref="B14:F14"/>
    <mergeCell ref="B26:F26"/>
    <mergeCell ref="B34:F34"/>
  </mergeCells>
  <pageMargins left="0.7" right="0.7" top="0.75" bottom="0.75" header="0.3" footer="0.3"/>
  <headerFooter>
    <oddHeader>&amp;C&amp;"Arial"&amp;8&amp;K000000 INTERNAL&amp;1#_x000D_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3025-0B90-4811-8FE5-7EE5D04A1C63}">
  <dimension ref="A1:E78"/>
  <sheetViews>
    <sheetView showGridLines="0" zoomScale="70" zoomScaleNormal="70" workbookViewId="0">
      <pane ySplit="1" topLeftCell="A2" activePane="bottomLeft" state="frozen"/>
      <selection pane="bottomLeft" activeCell="G3" sqref="G3"/>
    </sheetView>
  </sheetViews>
  <sheetFormatPr baseColWidth="10" defaultRowHeight="14.5"/>
  <cols>
    <col min="1" max="1" width="13.90625" bestFit="1" customWidth="1"/>
    <col min="2" max="2" width="127.54296875" customWidth="1"/>
    <col min="3" max="3" width="29.1796875" bestFit="1" customWidth="1"/>
    <col min="4" max="4" width="30.1796875" customWidth="1"/>
    <col min="5" max="5" width="12.54296875" style="39" bestFit="1" customWidth="1"/>
  </cols>
  <sheetData>
    <row r="1" spans="1:5" ht="16.5">
      <c r="A1" s="228" t="s">
        <v>211</v>
      </c>
      <c r="B1" s="221" t="s">
        <v>212</v>
      </c>
      <c r="C1" s="221" t="s">
        <v>213</v>
      </c>
      <c r="D1" s="221" t="s">
        <v>214</v>
      </c>
      <c r="E1" s="222" t="s">
        <v>74</v>
      </c>
    </row>
    <row r="2" spans="1:5" ht="16.5">
      <c r="A2" s="229" t="s">
        <v>224</v>
      </c>
      <c r="B2" s="215" t="s">
        <v>879</v>
      </c>
      <c r="C2" s="33" t="s">
        <v>893</v>
      </c>
      <c r="D2" s="220" t="s">
        <v>225</v>
      </c>
      <c r="E2" s="223" t="s">
        <v>707</v>
      </c>
    </row>
    <row r="3" spans="1:5" ht="16.5">
      <c r="A3" s="229" t="s">
        <v>224</v>
      </c>
      <c r="B3" s="215" t="s">
        <v>226</v>
      </c>
      <c r="C3" s="33" t="s">
        <v>893</v>
      </c>
      <c r="D3" s="220" t="s">
        <v>225</v>
      </c>
      <c r="E3" s="223" t="s">
        <v>707</v>
      </c>
    </row>
    <row r="4" spans="1:5" ht="16.5">
      <c r="A4" s="229" t="s">
        <v>224</v>
      </c>
      <c r="B4" s="214" t="s">
        <v>227</v>
      </c>
      <c r="C4" s="33" t="s">
        <v>893</v>
      </c>
      <c r="D4" s="220" t="s">
        <v>225</v>
      </c>
      <c r="E4" s="223" t="s">
        <v>707</v>
      </c>
    </row>
    <row r="5" spans="1:5" ht="16.5">
      <c r="A5" s="229" t="s">
        <v>224</v>
      </c>
      <c r="B5" s="215" t="s">
        <v>830</v>
      </c>
      <c r="C5" s="33" t="s">
        <v>892</v>
      </c>
      <c r="D5" s="220">
        <v>240</v>
      </c>
      <c r="E5" s="223" t="s">
        <v>707</v>
      </c>
    </row>
    <row r="6" spans="1:5" ht="16.5">
      <c r="A6" s="229" t="s">
        <v>224</v>
      </c>
      <c r="B6" s="215" t="s">
        <v>839</v>
      </c>
      <c r="C6" s="33" t="s">
        <v>892</v>
      </c>
      <c r="D6" s="220">
        <v>265</v>
      </c>
      <c r="E6" s="223" t="s">
        <v>707</v>
      </c>
    </row>
    <row r="7" spans="1:5" ht="16.5">
      <c r="A7" s="229" t="s">
        <v>224</v>
      </c>
      <c r="B7" s="215" t="s">
        <v>228</v>
      </c>
      <c r="C7" s="33" t="s">
        <v>892</v>
      </c>
      <c r="D7" s="220">
        <v>266</v>
      </c>
      <c r="E7" s="269" t="s">
        <v>707</v>
      </c>
    </row>
    <row r="8" spans="1:5" ht="16.5">
      <c r="A8" s="229" t="s">
        <v>224</v>
      </c>
      <c r="B8" s="214" t="s">
        <v>229</v>
      </c>
      <c r="C8" s="33" t="s">
        <v>893</v>
      </c>
      <c r="D8" s="220" t="s">
        <v>225</v>
      </c>
      <c r="E8" s="223" t="s">
        <v>707</v>
      </c>
    </row>
    <row r="9" spans="1:5" ht="16.5">
      <c r="A9" s="229" t="s">
        <v>224</v>
      </c>
      <c r="B9" s="214" t="s">
        <v>230</v>
      </c>
      <c r="C9" s="33" t="s">
        <v>893</v>
      </c>
      <c r="D9" s="220" t="s">
        <v>225</v>
      </c>
      <c r="E9" s="223" t="s">
        <v>707</v>
      </c>
    </row>
    <row r="10" spans="1:5" ht="16.5">
      <c r="A10" s="229" t="s">
        <v>224</v>
      </c>
      <c r="B10" s="215" t="s">
        <v>840</v>
      </c>
      <c r="C10" s="33" t="s">
        <v>893</v>
      </c>
      <c r="D10" s="220" t="s">
        <v>225</v>
      </c>
      <c r="E10" s="268" t="s">
        <v>707</v>
      </c>
    </row>
    <row r="11" spans="1:5" ht="16.5">
      <c r="A11" s="229" t="s">
        <v>224</v>
      </c>
      <c r="B11" s="214" t="s">
        <v>274</v>
      </c>
      <c r="C11" s="33" t="s">
        <v>893</v>
      </c>
      <c r="D11" s="220" t="s">
        <v>225</v>
      </c>
      <c r="E11" s="223" t="s">
        <v>707</v>
      </c>
    </row>
    <row r="12" spans="1:5" ht="16.5">
      <c r="A12" s="229" t="s">
        <v>224</v>
      </c>
      <c r="B12" s="215" t="s">
        <v>231</v>
      </c>
      <c r="C12" s="33" t="s">
        <v>892</v>
      </c>
      <c r="D12" s="220">
        <v>200</v>
      </c>
      <c r="E12" s="269" t="s">
        <v>707</v>
      </c>
    </row>
    <row r="13" spans="1:5" ht="16.5">
      <c r="A13" s="229" t="s">
        <v>224</v>
      </c>
      <c r="B13" s="215" t="s">
        <v>232</v>
      </c>
      <c r="C13" s="33" t="s">
        <v>892</v>
      </c>
      <c r="D13" s="220">
        <v>200</v>
      </c>
      <c r="E13" s="269" t="s">
        <v>707</v>
      </c>
    </row>
    <row r="14" spans="1:5" ht="16.5">
      <c r="A14" s="229" t="s">
        <v>224</v>
      </c>
      <c r="B14" s="215" t="s">
        <v>233</v>
      </c>
      <c r="C14" s="33" t="s">
        <v>892</v>
      </c>
      <c r="D14" s="220">
        <v>201</v>
      </c>
      <c r="E14" s="269" t="s">
        <v>707</v>
      </c>
    </row>
    <row r="15" spans="1:5" ht="16.5">
      <c r="A15" s="229" t="s">
        <v>224</v>
      </c>
      <c r="B15" s="215" t="s">
        <v>234</v>
      </c>
      <c r="C15" s="33" t="s">
        <v>892</v>
      </c>
      <c r="D15" s="220">
        <v>201</v>
      </c>
      <c r="E15" s="269" t="s">
        <v>707</v>
      </c>
    </row>
    <row r="16" spans="1:5" ht="16.5">
      <c r="A16" s="229" t="s">
        <v>224</v>
      </c>
      <c r="B16" s="215" t="s">
        <v>841</v>
      </c>
      <c r="C16" s="33" t="s">
        <v>893</v>
      </c>
      <c r="D16" s="220" t="s">
        <v>225</v>
      </c>
      <c r="E16" s="223" t="s">
        <v>707</v>
      </c>
    </row>
    <row r="17" spans="1:5" ht="16.5">
      <c r="A17" s="229" t="s">
        <v>224</v>
      </c>
      <c r="B17" s="215" t="s">
        <v>842</v>
      </c>
      <c r="C17" s="33" t="s">
        <v>892</v>
      </c>
      <c r="D17" s="220">
        <v>262</v>
      </c>
      <c r="E17" s="268" t="s">
        <v>707</v>
      </c>
    </row>
    <row r="18" spans="1:5" ht="16.5">
      <c r="A18" s="229" t="s">
        <v>224</v>
      </c>
      <c r="B18" s="214" t="s">
        <v>843</v>
      </c>
      <c r="C18" s="33" t="s">
        <v>892</v>
      </c>
      <c r="D18" s="220">
        <v>263</v>
      </c>
      <c r="E18" s="268" t="s">
        <v>707</v>
      </c>
    </row>
    <row r="19" spans="1:5" ht="16.5">
      <c r="A19" s="229" t="s">
        <v>224</v>
      </c>
      <c r="B19" s="214" t="s">
        <v>844</v>
      </c>
      <c r="C19" s="33" t="s">
        <v>893</v>
      </c>
      <c r="D19" s="220" t="s">
        <v>225</v>
      </c>
      <c r="E19" s="268" t="s">
        <v>707</v>
      </c>
    </row>
    <row r="20" spans="1:5" ht="16.5">
      <c r="A20" s="229" t="s">
        <v>224</v>
      </c>
      <c r="B20" s="215" t="s">
        <v>350</v>
      </c>
      <c r="C20" s="33" t="s">
        <v>893</v>
      </c>
      <c r="D20" s="220" t="s">
        <v>225</v>
      </c>
      <c r="E20" s="268" t="s">
        <v>707</v>
      </c>
    </row>
    <row r="21" spans="1:5" ht="16.5">
      <c r="A21" s="229" t="s">
        <v>224</v>
      </c>
      <c r="B21" s="215" t="s">
        <v>403</v>
      </c>
      <c r="C21" s="33" t="s">
        <v>893</v>
      </c>
      <c r="D21" s="220" t="s">
        <v>225</v>
      </c>
      <c r="E21" s="223" t="s">
        <v>707</v>
      </c>
    </row>
    <row r="22" spans="1:5" ht="16.5">
      <c r="A22" s="229" t="s">
        <v>224</v>
      </c>
      <c r="B22" s="215" t="s">
        <v>845</v>
      </c>
      <c r="C22" s="33" t="s">
        <v>892</v>
      </c>
      <c r="D22" s="220" t="s">
        <v>78</v>
      </c>
      <c r="E22" s="223" t="s">
        <v>707</v>
      </c>
    </row>
    <row r="23" spans="1:5" ht="16.5">
      <c r="A23" s="229" t="s">
        <v>224</v>
      </c>
      <c r="B23" s="215" t="s">
        <v>846</v>
      </c>
      <c r="C23" s="33" t="s">
        <v>892</v>
      </c>
      <c r="D23" s="220">
        <v>213</v>
      </c>
      <c r="E23" s="223" t="s">
        <v>707</v>
      </c>
    </row>
    <row r="24" spans="1:5" ht="16.5">
      <c r="A24" s="229" t="s">
        <v>224</v>
      </c>
      <c r="B24" s="215" t="s">
        <v>847</v>
      </c>
      <c r="C24" s="33" t="s">
        <v>892</v>
      </c>
      <c r="D24" s="220">
        <v>214</v>
      </c>
      <c r="E24" s="223" t="s">
        <v>707</v>
      </c>
    </row>
    <row r="25" spans="1:5" ht="16.5">
      <c r="A25" s="229" t="s">
        <v>224</v>
      </c>
      <c r="B25" s="215" t="s">
        <v>394</v>
      </c>
      <c r="C25" s="33" t="s">
        <v>893</v>
      </c>
      <c r="D25" s="220" t="s">
        <v>225</v>
      </c>
      <c r="E25" s="223" t="s">
        <v>707</v>
      </c>
    </row>
    <row r="26" spans="1:5" ht="16.5">
      <c r="A26" s="229" t="s">
        <v>224</v>
      </c>
      <c r="B26" s="215" t="s">
        <v>856</v>
      </c>
      <c r="C26" s="33" t="s">
        <v>892</v>
      </c>
      <c r="D26" s="220">
        <v>410</v>
      </c>
      <c r="E26" s="223" t="s">
        <v>707</v>
      </c>
    </row>
    <row r="27" spans="1:5" ht="16.5">
      <c r="A27" s="229" t="s">
        <v>224</v>
      </c>
      <c r="B27" s="214" t="s">
        <v>848</v>
      </c>
      <c r="C27" s="33" t="s">
        <v>892</v>
      </c>
      <c r="D27" s="220">
        <v>179</v>
      </c>
      <c r="E27" s="223" t="s">
        <v>707</v>
      </c>
    </row>
    <row r="28" spans="1:5" ht="16.5">
      <c r="A28" s="229" t="s">
        <v>224</v>
      </c>
      <c r="B28" s="214" t="s">
        <v>849</v>
      </c>
      <c r="C28" s="33" t="s">
        <v>892</v>
      </c>
      <c r="D28" s="220">
        <v>165</v>
      </c>
      <c r="E28" s="223" t="s">
        <v>707</v>
      </c>
    </row>
    <row r="29" spans="1:5" ht="16.5">
      <c r="A29" s="229" t="s">
        <v>224</v>
      </c>
      <c r="B29" s="214" t="s">
        <v>850</v>
      </c>
      <c r="C29" s="33" t="s">
        <v>892</v>
      </c>
      <c r="D29" s="220">
        <v>265</v>
      </c>
      <c r="E29" s="223" t="s">
        <v>707</v>
      </c>
    </row>
    <row r="30" spans="1:5" ht="16.5">
      <c r="A30" s="229" t="s">
        <v>217</v>
      </c>
      <c r="B30" s="216" t="s">
        <v>831</v>
      </c>
      <c r="C30" s="33" t="s">
        <v>892</v>
      </c>
      <c r="D30" s="220">
        <v>84</v>
      </c>
      <c r="E30" s="223" t="s">
        <v>707</v>
      </c>
    </row>
    <row r="31" spans="1:5" ht="16.5">
      <c r="A31" s="229" t="s">
        <v>217</v>
      </c>
      <c r="B31" s="215" t="s">
        <v>832</v>
      </c>
      <c r="C31" s="33" t="s">
        <v>892</v>
      </c>
      <c r="D31" s="220" t="s">
        <v>825</v>
      </c>
      <c r="E31" s="223" t="s">
        <v>707</v>
      </c>
    </row>
    <row r="32" spans="1:5" ht="16.5">
      <c r="A32" s="229" t="s">
        <v>217</v>
      </c>
      <c r="B32" s="215" t="s">
        <v>808</v>
      </c>
      <c r="C32" s="33" t="s">
        <v>892</v>
      </c>
      <c r="D32" s="220">
        <v>90</v>
      </c>
      <c r="E32" s="223" t="s">
        <v>707</v>
      </c>
    </row>
    <row r="33" spans="1:5" ht="16.5">
      <c r="A33" s="229" t="s">
        <v>217</v>
      </c>
      <c r="B33" s="215" t="s">
        <v>851</v>
      </c>
      <c r="C33" s="33" t="s">
        <v>892</v>
      </c>
      <c r="D33" s="220" t="s">
        <v>80</v>
      </c>
      <c r="E33" s="223" t="s">
        <v>707</v>
      </c>
    </row>
    <row r="34" spans="1:5" ht="16.5">
      <c r="A34" s="229" t="s">
        <v>217</v>
      </c>
      <c r="B34" s="214" t="s">
        <v>268</v>
      </c>
      <c r="C34" s="33" t="s">
        <v>892</v>
      </c>
      <c r="D34" s="220">
        <v>42</v>
      </c>
      <c r="E34" s="223" t="s">
        <v>707</v>
      </c>
    </row>
    <row r="35" spans="1:5" ht="16.5">
      <c r="A35" s="229" t="s">
        <v>217</v>
      </c>
      <c r="B35" s="214" t="s">
        <v>218</v>
      </c>
      <c r="C35" s="33" t="s">
        <v>892</v>
      </c>
      <c r="D35" s="220">
        <v>76</v>
      </c>
      <c r="E35" s="223" t="s">
        <v>707</v>
      </c>
    </row>
    <row r="36" spans="1:5" ht="16.5">
      <c r="A36" s="229" t="s">
        <v>217</v>
      </c>
      <c r="B36" s="214" t="s">
        <v>852</v>
      </c>
      <c r="C36" s="33" t="s">
        <v>892</v>
      </c>
      <c r="D36" s="220">
        <v>111</v>
      </c>
      <c r="E36" s="223" t="s">
        <v>707</v>
      </c>
    </row>
    <row r="37" spans="1:5" ht="16.5">
      <c r="A37" s="229" t="s">
        <v>217</v>
      </c>
      <c r="B37" s="214" t="s">
        <v>853</v>
      </c>
      <c r="C37" s="33" t="s">
        <v>892</v>
      </c>
      <c r="D37" s="220">
        <v>73</v>
      </c>
      <c r="E37" s="323" t="s">
        <v>707</v>
      </c>
    </row>
    <row r="38" spans="1:5" ht="16.5">
      <c r="A38" s="229" t="s">
        <v>217</v>
      </c>
      <c r="B38" s="215" t="s">
        <v>854</v>
      </c>
      <c r="C38" s="33" t="s">
        <v>892</v>
      </c>
      <c r="D38" s="220">
        <v>170</v>
      </c>
      <c r="E38" s="268" t="s">
        <v>707</v>
      </c>
    </row>
    <row r="39" spans="1:5" ht="16.5">
      <c r="A39" s="229" t="s">
        <v>217</v>
      </c>
      <c r="B39" s="214" t="s">
        <v>855</v>
      </c>
      <c r="C39" s="33" t="s">
        <v>892</v>
      </c>
      <c r="D39" s="220" t="s">
        <v>79</v>
      </c>
      <c r="E39" s="268" t="s">
        <v>707</v>
      </c>
    </row>
    <row r="40" spans="1:5" ht="16.5">
      <c r="A40" s="229" t="s">
        <v>217</v>
      </c>
      <c r="B40" s="215" t="s">
        <v>857</v>
      </c>
      <c r="C40" s="33" t="s">
        <v>892</v>
      </c>
      <c r="D40" s="220">
        <v>36</v>
      </c>
      <c r="E40" s="223" t="s">
        <v>707</v>
      </c>
    </row>
    <row r="41" spans="1:5" ht="16.5">
      <c r="A41" s="229" t="s">
        <v>217</v>
      </c>
      <c r="B41" s="214" t="s">
        <v>220</v>
      </c>
      <c r="C41" s="33" t="s">
        <v>892</v>
      </c>
      <c r="D41" s="220" t="s">
        <v>890</v>
      </c>
      <c r="E41" s="223" t="s">
        <v>707</v>
      </c>
    </row>
    <row r="42" spans="1:5" ht="16.5">
      <c r="A42" s="229" t="s">
        <v>217</v>
      </c>
      <c r="B42" s="214" t="s">
        <v>221</v>
      </c>
      <c r="C42" s="33" t="s">
        <v>893</v>
      </c>
      <c r="D42" s="220" t="s">
        <v>891</v>
      </c>
      <c r="E42" s="223" t="s">
        <v>707</v>
      </c>
    </row>
    <row r="43" spans="1:5" ht="16.5">
      <c r="A43" s="229" t="s">
        <v>217</v>
      </c>
      <c r="B43" s="214" t="s">
        <v>222</v>
      </c>
      <c r="C43" s="33" t="s">
        <v>892</v>
      </c>
      <c r="D43" s="220" t="s">
        <v>81</v>
      </c>
      <c r="E43" s="223" t="s">
        <v>707</v>
      </c>
    </row>
    <row r="44" spans="1:5" ht="16.5">
      <c r="A44" s="229" t="s">
        <v>217</v>
      </c>
      <c r="B44" s="215" t="s">
        <v>858</v>
      </c>
      <c r="C44" s="33" t="s">
        <v>892</v>
      </c>
      <c r="D44" s="220" t="s">
        <v>720</v>
      </c>
      <c r="E44" s="223" t="s">
        <v>707</v>
      </c>
    </row>
    <row r="45" spans="1:5" ht="16.5">
      <c r="A45" s="229" t="s">
        <v>217</v>
      </c>
      <c r="B45" s="215" t="s">
        <v>859</v>
      </c>
      <c r="C45" s="33" t="s">
        <v>892</v>
      </c>
      <c r="D45" s="220" t="s">
        <v>719</v>
      </c>
      <c r="E45" s="223" t="s">
        <v>707</v>
      </c>
    </row>
    <row r="46" spans="1:5" ht="16.5">
      <c r="A46" s="229" t="s">
        <v>217</v>
      </c>
      <c r="B46" s="215" t="s">
        <v>860</v>
      </c>
      <c r="C46" s="33" t="s">
        <v>892</v>
      </c>
      <c r="D46" s="220">
        <v>140</v>
      </c>
      <c r="E46" s="223" t="s">
        <v>707</v>
      </c>
    </row>
    <row r="47" spans="1:5" ht="16.5">
      <c r="A47" s="229" t="s">
        <v>217</v>
      </c>
      <c r="B47" s="215" t="s">
        <v>875</v>
      </c>
      <c r="C47" s="33" t="s">
        <v>892</v>
      </c>
      <c r="D47" s="220">
        <v>88</v>
      </c>
      <c r="E47" s="223" t="s">
        <v>707</v>
      </c>
    </row>
    <row r="48" spans="1:5" ht="16.5">
      <c r="A48" s="229" t="s">
        <v>217</v>
      </c>
      <c r="B48" s="215" t="s">
        <v>876</v>
      </c>
      <c r="C48" s="33" t="s">
        <v>892</v>
      </c>
      <c r="D48" s="220">
        <v>88</v>
      </c>
      <c r="E48" s="323" t="s">
        <v>707</v>
      </c>
    </row>
    <row r="49" spans="1:5" ht="16.5">
      <c r="A49" s="229" t="s">
        <v>217</v>
      </c>
      <c r="B49" s="215" t="s">
        <v>835</v>
      </c>
      <c r="C49" s="33" t="s">
        <v>893</v>
      </c>
      <c r="D49" s="220" t="s">
        <v>240</v>
      </c>
      <c r="E49" s="323" t="s">
        <v>707</v>
      </c>
    </row>
    <row r="50" spans="1:5" ht="16.5">
      <c r="A50" s="229" t="s">
        <v>217</v>
      </c>
      <c r="B50" s="215" t="s">
        <v>836</v>
      </c>
      <c r="C50" s="33" t="s">
        <v>893</v>
      </c>
      <c r="D50" s="220" t="s">
        <v>240</v>
      </c>
      <c r="E50" s="323" t="s">
        <v>707</v>
      </c>
    </row>
    <row r="51" spans="1:5" ht="16.5">
      <c r="A51" s="229" t="s">
        <v>217</v>
      </c>
      <c r="B51" s="215" t="s">
        <v>877</v>
      </c>
      <c r="C51" s="33" t="s">
        <v>892</v>
      </c>
      <c r="D51" s="220">
        <v>87</v>
      </c>
      <c r="E51" s="323" t="s">
        <v>707</v>
      </c>
    </row>
    <row r="52" spans="1:5" ht="16.5">
      <c r="A52" s="229" t="s">
        <v>217</v>
      </c>
      <c r="B52" s="215" t="s">
        <v>878</v>
      </c>
      <c r="C52" s="33" t="s">
        <v>892</v>
      </c>
      <c r="D52" s="220">
        <v>86</v>
      </c>
      <c r="E52" s="323" t="s">
        <v>707</v>
      </c>
    </row>
    <row r="53" spans="1:5" ht="16.5">
      <c r="A53" s="229" t="s">
        <v>217</v>
      </c>
      <c r="B53" s="215" t="s">
        <v>909</v>
      </c>
      <c r="C53" s="33" t="s">
        <v>893</v>
      </c>
      <c r="D53" s="220" t="s">
        <v>240</v>
      </c>
      <c r="E53" s="323" t="s">
        <v>707</v>
      </c>
    </row>
    <row r="54" spans="1:5" ht="16.5">
      <c r="A54" s="229" t="s">
        <v>59</v>
      </c>
      <c r="B54" s="215" t="s">
        <v>861</v>
      </c>
      <c r="C54" s="33" t="s">
        <v>892</v>
      </c>
      <c r="D54" s="220" t="s">
        <v>207</v>
      </c>
      <c r="E54" s="323" t="s">
        <v>707</v>
      </c>
    </row>
    <row r="55" spans="1:5" ht="16.5">
      <c r="A55" s="229" t="s">
        <v>59</v>
      </c>
      <c r="B55" s="215" t="s">
        <v>556</v>
      </c>
      <c r="C55" s="33" t="s">
        <v>893</v>
      </c>
      <c r="D55" s="220" t="s">
        <v>216</v>
      </c>
      <c r="E55" s="269" t="s">
        <v>707</v>
      </c>
    </row>
    <row r="56" spans="1:5" ht="16.5">
      <c r="A56" s="229" t="s">
        <v>59</v>
      </c>
      <c r="B56" s="215" t="s">
        <v>223</v>
      </c>
      <c r="C56" s="33" t="s">
        <v>893</v>
      </c>
      <c r="D56" s="220" t="s">
        <v>216</v>
      </c>
      <c r="E56" s="223" t="s">
        <v>707</v>
      </c>
    </row>
    <row r="57" spans="1:5" ht="16.5">
      <c r="A57" s="229" t="s">
        <v>59</v>
      </c>
      <c r="B57" s="215" t="s">
        <v>862</v>
      </c>
      <c r="C57" s="33" t="s">
        <v>892</v>
      </c>
      <c r="D57" s="220" t="s">
        <v>82</v>
      </c>
      <c r="E57" s="223" t="s">
        <v>707</v>
      </c>
    </row>
    <row r="58" spans="1:5" ht="16.5">
      <c r="A58" s="229" t="s">
        <v>59</v>
      </c>
      <c r="B58" s="215" t="s">
        <v>219</v>
      </c>
      <c r="C58" s="33" t="s">
        <v>893</v>
      </c>
      <c r="D58" s="220" t="s">
        <v>216</v>
      </c>
      <c r="E58" s="223" t="s">
        <v>707</v>
      </c>
    </row>
    <row r="59" spans="1:5" ht="16.5">
      <c r="A59" s="229" t="s">
        <v>59</v>
      </c>
      <c r="B59" s="215" t="s">
        <v>863</v>
      </c>
      <c r="C59" s="33" t="s">
        <v>892</v>
      </c>
      <c r="D59" s="220" t="s">
        <v>864</v>
      </c>
      <c r="E59" s="223" t="s">
        <v>707</v>
      </c>
    </row>
    <row r="60" spans="1:5" ht="16.5">
      <c r="A60" s="229" t="s">
        <v>59</v>
      </c>
      <c r="B60" s="215" t="s">
        <v>215</v>
      </c>
      <c r="C60" s="33" t="s">
        <v>893</v>
      </c>
      <c r="D60" s="220" t="s">
        <v>216</v>
      </c>
      <c r="E60" s="223" t="s">
        <v>707</v>
      </c>
    </row>
    <row r="61" spans="1:5" ht="16.5">
      <c r="A61" s="229" t="s">
        <v>59</v>
      </c>
      <c r="B61" s="215" t="s">
        <v>866</v>
      </c>
      <c r="C61" s="33" t="s">
        <v>892</v>
      </c>
      <c r="D61" s="220">
        <v>299</v>
      </c>
      <c r="E61" s="223" t="s">
        <v>707</v>
      </c>
    </row>
    <row r="62" spans="1:5" ht="16.5">
      <c r="A62" s="229" t="s">
        <v>59</v>
      </c>
      <c r="B62" s="215" t="s">
        <v>237</v>
      </c>
      <c r="C62" s="33" t="s">
        <v>893</v>
      </c>
      <c r="D62" s="220" t="s">
        <v>216</v>
      </c>
      <c r="E62" s="223" t="s">
        <v>707</v>
      </c>
    </row>
    <row r="63" spans="1:5" ht="16.5">
      <c r="A63" s="229" t="s">
        <v>59</v>
      </c>
      <c r="B63" s="214" t="s">
        <v>238</v>
      </c>
      <c r="C63" s="33" t="s">
        <v>892</v>
      </c>
      <c r="D63" s="220" t="s">
        <v>76</v>
      </c>
      <c r="E63" s="223" t="s">
        <v>707</v>
      </c>
    </row>
    <row r="64" spans="1:5" ht="16.5">
      <c r="A64" s="229" t="s">
        <v>59</v>
      </c>
      <c r="B64" s="215" t="s">
        <v>867</v>
      </c>
      <c r="C64" s="33" t="s">
        <v>892</v>
      </c>
      <c r="D64" s="220">
        <v>282</v>
      </c>
      <c r="E64" s="223" t="s">
        <v>707</v>
      </c>
    </row>
    <row r="65" spans="1:5" ht="16.5">
      <c r="A65" s="229" t="s">
        <v>59</v>
      </c>
      <c r="B65" s="215" t="s">
        <v>868</v>
      </c>
      <c r="C65" s="33" t="s">
        <v>892</v>
      </c>
      <c r="D65" s="220">
        <v>283</v>
      </c>
      <c r="E65" s="223" t="s">
        <v>707</v>
      </c>
    </row>
    <row r="66" spans="1:5" ht="16.5">
      <c r="A66" s="229" t="s">
        <v>59</v>
      </c>
      <c r="B66" s="215" t="s">
        <v>869</v>
      </c>
      <c r="C66" s="33" t="s">
        <v>892</v>
      </c>
      <c r="D66" s="220">
        <v>284</v>
      </c>
      <c r="E66" s="223" t="s">
        <v>707</v>
      </c>
    </row>
    <row r="67" spans="1:5" ht="16.5">
      <c r="A67" s="229" t="s">
        <v>59</v>
      </c>
      <c r="B67" s="215" t="s">
        <v>870</v>
      </c>
      <c r="C67" s="33" t="s">
        <v>892</v>
      </c>
      <c r="D67" s="220">
        <v>284</v>
      </c>
      <c r="E67" s="223" t="s">
        <v>707</v>
      </c>
    </row>
    <row r="68" spans="1:5" ht="16.5">
      <c r="A68" s="229" t="s">
        <v>59</v>
      </c>
      <c r="B68" s="215" t="s">
        <v>833</v>
      </c>
      <c r="C68" s="33" t="s">
        <v>893</v>
      </c>
      <c r="D68" s="220" t="s">
        <v>216</v>
      </c>
      <c r="E68" s="223" t="s">
        <v>707</v>
      </c>
    </row>
    <row r="69" spans="1:5" ht="16.5">
      <c r="A69" s="229" t="s">
        <v>59</v>
      </c>
      <c r="B69" s="215" t="s">
        <v>834</v>
      </c>
      <c r="C69" s="33" t="s">
        <v>893</v>
      </c>
      <c r="D69" s="220" t="s">
        <v>216</v>
      </c>
      <c r="E69" s="223" t="s">
        <v>707</v>
      </c>
    </row>
    <row r="70" spans="1:5" ht="16.5">
      <c r="A70" s="229" t="s">
        <v>59</v>
      </c>
      <c r="B70" s="215" t="s">
        <v>871</v>
      </c>
      <c r="C70" s="33" t="s">
        <v>892</v>
      </c>
      <c r="D70" s="220">
        <v>277</v>
      </c>
      <c r="E70" s="223" t="s">
        <v>707</v>
      </c>
    </row>
    <row r="71" spans="1:5" ht="16.5">
      <c r="A71" s="229" t="s">
        <v>59</v>
      </c>
      <c r="B71" s="215" t="s">
        <v>872</v>
      </c>
      <c r="C71" s="33" t="s">
        <v>893</v>
      </c>
      <c r="D71" s="220" t="s">
        <v>216</v>
      </c>
      <c r="E71" s="223" t="s">
        <v>707</v>
      </c>
    </row>
    <row r="72" spans="1:5" ht="16.5">
      <c r="A72" s="229" t="s">
        <v>59</v>
      </c>
      <c r="B72" s="215" t="s">
        <v>239</v>
      </c>
      <c r="C72" s="33" t="s">
        <v>893</v>
      </c>
      <c r="D72" s="220" t="s">
        <v>216</v>
      </c>
      <c r="E72" s="223" t="s">
        <v>707</v>
      </c>
    </row>
    <row r="73" spans="1:5" ht="16.5">
      <c r="A73" s="229" t="s">
        <v>59</v>
      </c>
      <c r="B73" s="215" t="s">
        <v>873</v>
      </c>
      <c r="C73" s="33" t="s">
        <v>893</v>
      </c>
      <c r="D73" s="220" t="s">
        <v>216</v>
      </c>
      <c r="E73" s="223" t="s">
        <v>707</v>
      </c>
    </row>
    <row r="74" spans="1:5" ht="16.5">
      <c r="A74" s="229" t="s">
        <v>59</v>
      </c>
      <c r="B74" s="215" t="s">
        <v>874</v>
      </c>
      <c r="C74" s="33" t="s">
        <v>892</v>
      </c>
      <c r="D74" s="220">
        <v>77</v>
      </c>
      <c r="E74" s="223" t="s">
        <v>707</v>
      </c>
    </row>
    <row r="75" spans="1:5" ht="16.5">
      <c r="A75" s="229" t="s">
        <v>59</v>
      </c>
      <c r="B75" s="215" t="s">
        <v>242</v>
      </c>
      <c r="C75" s="33" t="s">
        <v>893</v>
      </c>
      <c r="D75" s="220" t="s">
        <v>216</v>
      </c>
      <c r="E75" s="223" t="s">
        <v>707</v>
      </c>
    </row>
    <row r="76" spans="1:5" ht="16.5">
      <c r="A76" s="229" t="s">
        <v>59</v>
      </c>
      <c r="B76" s="215" t="s">
        <v>837</v>
      </c>
      <c r="C76" s="33" t="s">
        <v>893</v>
      </c>
      <c r="D76" s="220" t="s">
        <v>216</v>
      </c>
      <c r="E76" s="223" t="s">
        <v>707</v>
      </c>
    </row>
    <row r="77" spans="1:5" ht="16.5">
      <c r="A77" s="229" t="s">
        <v>59</v>
      </c>
      <c r="B77" s="215" t="s">
        <v>880</v>
      </c>
      <c r="C77" s="33" t="s">
        <v>893</v>
      </c>
      <c r="D77" s="220" t="s">
        <v>216</v>
      </c>
      <c r="E77" s="223" t="s">
        <v>707</v>
      </c>
    </row>
    <row r="78" spans="1:5" ht="16.5">
      <c r="A78" s="224" t="s">
        <v>59</v>
      </c>
      <c r="B78" s="225" t="s">
        <v>243</v>
      </c>
      <c r="C78" s="33" t="s">
        <v>892</v>
      </c>
      <c r="D78" s="226">
        <v>239</v>
      </c>
      <c r="E78" s="227" t="s">
        <v>707</v>
      </c>
    </row>
  </sheetData>
  <hyperlinks>
    <hyperlink ref="E60" location="'Social Indicators'!B34" display="Click Here" xr:uid="{5D0FB158-1D07-4023-BDF8-178FEABE5BC7}"/>
    <hyperlink ref="E58" location="'Social Indicators'!B172" display="Click Here" xr:uid="{B369F61F-571F-4A66-ACC5-AEE772A396E6}"/>
    <hyperlink ref="E56" location="'Social Indicators'!B203" display="Click Here" xr:uid="{BBDA3F5D-BB71-4A38-9003-448E704C9687}"/>
    <hyperlink ref="E2" location="'Environmental Indicators'!B97" display="Click Here" xr:uid="{BA75748B-8563-4DA9-9164-593C88A3DC14}"/>
    <hyperlink ref="E3" location="'Environmental Indicators'!B111" display="Click Here" xr:uid="{189E9ECD-A1C8-4EA6-A1BC-CCC8392EDB65}"/>
    <hyperlink ref="E4" location="'Environmental Indicators'!B180" display="Click Here" xr:uid="{1F080B33-2530-469F-96AE-D6052DDEF649}"/>
    <hyperlink ref="E8" location="'Environmental Indicators'!B39" display="Click Here" xr:uid="{7080EBAB-3E4F-47E8-9B8B-409E2077F1C6}"/>
    <hyperlink ref="E9" location="'Environmental Indicators'!B43" display="Click Here" xr:uid="{C91C1D85-06B5-400C-A856-977CA631D940}"/>
    <hyperlink ref="E11" location="'Environmental Indicators'!B10" display="Click Here" xr:uid="{88EA8560-044D-485C-8E79-300FA571847D}"/>
    <hyperlink ref="E5" r:id="rId1" xr:uid="{9CF85717-80EE-40B2-9969-2AB3460ED2B7}"/>
    <hyperlink ref="E6" r:id="rId2" xr:uid="{EF3F5BFB-3C3D-41A4-A8AE-3D993986845D}"/>
    <hyperlink ref="E16" location="'Environmental Indicators'!B20" display="Click Here" xr:uid="{CC601D8A-58E6-4EE0-B80A-71CF03A94981}"/>
    <hyperlink ref="E59" r:id="rId3" xr:uid="{072B18D5-B399-4B1E-8701-73FFE1416497}"/>
    <hyperlink ref="E54" r:id="rId4" xr:uid="{B3EF9639-46F8-46FF-A8A3-B1CD1A0AD752}"/>
    <hyperlink ref="E57" r:id="rId5" xr:uid="{DCD77C54-4AD3-480F-9A6F-ACB9915B60CF}"/>
    <hyperlink ref="E29:E30" r:id="rId6" display="Click Here" xr:uid="{548BCD45-0E4B-40C6-A474-D1E4F55263AB}"/>
    <hyperlink ref="E26" r:id="rId7" xr:uid="{5964D894-3D38-468B-A902-593200EADBD9}"/>
    <hyperlink ref="E33:E36" r:id="rId8" display="Click Here" xr:uid="{925D01E1-28DE-43F2-B8F9-70498E0965CD}"/>
    <hyperlink ref="E43:E44" r:id="rId9" display="Click Here" xr:uid="{835B799E-D49E-4B8C-8027-7CAAD04C768F}"/>
    <hyperlink ref="E62" location="'Social Indicators'!B115" display="Click Here" xr:uid="{7601D0DD-0597-4C41-91B2-EE5322DE85FE}"/>
    <hyperlink ref="E63" r:id="rId10" xr:uid="{6E5EEB07-D2E8-4977-AC40-E3070914A562}"/>
    <hyperlink ref="E68" location="'Social Indicators'!B234" display="Click Here" xr:uid="{C7D93F05-BD37-4D9A-91FF-3BA820A6AD08}"/>
    <hyperlink ref="E69" location="'Social Indicators'!B48" display="Click Here" xr:uid="{02137726-96B1-43E3-80D9-72C31F25DA54}"/>
    <hyperlink ref="E70" r:id="rId11" xr:uid="{A67ED4F7-2C27-4B51-A433-C94F761157E2}"/>
    <hyperlink ref="E71" location="'Social Indicators'!B73" display="Click Here" xr:uid="{8DA118B9-84B3-4EE1-944C-C9D9AB4FDC66}"/>
    <hyperlink ref="E72" location="'Social Indicators'!B93" display="Click Here" xr:uid="{F680FC44-EEBC-4E30-B0FE-239729A93BC4}"/>
    <hyperlink ref="E73" location="'Social Indicators'!B184" display="Click Here" xr:uid="{B114F610-ACD4-4471-ABF4-2E65364E16F0}"/>
    <hyperlink ref="E74" r:id="rId12" xr:uid="{2C07B436-589C-4312-9F8A-56D916B907FA}"/>
    <hyperlink ref="E47" r:id="rId13" xr:uid="{60934C4B-9550-4D28-8C18-02EC4335CE27}"/>
    <hyperlink ref="E48" r:id="rId14" xr:uid="{073EC1E9-D5FF-4933-8A00-BC304DB85A71}"/>
    <hyperlink ref="E49" location="'Governance Indicators'!B32" display="Click Here" xr:uid="{091F6F5E-148F-490E-97B0-1444BDAC7987}"/>
    <hyperlink ref="E27" r:id="rId15" xr:uid="{5F110F88-41C8-45AB-B4B9-A8AF966BCF39}"/>
    <hyperlink ref="E28" r:id="rId16" xr:uid="{FC43B758-FD84-491C-B0D9-B2756DB3B808}"/>
    <hyperlink ref="E29" r:id="rId17" xr:uid="{2A36F417-DF47-4822-8195-ACD58CC7DDC9}"/>
    <hyperlink ref="E78" r:id="rId18" xr:uid="{13FA32AC-0A56-4496-89CD-FDA1B5B746E7}"/>
    <hyperlink ref="E44" r:id="rId19" xr:uid="{A2BB0F1E-413F-4217-BADE-89D164DA3F51}"/>
    <hyperlink ref="E45" r:id="rId20" xr:uid="{F8A70C59-C712-4D29-9495-186565AA7EA9}"/>
    <hyperlink ref="E46" r:id="rId21" xr:uid="{291B0ACD-8680-44C9-8D52-B4D62E50BA7C}"/>
    <hyperlink ref="E24" r:id="rId22" xr:uid="{E5D7AB88-6E0A-4FCB-8116-E97E9E8292C2}"/>
    <hyperlink ref="E22" r:id="rId23" xr:uid="{04C18A92-AD54-4125-8DA3-56C0AC5A6A43}"/>
    <hyperlink ref="E23" r:id="rId24" xr:uid="{0CA34237-0C34-40F0-AC81-E8A6D6328610}"/>
    <hyperlink ref="E52" r:id="rId25" xr:uid="{E76753CB-BEDE-48F3-B1E7-D53DC026A1DE}"/>
    <hyperlink ref="E51" r:id="rId26" xr:uid="{771C638C-BF35-41E5-A102-594DA2C8478B}"/>
    <hyperlink ref="E50" location="'Governance Indicators'!B22" display="Click Here" xr:uid="{DB7A8CF8-7E41-406C-B2EE-2F15D2C0BEF3}"/>
    <hyperlink ref="E21" location="'Environmental Indicators'!B231" display="Click Here" xr:uid="{A7AC10A3-0387-4576-9F7F-4130E8615E04}"/>
    <hyperlink ref="E75" location="'Social Indicators'!B6" display="Click Here" xr:uid="{F8D4FCC4-CDEF-49D6-A308-EBFBDD7B607F}"/>
    <hyperlink ref="E77" location="'Social Indicators'!B154" display="Click Here" xr:uid="{4B75BB6E-6943-4A74-A72A-799DFE081D64}"/>
    <hyperlink ref="E25" location="'Environmental Indicators'!B218" display="Click Here" xr:uid="{81CDE2E7-CC8D-496E-9CAF-C2A08AD6FE12}"/>
    <hyperlink ref="E32" r:id="rId27" xr:uid="{FB8E5F5D-01D1-4C58-8C69-31E2AC40BA43}"/>
    <hyperlink ref="E33" r:id="rId28" xr:uid="{D412DE93-9EB5-4927-A330-68742A3D5489}"/>
    <hyperlink ref="E61" r:id="rId29" xr:uid="{DCC5A07B-036E-40C4-BA8A-A9A97E2F943E}"/>
    <hyperlink ref="E64" r:id="rId30" xr:uid="{1F9E3F0C-EE7E-4906-95F8-F16572A8DE4C}"/>
    <hyperlink ref="E65" r:id="rId31" xr:uid="{FD5423AB-510B-4FDB-851F-05C24245ED37}"/>
    <hyperlink ref="E66" r:id="rId32" xr:uid="{013446F5-ACAC-463D-B8A3-2D54551FC774}"/>
    <hyperlink ref="E67" r:id="rId33" xr:uid="{1D37AC92-7811-472C-8C3D-4046A191F3DC}"/>
    <hyperlink ref="E76" location="'Social Indicators'!C14" display="Click Here" xr:uid="{9CB7C28C-FD30-4AB2-A004-BC805ADB7D03}"/>
    <hyperlink ref="E7" r:id="rId34" xr:uid="{EE208B4A-4A7D-40ED-9865-C5D660ABC5CE}"/>
    <hyperlink ref="E12" r:id="rId35" xr:uid="{1488AD1F-83C9-45EE-8404-EE611B77EB6C}"/>
    <hyperlink ref="E13" r:id="rId36" xr:uid="{19C9552B-A765-40D2-80EB-87801BCAAAD7}"/>
    <hyperlink ref="E14" r:id="rId37" xr:uid="{63B19EC5-0836-464A-B5B5-EFEBAE15BDA5}"/>
    <hyperlink ref="E15" r:id="rId38" xr:uid="{349DE1D2-C030-4208-9CAB-CBE62C0FE89C}"/>
    <hyperlink ref="E55" location="'Social Indicators'!B286" display="Click Here" xr:uid="{03A2192B-8854-4221-A30A-F62A24A449C4}"/>
    <hyperlink ref="E38" r:id="rId39" xr:uid="{0E5306B7-4484-4B27-AA72-01DD5A6D06EE}"/>
    <hyperlink ref="E39" r:id="rId40" xr:uid="{0F785DAF-AC62-4826-B309-7D4B287CBCF5}"/>
    <hyperlink ref="E10" location="'Environmental Indicators'!B55" display="Click Here" xr:uid="{D031FF1D-927C-49F3-BF4A-79FCC5B38B03}"/>
    <hyperlink ref="E19" location="'Environmental Indicators'!B122" display="Click Here" xr:uid="{C4CF6B3D-4369-413E-AB09-3A6A08A7FEA8}"/>
    <hyperlink ref="E20" location="'Environmental Indicators'!B140" display="Click Here" xr:uid="{1B6E3185-83C3-4244-A433-1747F349765C}"/>
    <hyperlink ref="E17" r:id="rId41" xr:uid="{819F88C0-1973-4116-B838-88C2F1C0717A}"/>
    <hyperlink ref="E18" r:id="rId42" xr:uid="{6968DC26-981A-4E76-9672-6F380C9AEA6D}"/>
    <hyperlink ref="E31" r:id="rId43" xr:uid="{B84CD8D6-418A-4364-9AAE-EFDA27CF35BC}"/>
    <hyperlink ref="E37" r:id="rId44" xr:uid="{668FAE4E-616B-40AE-A0B7-73C929302CAB}"/>
    <hyperlink ref="E40:E42" r:id="rId45" display="Click Here" xr:uid="{420BFB1A-4181-4E15-A919-B2408A6AB87B}"/>
    <hyperlink ref="E42" location="'2025 Materiality results'!A1" display="Click Here" xr:uid="{624F7C6A-1396-487E-915C-55FBF8C8F4CB}"/>
    <hyperlink ref="E53" location="'Governance Indicators'!B70" display="Click Here" xr:uid="{472BBFB4-825B-467D-BDE6-D99C8DA18BB4}"/>
  </hyperlinks>
  <pageMargins left="0.7" right="0.7" top="0.75" bottom="0.75" header="0.3" footer="0.3"/>
  <pageSetup paperSize="9" orientation="portrait" r:id="rId46"/>
  <tableParts count="1">
    <tablePart r:id="rId4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87DEB-BC3A-4CD5-931D-EEF395C101E7}">
  <dimension ref="B2:D19"/>
  <sheetViews>
    <sheetView showGridLines="0" zoomScale="70" zoomScaleNormal="70" workbookViewId="0">
      <pane ySplit="2" topLeftCell="A3" activePane="bottomLeft" state="frozen"/>
      <selection pane="bottomLeft"/>
    </sheetView>
  </sheetViews>
  <sheetFormatPr baseColWidth="10" defaultRowHeight="14.5"/>
  <cols>
    <col min="2" max="2" width="13.453125" customWidth="1"/>
    <col min="3" max="3" width="25.7265625" customWidth="1"/>
    <col min="4" max="4" width="121.26953125" customWidth="1"/>
  </cols>
  <sheetData>
    <row r="2" spans="2:4">
      <c r="B2" s="75" t="s">
        <v>8</v>
      </c>
      <c r="C2" s="75" t="s">
        <v>25</v>
      </c>
      <c r="D2" s="75" t="s">
        <v>244</v>
      </c>
    </row>
    <row r="3" spans="2:4" ht="65.5" customHeight="1" thickBot="1">
      <c r="B3" s="278" t="s">
        <v>25</v>
      </c>
      <c r="C3" s="278" t="s">
        <v>245</v>
      </c>
      <c r="D3" s="275" t="s">
        <v>246</v>
      </c>
    </row>
    <row r="4" spans="2:4" ht="75.5" customHeight="1" thickBot="1">
      <c r="B4" s="277" t="s">
        <v>25</v>
      </c>
      <c r="C4" s="277" t="s">
        <v>247</v>
      </c>
      <c r="D4" s="145" t="s">
        <v>248</v>
      </c>
    </row>
    <row r="5" spans="2:4" ht="96" customHeight="1" thickBot="1">
      <c r="B5" s="277" t="s">
        <v>25</v>
      </c>
      <c r="C5" s="277" t="s">
        <v>140</v>
      </c>
      <c r="D5" s="145" t="s">
        <v>249</v>
      </c>
    </row>
    <row r="6" spans="2:4" ht="96" customHeight="1" thickBot="1">
      <c r="B6" s="277" t="s">
        <v>25</v>
      </c>
      <c r="C6" s="277" t="s">
        <v>250</v>
      </c>
      <c r="D6" s="145" t="s">
        <v>251</v>
      </c>
    </row>
    <row r="7" spans="2:4" ht="41.5" customHeight="1" thickBot="1">
      <c r="B7" s="277" t="s">
        <v>25</v>
      </c>
      <c r="C7" s="277" t="s">
        <v>252</v>
      </c>
      <c r="D7" s="145" t="s">
        <v>722</v>
      </c>
    </row>
    <row r="8" spans="2:4" ht="196.5" customHeight="1" thickBot="1">
      <c r="B8" s="276" t="s">
        <v>224</v>
      </c>
      <c r="C8" s="276" t="s">
        <v>723</v>
      </c>
      <c r="D8" s="273" t="s">
        <v>724</v>
      </c>
    </row>
    <row r="9" spans="2:4" ht="102" customHeight="1" thickBot="1">
      <c r="B9" s="277" t="s">
        <v>224</v>
      </c>
      <c r="C9" s="277" t="s">
        <v>253</v>
      </c>
      <c r="D9" s="145" t="s">
        <v>254</v>
      </c>
    </row>
    <row r="10" spans="2:4" ht="73" thickBot="1">
      <c r="B10" s="277" t="s">
        <v>224</v>
      </c>
      <c r="C10" s="277" t="s">
        <v>255</v>
      </c>
      <c r="D10" s="145" t="s">
        <v>256</v>
      </c>
    </row>
    <row r="11" spans="2:4" ht="15" thickBot="1">
      <c r="B11" s="277" t="s">
        <v>224</v>
      </c>
      <c r="C11" s="277" t="s">
        <v>257</v>
      </c>
      <c r="D11" s="145" t="s">
        <v>258</v>
      </c>
    </row>
    <row r="12" spans="2:4" ht="70.5" customHeight="1" thickBot="1">
      <c r="B12" s="277" t="s">
        <v>224</v>
      </c>
      <c r="C12" s="277" t="s">
        <v>259</v>
      </c>
      <c r="D12" s="274" t="s">
        <v>260</v>
      </c>
    </row>
    <row r="13" spans="2:4" ht="77.5" customHeight="1" thickBot="1">
      <c r="B13" s="277" t="s">
        <v>224</v>
      </c>
      <c r="C13" s="277" t="s">
        <v>261</v>
      </c>
      <c r="D13" s="145" t="s">
        <v>262</v>
      </c>
    </row>
    <row r="14" spans="2:4" ht="77.5" customHeight="1" thickBot="1">
      <c r="B14" s="277" t="s">
        <v>224</v>
      </c>
      <c r="C14" s="277" t="s">
        <v>263</v>
      </c>
      <c r="D14" s="145" t="s">
        <v>264</v>
      </c>
    </row>
    <row r="15" spans="2:4" ht="178.5" customHeight="1" thickBot="1">
      <c r="B15" s="277" t="s">
        <v>224</v>
      </c>
      <c r="C15" s="277" t="s">
        <v>265</v>
      </c>
      <c r="D15" s="145" t="s">
        <v>710</v>
      </c>
    </row>
    <row r="16" spans="2:4" ht="77.5" customHeight="1" thickBot="1">
      <c r="B16" s="277" t="s">
        <v>59</v>
      </c>
      <c r="C16" s="277" t="s">
        <v>266</v>
      </c>
      <c r="D16" s="145" t="s">
        <v>267</v>
      </c>
    </row>
    <row r="17" spans="2:4" ht="58.5" thickBot="1">
      <c r="B17" s="277" t="s">
        <v>217</v>
      </c>
      <c r="C17" s="277" t="s">
        <v>268</v>
      </c>
      <c r="D17" s="145" t="s">
        <v>269</v>
      </c>
    </row>
    <row r="18" spans="2:4" ht="198.5" thickBot="1">
      <c r="B18" s="272" t="s">
        <v>217</v>
      </c>
      <c r="C18" s="272" t="s">
        <v>725</v>
      </c>
      <c r="D18" s="273" t="s">
        <v>726</v>
      </c>
    </row>
    <row r="19" spans="2:4" ht="83" thickBot="1">
      <c r="B19" s="272" t="s">
        <v>217</v>
      </c>
      <c r="C19" s="329" t="s">
        <v>894</v>
      </c>
      <c r="D19" s="273" t="s">
        <v>895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22A5-4BF9-480C-87BE-4480F5C00B0D}">
  <dimension ref="A1:I273"/>
  <sheetViews>
    <sheetView showGridLines="0" zoomScale="60" zoomScaleNormal="60" workbookViewId="0"/>
  </sheetViews>
  <sheetFormatPr baseColWidth="10" defaultColWidth="11.453125" defaultRowHeight="14.5"/>
  <cols>
    <col min="2" max="2" width="39.6328125" customWidth="1"/>
    <col min="3" max="3" width="113.08984375" customWidth="1"/>
    <col min="4" max="4" width="19.26953125" style="39" customWidth="1"/>
    <col min="5" max="5" width="13.1796875" style="39" bestFit="1" customWidth="1"/>
    <col min="6" max="6" width="16.453125" style="39" customWidth="1"/>
    <col min="7" max="7" width="13.1796875" style="39" bestFit="1" customWidth="1"/>
    <col min="8" max="8" width="17.08984375" style="39" customWidth="1"/>
    <col min="9" max="9" width="11.453125" style="39"/>
  </cols>
  <sheetData>
    <row r="1" spans="2:9" ht="25">
      <c r="B1" s="501" t="s">
        <v>270</v>
      </c>
      <c r="C1" s="501"/>
      <c r="D1" s="501"/>
      <c r="E1" s="501"/>
      <c r="F1" s="501"/>
      <c r="G1" s="501"/>
      <c r="H1" s="501"/>
      <c r="I1" s="501"/>
    </row>
    <row r="5" spans="2:9" s="3" customFormat="1" ht="21">
      <c r="B5" s="31" t="s">
        <v>271</v>
      </c>
      <c r="D5" s="280"/>
      <c r="E5" s="280"/>
      <c r="F5" s="280"/>
      <c r="G5" s="280"/>
      <c r="H5" s="280"/>
      <c r="I5" s="280"/>
    </row>
    <row r="7" spans="2:9" ht="21">
      <c r="B7" s="45" t="s">
        <v>272</v>
      </c>
      <c r="C7" s="20"/>
    </row>
    <row r="8" spans="2:9" ht="15" thickBot="1">
      <c r="B8" s="3"/>
    </row>
    <row r="9" spans="2:9" ht="17" thickBot="1">
      <c r="B9" s="146" t="s">
        <v>24</v>
      </c>
      <c r="C9" s="146" t="s">
        <v>4</v>
      </c>
      <c r="D9" s="146" t="s">
        <v>273</v>
      </c>
      <c r="E9" s="146">
        <v>2025</v>
      </c>
      <c r="F9" s="146">
        <v>2024</v>
      </c>
      <c r="G9" s="146">
        <v>2023</v>
      </c>
      <c r="H9" s="146" t="s">
        <v>62</v>
      </c>
      <c r="I9" s="146" t="s">
        <v>0</v>
      </c>
    </row>
    <row r="10" spans="2:9" ht="18" thickBot="1">
      <c r="B10" s="139" t="s">
        <v>1</v>
      </c>
      <c r="C10" s="111" t="s">
        <v>274</v>
      </c>
      <c r="D10" s="99"/>
    </row>
    <row r="11" spans="2:9" ht="17" thickBot="1">
      <c r="B11" s="103"/>
      <c r="C11" s="47" t="s">
        <v>275</v>
      </c>
      <c r="D11" s="362" t="s">
        <v>276</v>
      </c>
      <c r="E11" s="109">
        <v>31.422329999999999</v>
      </c>
      <c r="F11" s="109">
        <v>30.703536</v>
      </c>
      <c r="G11" s="109">
        <v>31.084661400000002</v>
      </c>
      <c r="H11" s="362">
        <f>+E11-F11</f>
        <v>0.71879399999999904</v>
      </c>
      <c r="I11" s="359">
        <f>+E11/F11-1</f>
        <v>2.3410788907179958E-2</v>
      </c>
    </row>
    <row r="13" spans="2:9" ht="16">
      <c r="B13" s="15" t="s">
        <v>125</v>
      </c>
      <c r="H13" s="390"/>
    </row>
    <row r="14" spans="2:9" ht="16">
      <c r="B14" s="483" t="s">
        <v>277</v>
      </c>
      <c r="C14" s="485"/>
      <c r="D14" s="494"/>
      <c r="E14" s="502"/>
      <c r="F14" s="494"/>
      <c r="G14" s="502"/>
      <c r="H14" s="332"/>
    </row>
    <row r="15" spans="2:9" ht="16">
      <c r="B15" s="483" t="s">
        <v>278</v>
      </c>
      <c r="C15" s="485"/>
      <c r="D15" s="494"/>
      <c r="E15" s="502"/>
      <c r="F15" s="494"/>
      <c r="G15" s="502"/>
      <c r="H15" s="332"/>
    </row>
    <row r="18" spans="2:9" ht="21">
      <c r="B18" s="19" t="s">
        <v>279</v>
      </c>
      <c r="C18" s="20"/>
    </row>
    <row r="19" spans="2:9" ht="15" thickBot="1"/>
    <row r="20" spans="2:9" ht="17" thickBot="1">
      <c r="B20" s="21" t="s">
        <v>101</v>
      </c>
      <c r="C20" s="21" t="s">
        <v>235</v>
      </c>
      <c r="D20" s="21" t="s">
        <v>273</v>
      </c>
      <c r="E20" s="21">
        <v>2025</v>
      </c>
      <c r="F20" s="21">
        <v>2024</v>
      </c>
      <c r="G20" s="21">
        <v>2023</v>
      </c>
      <c r="H20" s="21" t="s">
        <v>62</v>
      </c>
      <c r="I20" s="21" t="s">
        <v>0</v>
      </c>
    </row>
    <row r="21" spans="2:9" ht="18.5" thickBot="1">
      <c r="B21" s="53"/>
      <c r="C21" s="167" t="s">
        <v>897</v>
      </c>
      <c r="I21" s="391"/>
    </row>
    <row r="22" spans="2:9" ht="17" thickBot="1">
      <c r="B22" s="7"/>
      <c r="C22" s="47" t="s">
        <v>280</v>
      </c>
      <c r="D22" s="362" t="s">
        <v>281</v>
      </c>
      <c r="E22" s="109">
        <v>2040.6420000000001</v>
      </c>
      <c r="F22" s="109">
        <v>11053.52</v>
      </c>
      <c r="G22" s="109">
        <v>8631.1062999999995</v>
      </c>
      <c r="H22" s="109">
        <f>+E22-F22</f>
        <v>-9012.8780000000006</v>
      </c>
      <c r="I22" s="392" t="s">
        <v>2</v>
      </c>
    </row>
    <row r="23" spans="2:9" ht="17" thickBot="1">
      <c r="B23" s="1"/>
      <c r="C23" s="47" t="s">
        <v>282</v>
      </c>
      <c r="D23" s="362" t="s">
        <v>281</v>
      </c>
      <c r="E23" s="109">
        <v>512.82899999999995</v>
      </c>
      <c r="F23" s="109">
        <v>2041.52</v>
      </c>
      <c r="G23" s="109">
        <v>4374.0294999999996</v>
      </c>
      <c r="H23" s="109">
        <f>+E23-F23</f>
        <v>-1528.691</v>
      </c>
      <c r="I23" s="392" t="s">
        <v>2</v>
      </c>
    </row>
    <row r="24" spans="2:9" ht="17" thickBot="1">
      <c r="B24" s="1"/>
      <c r="C24" s="47" t="s">
        <v>283</v>
      </c>
      <c r="D24" s="362" t="s">
        <v>281</v>
      </c>
      <c r="E24" s="109">
        <v>62.213999999999999</v>
      </c>
      <c r="F24" s="109">
        <v>472.916</v>
      </c>
      <c r="G24" s="109">
        <v>362.60860000000002</v>
      </c>
      <c r="H24" s="360">
        <f>+E24-F24</f>
        <v>-410.702</v>
      </c>
      <c r="I24" s="392" t="s">
        <v>2</v>
      </c>
    </row>
    <row r="25" spans="2:9" ht="17" thickBot="1">
      <c r="B25" s="1"/>
      <c r="C25" s="47" t="s">
        <v>284</v>
      </c>
      <c r="D25" s="362" t="s">
        <v>281</v>
      </c>
      <c r="E25" s="109">
        <v>0</v>
      </c>
      <c r="F25" s="109">
        <v>0</v>
      </c>
      <c r="G25" s="109">
        <v>0</v>
      </c>
      <c r="H25" s="393" t="s">
        <v>2</v>
      </c>
      <c r="I25" s="392" t="s">
        <v>2</v>
      </c>
    </row>
    <row r="26" spans="2:9" ht="18.5" thickBot="1">
      <c r="B26" s="2"/>
      <c r="C26" s="167" t="s">
        <v>285</v>
      </c>
      <c r="D26" s="394"/>
      <c r="F26" s="395"/>
      <c r="G26" s="395"/>
      <c r="H26" s="395"/>
      <c r="I26" s="392"/>
    </row>
    <row r="27" spans="2:9" ht="17" thickBot="1">
      <c r="B27" s="1"/>
      <c r="C27" s="47" t="s">
        <v>280</v>
      </c>
      <c r="D27" s="362" t="s">
        <v>286</v>
      </c>
      <c r="E27" s="396">
        <v>5.1400000000000001E-2</v>
      </c>
      <c r="F27" s="396">
        <v>0.26240000000000002</v>
      </c>
      <c r="G27" s="396">
        <v>0.17530000000000001</v>
      </c>
      <c r="H27" s="360">
        <f>+E27-F27</f>
        <v>-0.21100000000000002</v>
      </c>
      <c r="I27" s="392">
        <f>+E27/F27-1</f>
        <v>-0.80411585365853666</v>
      </c>
    </row>
    <row r="28" spans="2:9" ht="17" thickBot="1">
      <c r="B28" s="1"/>
      <c r="C28" s="47" t="s">
        <v>282</v>
      </c>
      <c r="D28" s="362" t="s">
        <v>286</v>
      </c>
      <c r="E28" s="396">
        <v>1.29E-2</v>
      </c>
      <c r="F28" s="396">
        <v>4.8500000000000001E-2</v>
      </c>
      <c r="G28" s="396">
        <v>8.8900000000000007E-2</v>
      </c>
      <c r="H28" s="360">
        <f>+E28-F28</f>
        <v>-3.56E-2</v>
      </c>
      <c r="I28" s="392">
        <f>+E28/F28-1</f>
        <v>-0.73402061855670109</v>
      </c>
    </row>
    <row r="29" spans="2:9" ht="17" thickBot="1">
      <c r="B29" s="1"/>
      <c r="C29" s="47" t="s">
        <v>283</v>
      </c>
      <c r="D29" s="362" t="s">
        <v>286</v>
      </c>
      <c r="E29" s="396">
        <v>1.6000000000000001E-3</v>
      </c>
      <c r="F29" s="396">
        <v>1.12E-2</v>
      </c>
      <c r="G29" s="396">
        <v>7.4000000000000003E-3</v>
      </c>
      <c r="H29" s="360">
        <f>+E29-F29</f>
        <v>-9.5999999999999992E-3</v>
      </c>
      <c r="I29" s="392">
        <f>+E29/F29-1</f>
        <v>-0.8571428571428571</v>
      </c>
    </row>
    <row r="31" spans="2:9">
      <c r="B31" s="483" t="s">
        <v>898</v>
      </c>
      <c r="C31" s="485"/>
    </row>
    <row r="32" spans="2:9">
      <c r="B32" s="483" t="s">
        <v>896</v>
      </c>
      <c r="C32" s="485"/>
    </row>
    <row r="35" spans="2:9" ht="21">
      <c r="B35" s="19" t="s">
        <v>287</v>
      </c>
      <c r="C35" s="20"/>
    </row>
    <row r="37" spans="2:9" ht="15" thickBot="1"/>
    <row r="38" spans="2:9" ht="17" thickBot="1">
      <c r="B38" s="21" t="s">
        <v>24</v>
      </c>
      <c r="C38" s="21" t="s">
        <v>4</v>
      </c>
      <c r="D38" s="21" t="s">
        <v>273</v>
      </c>
      <c r="E38" s="46">
        <v>2025</v>
      </c>
      <c r="F38" s="46">
        <v>2024</v>
      </c>
      <c r="G38" s="46">
        <v>2023</v>
      </c>
      <c r="H38" s="46" t="s">
        <v>62</v>
      </c>
      <c r="I38" s="46" t="s">
        <v>0</v>
      </c>
    </row>
    <row r="39" spans="2:9" ht="18" thickBot="1">
      <c r="B39" s="168" t="s">
        <v>108</v>
      </c>
      <c r="C39" s="111" t="s">
        <v>288</v>
      </c>
    </row>
    <row r="40" spans="2:9" ht="17" thickBot="1">
      <c r="C40" s="26" t="s">
        <v>289</v>
      </c>
      <c r="D40" s="101" t="s">
        <v>290</v>
      </c>
      <c r="E40" s="397">
        <v>0</v>
      </c>
      <c r="F40" s="397">
        <v>0</v>
      </c>
      <c r="G40" s="397">
        <v>0.62762300000000004</v>
      </c>
      <c r="H40" s="360">
        <f>+E40-F40</f>
        <v>0</v>
      </c>
      <c r="I40" s="359" t="s">
        <v>2</v>
      </c>
    </row>
    <row r="43" spans="2:9" ht="18" thickBot="1">
      <c r="B43" s="139" t="s">
        <v>83</v>
      </c>
      <c r="C43" s="111" t="s">
        <v>291</v>
      </c>
      <c r="D43" s="99"/>
      <c r="E43" s="398"/>
      <c r="F43" s="399"/>
      <c r="G43" s="399"/>
      <c r="H43" s="399"/>
      <c r="I43" s="399"/>
    </row>
    <row r="44" spans="2:9" ht="17" thickBot="1">
      <c r="B44" s="52"/>
      <c r="C44" s="26" t="s">
        <v>292</v>
      </c>
      <c r="D44" s="101" t="s">
        <v>290</v>
      </c>
      <c r="E44" s="397">
        <v>0</v>
      </c>
      <c r="F44" s="397">
        <v>0.73611499999999996</v>
      </c>
      <c r="G44" s="397">
        <v>2.7487300000000001</v>
      </c>
      <c r="H44" s="360">
        <f>+E44-F44</f>
        <v>-0.73611499999999996</v>
      </c>
      <c r="I44" s="359">
        <f>+E44/F44-1</f>
        <v>-1</v>
      </c>
    </row>
    <row r="45" spans="2:9" ht="17" thickBot="1">
      <c r="C45" s="26" t="s">
        <v>293</v>
      </c>
      <c r="D45" s="109" t="s">
        <v>294</v>
      </c>
      <c r="E45" s="400">
        <v>4.9274408267700569E-3</v>
      </c>
      <c r="F45" s="395">
        <v>2.2704369217732428E-2</v>
      </c>
      <c r="G45" s="395">
        <v>6.6431103762262453E-2</v>
      </c>
      <c r="H45" s="400">
        <f>+E45-F45</f>
        <v>-1.7776928390962371E-2</v>
      </c>
      <c r="I45" s="401">
        <f>+E45/F45-1</f>
        <v>-0.78297389460519973</v>
      </c>
    </row>
    <row r="46" spans="2:9" ht="16.5">
      <c r="C46" s="7"/>
      <c r="D46" s="347"/>
      <c r="E46" s="402"/>
      <c r="F46" s="403"/>
      <c r="G46" s="403"/>
      <c r="H46" s="404"/>
      <c r="I46" s="393"/>
    </row>
    <row r="47" spans="2:9">
      <c r="B47" s="483" t="s">
        <v>295</v>
      </c>
      <c r="C47" s="485"/>
    </row>
    <row r="48" spans="2:9" ht="16.5">
      <c r="B48" s="483" t="s">
        <v>296</v>
      </c>
      <c r="C48" s="485"/>
      <c r="H48" s="393"/>
    </row>
    <row r="49" spans="2:9" ht="16.5">
      <c r="H49" s="393"/>
    </row>
    <row r="50" spans="2:9" ht="21">
      <c r="B50" s="19" t="s">
        <v>297</v>
      </c>
      <c r="C50" s="51"/>
      <c r="H50" s="393"/>
    </row>
    <row r="51" spans="2:9" ht="16.5">
      <c r="H51" s="405"/>
    </row>
    <row r="52" spans="2:9">
      <c r="H52" s="390"/>
      <c r="I52" s="390"/>
    </row>
    <row r="53" spans="2:9" ht="18" thickBot="1">
      <c r="B53" s="8" t="s">
        <v>298</v>
      </c>
      <c r="H53" s="390"/>
      <c r="I53" s="390"/>
    </row>
    <row r="54" spans="2:9" ht="17" thickBot="1">
      <c r="B54" s="21" t="s">
        <v>24</v>
      </c>
      <c r="C54" s="21" t="s">
        <v>4</v>
      </c>
      <c r="D54" s="21" t="s">
        <v>273</v>
      </c>
      <c r="E54" s="46">
        <v>2025</v>
      </c>
      <c r="F54" s="46">
        <v>2024</v>
      </c>
      <c r="G54" s="46">
        <v>2023</v>
      </c>
      <c r="H54" s="46" t="s">
        <v>62</v>
      </c>
      <c r="I54" s="46" t="s">
        <v>0</v>
      </c>
    </row>
    <row r="55" spans="2:9" ht="18" thickBot="1">
      <c r="B55" s="139" t="s">
        <v>84</v>
      </c>
      <c r="C55" s="111" t="s">
        <v>299</v>
      </c>
      <c r="D55" s="99"/>
      <c r="E55" s="398"/>
      <c r="F55" s="406"/>
      <c r="G55" s="406"/>
      <c r="H55" s="406"/>
      <c r="I55" s="406"/>
    </row>
    <row r="56" spans="2:9" ht="17" thickBot="1">
      <c r="B56" s="52"/>
      <c r="C56" s="26" t="s">
        <v>300</v>
      </c>
      <c r="D56" s="101" t="s">
        <v>45</v>
      </c>
      <c r="E56" s="407">
        <v>99</v>
      </c>
      <c r="F56" s="407">
        <v>100</v>
      </c>
      <c r="G56" s="408">
        <v>113</v>
      </c>
      <c r="H56" s="408">
        <f>+E56-F56</f>
        <v>-1</v>
      </c>
      <c r="I56" s="409">
        <f>+E56/F56-1</f>
        <v>-1.0000000000000009E-2</v>
      </c>
    </row>
    <row r="57" spans="2:9" ht="17" thickBot="1">
      <c r="C57" s="26" t="s">
        <v>302</v>
      </c>
      <c r="D57" s="101" t="s">
        <v>45</v>
      </c>
      <c r="E57" s="407">
        <v>1</v>
      </c>
      <c r="F57" s="407">
        <v>1</v>
      </c>
      <c r="G57" s="408">
        <v>0</v>
      </c>
      <c r="H57" s="410" t="s">
        <v>2</v>
      </c>
      <c r="I57" s="410" t="s">
        <v>2</v>
      </c>
    </row>
    <row r="58" spans="2:9" ht="17" thickBot="1">
      <c r="C58" s="26" t="s">
        <v>303</v>
      </c>
      <c r="D58" s="101" t="s">
        <v>304</v>
      </c>
      <c r="E58" s="407">
        <v>689</v>
      </c>
      <c r="F58" s="407">
        <v>1310</v>
      </c>
      <c r="G58" s="408">
        <v>1625.94</v>
      </c>
      <c r="H58" s="408">
        <f>+E58-F58</f>
        <v>-621</v>
      </c>
      <c r="I58" s="409">
        <f>+E58/F58-1</f>
        <v>-0.4740458015267176</v>
      </c>
    </row>
    <row r="59" spans="2:9" ht="17" thickBot="1">
      <c r="C59" s="50"/>
      <c r="D59" s="411"/>
      <c r="E59" s="411"/>
      <c r="F59" s="412"/>
      <c r="G59" s="412"/>
      <c r="H59" s="412"/>
      <c r="I59" s="412"/>
    </row>
    <row r="60" spans="2:9" ht="18" thickBot="1">
      <c r="C60" s="169" t="s">
        <v>305</v>
      </c>
      <c r="D60" s="411"/>
      <c r="E60" s="411"/>
      <c r="F60" s="412"/>
      <c r="G60" s="412"/>
      <c r="H60" s="412"/>
      <c r="I60" s="412"/>
    </row>
    <row r="61" spans="2:9" ht="17" thickBot="1">
      <c r="C61" s="26" t="s">
        <v>306</v>
      </c>
      <c r="D61" s="101" t="s">
        <v>304</v>
      </c>
      <c r="E61" s="408">
        <v>820.81700000000001</v>
      </c>
      <c r="F61" s="408" t="s">
        <v>72</v>
      </c>
      <c r="G61" s="408" t="s">
        <v>72</v>
      </c>
      <c r="H61" s="410" t="s">
        <v>2</v>
      </c>
      <c r="I61" s="410" t="s">
        <v>2</v>
      </c>
    </row>
    <row r="62" spans="2:9" ht="17" thickBot="1">
      <c r="C62" s="26" t="s">
        <v>307</v>
      </c>
      <c r="D62" s="101" t="s">
        <v>304</v>
      </c>
      <c r="E62" s="407">
        <v>12744.959000000001</v>
      </c>
      <c r="F62" s="408" t="s">
        <v>72</v>
      </c>
      <c r="G62" s="408" t="s">
        <v>72</v>
      </c>
      <c r="H62" s="410" t="s">
        <v>2</v>
      </c>
      <c r="I62" s="410" t="s">
        <v>2</v>
      </c>
    </row>
    <row r="63" spans="2:9" ht="16.5">
      <c r="C63" s="16"/>
      <c r="D63" s="413"/>
      <c r="E63" s="414"/>
      <c r="F63" s="415"/>
      <c r="G63" s="415"/>
      <c r="H63" s="416"/>
      <c r="I63" s="416"/>
    </row>
    <row r="64" spans="2:9" ht="16">
      <c r="B64" s="483" t="s">
        <v>308</v>
      </c>
      <c r="C64" s="483"/>
      <c r="D64" s="483"/>
      <c r="E64" s="483"/>
      <c r="F64" s="483"/>
      <c r="G64" s="483"/>
      <c r="H64" s="483"/>
      <c r="I64" s="483"/>
    </row>
    <row r="65" spans="2:9" ht="16">
      <c r="B65" s="483" t="s">
        <v>309</v>
      </c>
      <c r="C65" s="483"/>
      <c r="D65" s="483"/>
      <c r="E65" s="483"/>
      <c r="F65" s="483"/>
      <c r="G65" s="483"/>
      <c r="H65" s="483"/>
      <c r="I65" s="483"/>
    </row>
    <row r="66" spans="2:9" ht="16">
      <c r="B66" s="483" t="s">
        <v>310</v>
      </c>
      <c r="C66" s="483"/>
      <c r="D66" s="483"/>
      <c r="E66" s="483"/>
      <c r="F66" s="483"/>
      <c r="G66" s="483"/>
      <c r="H66" s="483"/>
      <c r="I66" s="483"/>
    </row>
    <row r="67" spans="2:9" ht="16">
      <c r="B67" s="483" t="s">
        <v>311</v>
      </c>
      <c r="C67" s="483"/>
      <c r="D67" s="332"/>
      <c r="E67" s="332"/>
      <c r="F67" s="332"/>
      <c r="G67" s="332"/>
      <c r="H67" s="332"/>
      <c r="I67" s="332"/>
    </row>
    <row r="68" spans="2:9" ht="16">
      <c r="B68" s="483" t="s">
        <v>312</v>
      </c>
      <c r="C68" s="483"/>
      <c r="D68" s="483"/>
      <c r="E68" s="483"/>
      <c r="F68" s="483"/>
      <c r="G68" s="483"/>
      <c r="H68" s="483"/>
      <c r="I68" s="483"/>
    </row>
    <row r="69" spans="2:9" ht="16.5">
      <c r="H69" s="405"/>
    </row>
    <row r="70" spans="2:9" ht="16.5">
      <c r="H70" s="405"/>
    </row>
    <row r="71" spans="2:9" ht="16.5">
      <c r="H71" s="405"/>
    </row>
    <row r="72" spans="2:9" s="170" customFormat="1" ht="18" thickBot="1">
      <c r="B72" s="8" t="s">
        <v>313</v>
      </c>
      <c r="C72" s="171"/>
      <c r="D72" s="417"/>
      <c r="E72" s="417"/>
      <c r="F72" s="417"/>
      <c r="G72" s="417"/>
      <c r="H72" s="417"/>
      <c r="I72" s="417"/>
    </row>
    <row r="73" spans="2:9" ht="17" thickBot="1">
      <c r="B73" s="21" t="s">
        <v>24</v>
      </c>
      <c r="C73" s="21" t="s">
        <v>4</v>
      </c>
      <c r="D73" s="21" t="s">
        <v>273</v>
      </c>
      <c r="E73" s="21" t="s">
        <v>85</v>
      </c>
      <c r="F73" s="21">
        <v>2024</v>
      </c>
      <c r="G73" s="21">
        <v>2023</v>
      </c>
      <c r="H73" s="21" t="s">
        <v>62</v>
      </c>
      <c r="I73" s="21" t="s">
        <v>0</v>
      </c>
    </row>
    <row r="74" spans="2:9" ht="17" thickBot="1">
      <c r="B74" s="139" t="s">
        <v>86</v>
      </c>
      <c r="C74" s="55" t="s">
        <v>314</v>
      </c>
      <c r="D74" s="99" t="s">
        <v>304</v>
      </c>
      <c r="E74" s="344">
        <v>688.73</v>
      </c>
      <c r="F74" s="344">
        <v>1310</v>
      </c>
      <c r="G74" s="344">
        <v>2130.91</v>
      </c>
      <c r="H74" s="344">
        <f>+E74-F74</f>
        <v>-621.27</v>
      </c>
      <c r="I74" s="382">
        <f>+E74/F74-1</f>
        <v>-0.47425190839694653</v>
      </c>
    </row>
    <row r="75" spans="2:9" ht="17" thickBot="1">
      <c r="B75" s="52"/>
      <c r="C75" s="17" t="s">
        <v>315</v>
      </c>
      <c r="D75" s="101" t="s">
        <v>304</v>
      </c>
      <c r="E75" s="109">
        <v>412.5</v>
      </c>
      <c r="F75" s="109">
        <v>0</v>
      </c>
      <c r="G75" s="109">
        <v>504.97</v>
      </c>
      <c r="H75" s="109">
        <f t="shared" ref="H75:H76" si="0">+E75-F75</f>
        <v>412.5</v>
      </c>
      <c r="I75" s="359" t="s">
        <v>2</v>
      </c>
    </row>
    <row r="76" spans="2:9" ht="17" thickBot="1">
      <c r="C76" s="17" t="s">
        <v>316</v>
      </c>
      <c r="D76" s="101" t="s">
        <v>304</v>
      </c>
      <c r="E76" s="109">
        <v>276.23</v>
      </c>
      <c r="F76" s="109">
        <v>1310</v>
      </c>
      <c r="G76" s="109">
        <v>1625.94</v>
      </c>
      <c r="H76" s="109">
        <f t="shared" si="0"/>
        <v>-1033.77</v>
      </c>
      <c r="I76" s="359">
        <f>+E76/F76-1</f>
        <v>-0.78913740458015269</v>
      </c>
    </row>
    <row r="77" spans="2:9" ht="16.5">
      <c r="C77" s="13"/>
      <c r="D77" s="105"/>
      <c r="E77" s="347"/>
      <c r="F77" s="347"/>
      <c r="G77" s="347"/>
      <c r="H77" s="347"/>
      <c r="I77" s="375"/>
    </row>
    <row r="78" spans="2:9">
      <c r="B78" s="483" t="s">
        <v>317</v>
      </c>
      <c r="C78" s="485"/>
      <c r="D78" s="485"/>
      <c r="E78" s="485"/>
      <c r="F78" s="485"/>
      <c r="G78" s="485"/>
      <c r="H78" s="485"/>
      <c r="I78" s="485"/>
    </row>
    <row r="79" spans="2:9">
      <c r="B79" s="483" t="s">
        <v>312</v>
      </c>
      <c r="C79" s="485"/>
      <c r="D79" s="485"/>
      <c r="E79" s="485"/>
      <c r="F79" s="485"/>
      <c r="G79" s="485"/>
      <c r="H79" s="485"/>
      <c r="I79" s="485"/>
    </row>
    <row r="80" spans="2:9" ht="16.5">
      <c r="C80" s="14"/>
      <c r="D80" s="418"/>
      <c r="E80" s="418"/>
      <c r="F80" s="418"/>
      <c r="G80" s="418"/>
      <c r="H80" s="418"/>
      <c r="I80" s="418"/>
    </row>
    <row r="81" spans="2:9" ht="16.5">
      <c r="C81" s="14"/>
      <c r="D81" s="418"/>
      <c r="E81" s="418"/>
      <c r="F81" s="418"/>
      <c r="G81" s="418"/>
      <c r="H81" s="418"/>
      <c r="I81" s="418"/>
    </row>
    <row r="82" spans="2:9" ht="18" thickBot="1">
      <c r="B82" s="8" t="s">
        <v>318</v>
      </c>
      <c r="C82" s="13"/>
      <c r="D82" s="105"/>
      <c r="E82" s="105"/>
      <c r="F82" s="105"/>
      <c r="G82" s="105"/>
      <c r="H82" s="105"/>
      <c r="I82" s="105"/>
    </row>
    <row r="83" spans="2:9" ht="17" thickBot="1">
      <c r="B83" s="21" t="s">
        <v>24</v>
      </c>
      <c r="C83" s="21" t="s">
        <v>319</v>
      </c>
      <c r="D83" s="21" t="s">
        <v>273</v>
      </c>
      <c r="E83" s="21">
        <v>2025</v>
      </c>
    </row>
    <row r="84" spans="2:9" ht="17" thickBot="1">
      <c r="B84" s="139" t="s">
        <v>87</v>
      </c>
      <c r="C84" s="55" t="s">
        <v>320</v>
      </c>
      <c r="D84" s="101" t="s">
        <v>45</v>
      </c>
      <c r="E84" s="99">
        <v>5</v>
      </c>
    </row>
    <row r="85" spans="2:9" ht="17" thickBot="1">
      <c r="B85" s="52"/>
      <c r="C85" s="17" t="s">
        <v>321</v>
      </c>
      <c r="D85" s="101" t="s">
        <v>45</v>
      </c>
      <c r="E85" s="101">
        <v>17</v>
      </c>
    </row>
    <row r="86" spans="2:9" ht="17" thickBot="1">
      <c r="C86" s="17" t="s">
        <v>88</v>
      </c>
      <c r="D86" s="101" t="s">
        <v>45</v>
      </c>
      <c r="E86" s="101">
        <v>54</v>
      </c>
    </row>
    <row r="87" spans="2:9" ht="16.5">
      <c r="C87" s="13"/>
      <c r="D87" s="105"/>
      <c r="E87" s="105"/>
      <c r="F87" s="105"/>
      <c r="G87" s="105"/>
      <c r="H87" s="375"/>
      <c r="I87" s="375"/>
    </row>
    <row r="88" spans="2:9">
      <c r="B88" s="483" t="s">
        <v>322</v>
      </c>
      <c r="C88" s="485"/>
      <c r="D88" s="485"/>
      <c r="E88" s="485"/>
      <c r="F88" s="485"/>
      <c r="G88" s="485"/>
      <c r="H88" s="485"/>
      <c r="I88" s="485"/>
    </row>
    <row r="89" spans="2:9">
      <c r="B89" s="483" t="s">
        <v>323</v>
      </c>
      <c r="C89" s="485"/>
      <c r="D89" s="485"/>
      <c r="E89" s="485"/>
      <c r="F89" s="485"/>
      <c r="G89" s="485"/>
      <c r="H89" s="485"/>
      <c r="I89" s="485"/>
    </row>
    <row r="90" spans="2:9">
      <c r="B90" s="483" t="s">
        <v>312</v>
      </c>
      <c r="C90" s="485"/>
      <c r="D90" s="485"/>
      <c r="E90" s="485"/>
      <c r="F90" s="485"/>
      <c r="G90" s="485"/>
      <c r="H90" s="485"/>
      <c r="I90" s="485"/>
    </row>
    <row r="91" spans="2:9" ht="16.5">
      <c r="H91" s="405"/>
    </row>
    <row r="94" spans="2:9" ht="20">
      <c r="B94" s="320" t="s">
        <v>838</v>
      </c>
      <c r="C94" s="321"/>
    </row>
    <row r="95" spans="2:9" ht="15" thickBot="1"/>
    <row r="96" spans="2:9" ht="17" thickBot="1">
      <c r="B96" s="21" t="s">
        <v>24</v>
      </c>
      <c r="C96" s="21" t="s">
        <v>4</v>
      </c>
      <c r="D96" s="21" t="s">
        <v>273</v>
      </c>
      <c r="E96" s="21">
        <v>2025</v>
      </c>
      <c r="F96" s="21">
        <v>2024</v>
      </c>
      <c r="G96" s="21">
        <v>2023</v>
      </c>
      <c r="H96" s="21" t="s">
        <v>62</v>
      </c>
      <c r="I96" s="21" t="s">
        <v>0</v>
      </c>
    </row>
    <row r="97" spans="2:9" ht="18" thickBot="1">
      <c r="B97" s="217" t="s">
        <v>5</v>
      </c>
      <c r="C97" s="161" t="s">
        <v>324</v>
      </c>
      <c r="D97" s="419"/>
      <c r="E97" s="420"/>
      <c r="F97" s="421"/>
      <c r="G97" s="422"/>
      <c r="H97" s="423"/>
      <c r="I97" s="424"/>
    </row>
    <row r="98" spans="2:9" ht="17" thickBot="1">
      <c r="B98" s="147"/>
      <c r="C98" s="77" t="s">
        <v>259</v>
      </c>
      <c r="D98" s="352" t="s">
        <v>325</v>
      </c>
      <c r="E98" s="385">
        <v>97</v>
      </c>
      <c r="F98" s="385">
        <v>504</v>
      </c>
      <c r="G98" s="385">
        <v>342</v>
      </c>
      <c r="H98" s="385">
        <f>+E98-F98</f>
        <v>-407</v>
      </c>
      <c r="I98" s="386">
        <f>+E98/F98-1</f>
        <v>-0.80753968253968256</v>
      </c>
    </row>
    <row r="99" spans="2:9" ht="17" thickBot="1">
      <c r="B99" s="10"/>
      <c r="C99" s="77" t="s">
        <v>326</v>
      </c>
      <c r="D99" s="352" t="s">
        <v>325</v>
      </c>
      <c r="E99" s="385">
        <v>0</v>
      </c>
      <c r="F99" s="385">
        <v>0</v>
      </c>
      <c r="G99" s="385">
        <v>26</v>
      </c>
      <c r="H99" s="386" t="s">
        <v>2</v>
      </c>
      <c r="I99" s="386" t="s">
        <v>2</v>
      </c>
    </row>
    <row r="100" spans="2:9" ht="17" thickBot="1">
      <c r="B100" s="10"/>
      <c r="C100" s="77" t="s">
        <v>327</v>
      </c>
      <c r="D100" s="352" t="s">
        <v>102</v>
      </c>
      <c r="E100" s="385">
        <v>73</v>
      </c>
      <c r="F100" s="385">
        <v>300.3</v>
      </c>
      <c r="G100" s="385">
        <v>1485</v>
      </c>
      <c r="H100" s="385">
        <f t="shared" ref="H100:H101" si="1">+E100-F100</f>
        <v>-227.3</v>
      </c>
      <c r="I100" s="386">
        <f t="shared" ref="I100:I101" si="2">+E100/F100-1</f>
        <v>-0.75690975690975693</v>
      </c>
    </row>
    <row r="101" spans="2:9" ht="17" thickBot="1">
      <c r="B101" s="10"/>
      <c r="C101" s="77" t="s">
        <v>13</v>
      </c>
      <c r="D101" s="352" t="s">
        <v>325</v>
      </c>
      <c r="E101" s="385">
        <v>3.8</v>
      </c>
      <c r="F101" s="385">
        <v>6.5</v>
      </c>
      <c r="G101" s="385">
        <v>14</v>
      </c>
      <c r="H101" s="385">
        <f t="shared" si="1"/>
        <v>-2.7</v>
      </c>
      <c r="I101" s="386">
        <f t="shared" si="2"/>
        <v>-0.41538461538461546</v>
      </c>
    </row>
    <row r="102" spans="2:9" ht="18" thickBot="1">
      <c r="B102" s="2"/>
      <c r="C102" s="172" t="s">
        <v>328</v>
      </c>
      <c r="D102" s="425"/>
      <c r="E102" s="426"/>
      <c r="F102" s="427"/>
      <c r="G102" s="427"/>
      <c r="H102" s="427"/>
      <c r="I102" s="428"/>
    </row>
    <row r="103" spans="2:9" ht="17" thickBot="1">
      <c r="B103" s="1"/>
      <c r="C103" s="148" t="s">
        <v>329</v>
      </c>
      <c r="D103" s="429" t="s">
        <v>325</v>
      </c>
      <c r="E103" s="430">
        <v>0</v>
      </c>
      <c r="F103" s="430">
        <v>0</v>
      </c>
      <c r="G103" s="430">
        <v>0</v>
      </c>
      <c r="H103" s="430">
        <f>+E103-F103</f>
        <v>0</v>
      </c>
      <c r="I103" s="431" t="s">
        <v>2</v>
      </c>
    </row>
    <row r="104" spans="2:9" ht="17" thickBot="1">
      <c r="B104" s="1"/>
      <c r="C104" s="148" t="s">
        <v>330</v>
      </c>
      <c r="D104" s="429" t="s">
        <v>325</v>
      </c>
      <c r="E104" s="430">
        <v>2.9999999999999997E-4</v>
      </c>
      <c r="F104" s="430">
        <v>0</v>
      </c>
      <c r="G104" s="430">
        <v>7.0000000000000001E-3</v>
      </c>
      <c r="H104" s="430">
        <f t="shared" ref="H104:H109" si="3">+E104-F104</f>
        <v>2.9999999999999997E-4</v>
      </c>
      <c r="I104" s="431" t="s">
        <v>2</v>
      </c>
    </row>
    <row r="105" spans="2:9" ht="17" thickBot="1">
      <c r="B105" s="1"/>
      <c r="C105" s="148" t="s">
        <v>89</v>
      </c>
      <c r="D105" s="429" t="s">
        <v>325</v>
      </c>
      <c r="E105" s="430">
        <v>5.4999999999999997E-3</v>
      </c>
      <c r="F105" s="430">
        <v>6.0000000000000001E-3</v>
      </c>
      <c r="G105" s="430">
        <v>2.5000000000000001E-2</v>
      </c>
      <c r="H105" s="430">
        <f t="shared" si="3"/>
        <v>-5.0000000000000044E-4</v>
      </c>
      <c r="I105" s="392">
        <f t="shared" ref="I105:I109" si="4">+E105/F105-1</f>
        <v>-8.333333333333337E-2</v>
      </c>
    </row>
    <row r="106" spans="2:9" ht="17" thickBot="1">
      <c r="B106" s="1"/>
      <c r="C106" s="148" t="s">
        <v>331</v>
      </c>
      <c r="D106" s="429" t="s">
        <v>325</v>
      </c>
      <c r="E106" s="430">
        <v>0</v>
      </c>
      <c r="F106" s="430">
        <v>0</v>
      </c>
      <c r="G106" s="430">
        <v>0</v>
      </c>
      <c r="H106" s="430">
        <f t="shared" si="3"/>
        <v>0</v>
      </c>
      <c r="I106" s="431" t="s">
        <v>2</v>
      </c>
    </row>
    <row r="107" spans="2:9" ht="17" thickBot="1">
      <c r="B107" s="1"/>
      <c r="C107" s="148" t="s">
        <v>332</v>
      </c>
      <c r="D107" s="429" t="s">
        <v>325</v>
      </c>
      <c r="E107" s="430">
        <v>1E-4</v>
      </c>
      <c r="F107" s="430">
        <v>0</v>
      </c>
      <c r="G107" s="430">
        <v>0.66400000000000003</v>
      </c>
      <c r="H107" s="430">
        <f t="shared" si="3"/>
        <v>1E-4</v>
      </c>
      <c r="I107" s="431" t="s">
        <v>2</v>
      </c>
    </row>
    <row r="108" spans="2:9" ht="17" thickBot="1">
      <c r="B108" s="1"/>
      <c r="C108" s="148" t="s">
        <v>333</v>
      </c>
      <c r="D108" s="429" t="s">
        <v>325</v>
      </c>
      <c r="E108" s="430">
        <v>1.41E-2</v>
      </c>
      <c r="F108" s="430">
        <v>0.04</v>
      </c>
      <c r="G108" s="430">
        <v>0.13</v>
      </c>
      <c r="H108" s="430">
        <f t="shared" si="3"/>
        <v>-2.5899999999999999E-2</v>
      </c>
      <c r="I108" s="392">
        <f t="shared" si="4"/>
        <v>-0.64749999999999996</v>
      </c>
    </row>
    <row r="109" spans="2:9" ht="18" thickBot="1">
      <c r="B109" s="1"/>
      <c r="C109" s="173" t="s">
        <v>31</v>
      </c>
      <c r="D109" s="429" t="s">
        <v>325</v>
      </c>
      <c r="E109" s="432">
        <v>0.02</v>
      </c>
      <c r="F109" s="432">
        <v>4.5999999999999999E-2</v>
      </c>
      <c r="G109" s="432">
        <v>0.82600000000000007</v>
      </c>
      <c r="H109" s="430">
        <f t="shared" si="3"/>
        <v>-2.5999999999999999E-2</v>
      </c>
      <c r="I109" s="392">
        <f t="shared" si="4"/>
        <v>-0.56521739130434778</v>
      </c>
    </row>
    <row r="110" spans="2:9" ht="17" thickBot="1">
      <c r="B110" s="81"/>
      <c r="C110" s="79"/>
      <c r="D110" s="433"/>
      <c r="E110" s="434"/>
      <c r="F110" s="435"/>
      <c r="G110" s="435"/>
      <c r="H110" s="435"/>
      <c r="I110" s="436"/>
    </row>
    <row r="111" spans="2:9" ht="35.5" thickBot="1">
      <c r="B111" s="175" t="s">
        <v>103</v>
      </c>
      <c r="C111" s="174" t="s">
        <v>226</v>
      </c>
      <c r="D111" s="437"/>
      <c r="E111" s="438"/>
      <c r="F111" s="439"/>
      <c r="G111" s="439"/>
      <c r="H111" s="439"/>
      <c r="I111" s="440"/>
    </row>
    <row r="112" spans="2:9" ht="17" thickBot="1">
      <c r="B112" s="89"/>
      <c r="C112" s="77" t="s">
        <v>6</v>
      </c>
      <c r="D112" s="352" t="s">
        <v>0</v>
      </c>
      <c r="E112" s="441">
        <v>0.99</v>
      </c>
      <c r="F112" s="441">
        <v>0.41</v>
      </c>
      <c r="G112" s="441">
        <v>5.7</v>
      </c>
      <c r="H112" s="441">
        <f t="shared" ref="H112:H115" si="5">+E112-F112</f>
        <v>0.58000000000000007</v>
      </c>
      <c r="I112" s="442">
        <f t="shared" ref="I112:I115" si="6">+E112/F112-1</f>
        <v>1.4146341463414633</v>
      </c>
    </row>
    <row r="113" spans="2:9" ht="17" thickBot="1">
      <c r="B113" s="1"/>
      <c r="C113" s="77" t="s">
        <v>334</v>
      </c>
      <c r="D113" s="352" t="s">
        <v>0</v>
      </c>
      <c r="E113" s="441">
        <v>3.6</v>
      </c>
      <c r="F113" s="441">
        <v>6</v>
      </c>
      <c r="G113" s="441">
        <v>0</v>
      </c>
      <c r="H113" s="441">
        <f t="shared" si="5"/>
        <v>-2.4</v>
      </c>
      <c r="I113" s="442">
        <f t="shared" si="6"/>
        <v>-0.4</v>
      </c>
    </row>
    <row r="114" spans="2:9" ht="17" thickBot="1">
      <c r="B114" s="1"/>
      <c r="C114" s="77" t="s">
        <v>335</v>
      </c>
      <c r="D114" s="352" t="s">
        <v>0</v>
      </c>
      <c r="E114" s="441">
        <v>0</v>
      </c>
      <c r="F114" s="441">
        <v>0</v>
      </c>
      <c r="G114" s="441">
        <v>0</v>
      </c>
      <c r="H114" s="443" t="s">
        <v>2</v>
      </c>
      <c r="I114" s="386" t="s">
        <v>2</v>
      </c>
    </row>
    <row r="115" spans="2:9" ht="17" thickBot="1">
      <c r="B115" s="1"/>
      <c r="C115" s="77" t="s">
        <v>336</v>
      </c>
      <c r="D115" s="352" t="s">
        <v>0</v>
      </c>
      <c r="E115" s="441">
        <v>4.5</v>
      </c>
      <c r="F115" s="441">
        <v>9</v>
      </c>
      <c r="G115" s="441">
        <v>1E-3</v>
      </c>
      <c r="H115" s="441">
        <f t="shared" si="5"/>
        <v>-4.5</v>
      </c>
      <c r="I115" s="442">
        <f t="shared" si="6"/>
        <v>-0.5</v>
      </c>
    </row>
    <row r="116" spans="2:9" ht="16.5">
      <c r="H116" s="393"/>
    </row>
    <row r="118" spans="2:9" ht="21">
      <c r="B118" s="82" t="s">
        <v>337</v>
      </c>
      <c r="C118" s="74"/>
    </row>
    <row r="119" spans="2:9">
      <c r="B119" s="34"/>
    </row>
    <row r="120" spans="2:9" ht="18" thickBot="1">
      <c r="B120" s="8" t="s">
        <v>257</v>
      </c>
      <c r="D120" s="444"/>
      <c r="E120" s="444"/>
      <c r="F120" s="444"/>
      <c r="G120" s="444"/>
      <c r="H120" s="444"/>
    </row>
    <row r="121" spans="2:9" ht="17" thickBot="1">
      <c r="B121" s="21" t="s">
        <v>24</v>
      </c>
      <c r="C121" s="21" t="s">
        <v>4</v>
      </c>
      <c r="D121" s="21" t="s">
        <v>273</v>
      </c>
      <c r="E121" s="21">
        <v>2025</v>
      </c>
      <c r="F121" s="21">
        <v>2024</v>
      </c>
      <c r="G121" s="21">
        <v>2023</v>
      </c>
      <c r="H121" s="21" t="s">
        <v>62</v>
      </c>
      <c r="I121" s="21" t="s">
        <v>0</v>
      </c>
    </row>
    <row r="122" spans="2:9" ht="18" thickBot="1">
      <c r="B122" s="139" t="s">
        <v>7</v>
      </c>
      <c r="C122" s="176" t="s">
        <v>338</v>
      </c>
      <c r="D122" s="399"/>
      <c r="E122" s="398"/>
      <c r="F122" s="399"/>
      <c r="G122" s="399"/>
      <c r="H122" s="399"/>
      <c r="I122" s="399"/>
    </row>
    <row r="123" spans="2:9" ht="17" thickBot="1">
      <c r="B123" s="85"/>
      <c r="C123" s="18" t="s">
        <v>339</v>
      </c>
      <c r="D123" s="109"/>
      <c r="E123" s="411"/>
      <c r="F123" s="445"/>
      <c r="G123" s="445"/>
      <c r="H123" s="445"/>
      <c r="I123" s="445"/>
    </row>
    <row r="124" spans="2:9" ht="17" thickBot="1">
      <c r="B124" s="10"/>
      <c r="C124" s="18" t="s">
        <v>340</v>
      </c>
      <c r="D124" s="109" t="s">
        <v>281</v>
      </c>
      <c r="E124" s="109">
        <v>0</v>
      </c>
      <c r="F124" s="109">
        <v>0</v>
      </c>
      <c r="G124" s="109">
        <v>11.25</v>
      </c>
      <c r="H124" s="109" t="s">
        <v>3</v>
      </c>
      <c r="I124" s="401" t="s">
        <v>3</v>
      </c>
    </row>
    <row r="125" spans="2:9" ht="17" thickBot="1">
      <c r="B125" s="10"/>
      <c r="C125" s="18" t="s">
        <v>341</v>
      </c>
      <c r="D125" s="109" t="s">
        <v>281</v>
      </c>
      <c r="E125" s="109">
        <f>+E126-E124</f>
        <v>121159.6749</v>
      </c>
      <c r="F125" s="109">
        <f>+F126-F124</f>
        <v>178237.9822</v>
      </c>
      <c r="G125" s="109">
        <f>+G126-G124</f>
        <v>272623.51569999999</v>
      </c>
      <c r="H125" s="109">
        <f>+E125-F125</f>
        <v>-57078.3073</v>
      </c>
      <c r="I125" s="401">
        <f>+E125/F125-1</f>
        <v>-0.32023649839096979</v>
      </c>
    </row>
    <row r="126" spans="2:9" ht="17" thickBot="1">
      <c r="B126" s="10"/>
      <c r="C126" s="18" t="s">
        <v>342</v>
      </c>
      <c r="D126" s="109" t="s">
        <v>281</v>
      </c>
      <c r="E126" s="109">
        <v>121159.6749</v>
      </c>
      <c r="F126" s="109">
        <v>178237.9822</v>
      </c>
      <c r="G126" s="109">
        <v>272634.76569999999</v>
      </c>
      <c r="H126" s="109">
        <f>+E126-F126</f>
        <v>-57078.3073</v>
      </c>
      <c r="I126" s="401">
        <f>+E126/F126-1</f>
        <v>-0.32023649839096979</v>
      </c>
    </row>
    <row r="127" spans="2:9" ht="17" thickBot="1">
      <c r="B127" s="10"/>
      <c r="C127" s="18" t="s">
        <v>343</v>
      </c>
      <c r="D127" s="109"/>
      <c r="E127" s="109"/>
      <c r="F127" s="109"/>
      <c r="G127" s="109"/>
      <c r="H127" s="109"/>
      <c r="I127" s="401"/>
    </row>
    <row r="128" spans="2:9" ht="17" thickBot="1">
      <c r="B128" s="10"/>
      <c r="C128" s="18" t="s">
        <v>344</v>
      </c>
      <c r="D128" s="109" t="s">
        <v>281</v>
      </c>
      <c r="E128" s="109">
        <f>+E129</f>
        <v>8005.7848000000004</v>
      </c>
      <c r="F128" s="109">
        <f t="shared" ref="F128:G128" si="7">+F129</f>
        <v>5325.7349000000004</v>
      </c>
      <c r="G128" s="109">
        <f t="shared" si="7"/>
        <v>5922.7475999999997</v>
      </c>
      <c r="H128" s="109">
        <f t="shared" ref="H128:H131" si="8">+E128-F128</f>
        <v>2680.0499</v>
      </c>
      <c r="I128" s="401">
        <f t="shared" ref="I128:I131" si="9">+E128/F128-1</f>
        <v>0.50322630591319895</v>
      </c>
    </row>
    <row r="129" spans="1:9" ht="17" thickBot="1">
      <c r="B129" s="10"/>
      <c r="C129" s="18" t="s">
        <v>345</v>
      </c>
      <c r="D129" s="109" t="s">
        <v>281</v>
      </c>
      <c r="E129" s="109">
        <v>8005.7848000000004</v>
      </c>
      <c r="F129" s="109">
        <v>5325.7349000000004</v>
      </c>
      <c r="G129" s="109">
        <v>5922.7475999999997</v>
      </c>
      <c r="H129" s="109">
        <f t="shared" si="8"/>
        <v>2680.0499</v>
      </c>
      <c r="I129" s="401">
        <f t="shared" si="9"/>
        <v>0.50322630591319895</v>
      </c>
    </row>
    <row r="130" spans="1:9" ht="17" thickBot="1">
      <c r="B130" s="10"/>
      <c r="C130" s="18"/>
      <c r="D130" s="109"/>
      <c r="E130" s="109"/>
      <c r="F130" s="109"/>
      <c r="G130" s="109"/>
      <c r="H130" s="109"/>
      <c r="I130" s="401"/>
    </row>
    <row r="131" spans="1:9" ht="17" thickBot="1">
      <c r="B131" s="10"/>
      <c r="C131" s="18" t="s">
        <v>346</v>
      </c>
      <c r="D131" s="109" t="s">
        <v>281</v>
      </c>
      <c r="E131" s="109">
        <f>+E129+E126</f>
        <v>129165.45969999999</v>
      </c>
      <c r="F131" s="109">
        <f t="shared" ref="F131:G131" si="10">+F129+F126</f>
        <v>183563.71710000001</v>
      </c>
      <c r="G131" s="109">
        <f t="shared" si="10"/>
        <v>278557.51329999999</v>
      </c>
      <c r="H131" s="109">
        <f t="shared" si="8"/>
        <v>-54398.257400000017</v>
      </c>
      <c r="I131" s="401">
        <f t="shared" si="9"/>
        <v>-0.29634536856957128</v>
      </c>
    </row>
    <row r="132" spans="1:9" ht="17" thickBot="1">
      <c r="B132" s="84"/>
      <c r="C132" s="18"/>
      <c r="D132" s="109"/>
      <c r="E132" s="109"/>
      <c r="F132" s="109"/>
      <c r="G132" s="109"/>
      <c r="H132" s="109"/>
      <c r="I132" s="401"/>
    </row>
    <row r="133" spans="1:9" ht="17" thickBot="1">
      <c r="B133" s="149" t="s">
        <v>8</v>
      </c>
      <c r="C133" s="18" t="s">
        <v>347</v>
      </c>
      <c r="D133" s="109"/>
      <c r="E133" s="446"/>
      <c r="F133" s="446"/>
      <c r="G133" s="446"/>
      <c r="H133" s="446"/>
      <c r="I133" s="401"/>
    </row>
    <row r="134" spans="1:9" ht="17" thickBot="1">
      <c r="B134" s="86"/>
      <c r="C134" s="83" t="s">
        <v>348</v>
      </c>
      <c r="D134" s="447" t="s">
        <v>0</v>
      </c>
      <c r="E134" s="109">
        <v>91.900099999999995</v>
      </c>
      <c r="F134" s="109">
        <v>91.026600000000002</v>
      </c>
      <c r="G134" s="109">
        <v>78.249300000000005</v>
      </c>
      <c r="H134" s="109">
        <f t="shared" ref="H134" si="11">+E134-F134</f>
        <v>0.87349999999999284</v>
      </c>
      <c r="I134" s="401">
        <f>+E134/F134-1</f>
        <v>9.5960960861989353E-3</v>
      </c>
    </row>
    <row r="135" spans="1:9" ht="17" thickBot="1">
      <c r="B135" s="1"/>
      <c r="C135" s="83" t="s">
        <v>349</v>
      </c>
      <c r="D135" s="447" t="s">
        <v>0</v>
      </c>
      <c r="E135" s="109">
        <f>100-E134</f>
        <v>8.0999000000000052</v>
      </c>
      <c r="F135" s="109">
        <f>100-F134</f>
        <v>8.973399999999998</v>
      </c>
      <c r="G135" s="109">
        <v>19</v>
      </c>
      <c r="H135" s="109">
        <f t="shared" ref="H135" si="12">+E135-F135</f>
        <v>-0.87349999999999284</v>
      </c>
      <c r="I135" s="401">
        <f t="shared" ref="I135" si="13">+E135/F135-1</f>
        <v>-9.7343258965385759E-2</v>
      </c>
    </row>
    <row r="136" spans="1:9" ht="16.5">
      <c r="B136" s="1"/>
      <c r="C136" s="6"/>
      <c r="D136" s="448"/>
      <c r="E136" s="347"/>
      <c r="F136" s="347"/>
      <c r="G136" s="347"/>
      <c r="H136" s="347"/>
      <c r="I136" s="393"/>
    </row>
    <row r="137" spans="1:9" ht="16.5">
      <c r="B137" s="1"/>
      <c r="C137" s="6"/>
      <c r="D137" s="448"/>
      <c r="E137" s="347"/>
      <c r="F137" s="347"/>
      <c r="G137" s="347"/>
      <c r="H137" s="347"/>
      <c r="I137" s="393"/>
    </row>
    <row r="138" spans="1:9" ht="21">
      <c r="B138" s="87" t="s">
        <v>350</v>
      </c>
      <c r="C138" s="87"/>
      <c r="D138" s="449"/>
      <c r="E138" s="449"/>
      <c r="F138" s="449"/>
      <c r="G138" s="449"/>
      <c r="H138" s="449"/>
      <c r="I138" s="393"/>
    </row>
    <row r="139" spans="1:9" ht="17" thickBot="1">
      <c r="A139" s="2"/>
      <c r="B139" s="2"/>
      <c r="C139" s="2"/>
      <c r="D139" s="449"/>
      <c r="E139" s="449"/>
      <c r="F139" s="449"/>
      <c r="G139" s="449"/>
      <c r="H139" s="449"/>
      <c r="I139" s="393"/>
    </row>
    <row r="140" spans="1:9" ht="18" thickBot="1">
      <c r="B140" s="177" t="s">
        <v>9</v>
      </c>
      <c r="C140" s="178" t="s">
        <v>339</v>
      </c>
      <c r="D140" s="450"/>
      <c r="E140" s="451"/>
      <c r="F140" s="451"/>
      <c r="G140" s="451"/>
      <c r="H140" s="451"/>
      <c r="I140" s="442"/>
    </row>
    <row r="141" spans="1:9" ht="17" thickBot="1">
      <c r="B141" s="89"/>
      <c r="C141" s="77" t="s">
        <v>351</v>
      </c>
      <c r="D141" s="352" t="s">
        <v>281</v>
      </c>
      <c r="E141" s="385">
        <v>111169.35890000001</v>
      </c>
      <c r="F141" s="385">
        <v>162241.51740000001</v>
      </c>
      <c r="G141" s="385">
        <v>213050.0019</v>
      </c>
      <c r="H141" s="385">
        <f>+E141-F141</f>
        <v>-51072.158500000005</v>
      </c>
      <c r="I141" s="442">
        <f>+E141/F141-1</f>
        <v>-0.31479093217603249</v>
      </c>
    </row>
    <row r="142" spans="1:9" ht="17" thickBot="1">
      <c r="B142" s="1"/>
      <c r="C142" s="77" t="s">
        <v>352</v>
      </c>
      <c r="D142" s="352" t="s">
        <v>281</v>
      </c>
      <c r="E142" s="385">
        <v>0</v>
      </c>
      <c r="F142" s="385">
        <v>0</v>
      </c>
      <c r="G142" s="385">
        <v>0</v>
      </c>
      <c r="H142" s="442" t="s">
        <v>104</v>
      </c>
      <c r="I142" s="442" t="s">
        <v>104</v>
      </c>
    </row>
    <row r="143" spans="1:9" ht="17" thickBot="1">
      <c r="B143" s="1"/>
      <c r="C143" s="77" t="s">
        <v>353</v>
      </c>
      <c r="D143" s="352"/>
      <c r="E143" s="385">
        <v>111.94199999999999</v>
      </c>
      <c r="F143" s="385">
        <v>134.636</v>
      </c>
      <c r="G143" s="385">
        <v>355.38560000000001</v>
      </c>
      <c r="H143" s="385">
        <f>+E143-F143</f>
        <v>-22.694000000000003</v>
      </c>
      <c r="I143" s="442">
        <f>+E143/F143-1</f>
        <v>-0.16855818651772192</v>
      </c>
    </row>
    <row r="144" spans="1:9" ht="17" thickBot="1">
      <c r="B144" s="1"/>
      <c r="C144" s="151" t="s">
        <v>354</v>
      </c>
      <c r="D144" s="352" t="s">
        <v>281</v>
      </c>
      <c r="E144" s="385">
        <f>+E142+E141+E143</f>
        <v>111281.3009</v>
      </c>
      <c r="F144" s="385">
        <f t="shared" ref="F144:G144" si="14">+F142+F141+F143</f>
        <v>162376.15340000001</v>
      </c>
      <c r="G144" s="385">
        <f t="shared" si="14"/>
        <v>213405.38750000001</v>
      </c>
      <c r="H144" s="385">
        <f t="shared" ref="H144" si="15">+E144-F144</f>
        <v>-51094.852500000008</v>
      </c>
      <c r="I144" s="442">
        <f t="shared" ref="I144" si="16">+E144/F144-1</f>
        <v>-0.31466968166275089</v>
      </c>
    </row>
    <row r="145" spans="2:9" ht="17" thickBot="1">
      <c r="B145" s="1"/>
      <c r="C145" s="10"/>
      <c r="D145" s="347"/>
      <c r="E145" s="347"/>
      <c r="F145" s="347"/>
      <c r="G145" s="347"/>
      <c r="H145" s="347"/>
      <c r="I145" s="393"/>
    </row>
    <row r="146" spans="2:9" ht="18" thickBot="1">
      <c r="B146" s="179" t="s">
        <v>11</v>
      </c>
      <c r="C146" s="180" t="s">
        <v>355</v>
      </c>
      <c r="D146" s="450"/>
      <c r="E146" s="451"/>
      <c r="F146" s="451"/>
      <c r="G146" s="451"/>
      <c r="H146" s="451"/>
      <c r="I146" s="442"/>
    </row>
    <row r="147" spans="2:9" ht="17" thickBot="1">
      <c r="B147" s="152"/>
      <c r="C147" s="76" t="s">
        <v>356</v>
      </c>
      <c r="D147" s="352" t="s">
        <v>281</v>
      </c>
      <c r="E147" s="385">
        <v>9878.3739999999998</v>
      </c>
      <c r="F147" s="385">
        <v>15861.828799999999</v>
      </c>
      <c r="G147" s="385">
        <v>59229.1806</v>
      </c>
      <c r="H147" s="385">
        <f t="shared" ref="H147:H149" si="17">+E147-F147</f>
        <v>-5983.4547999999995</v>
      </c>
      <c r="I147" s="442">
        <f t="shared" ref="I147:I149" si="18">+E147/F147-1</f>
        <v>-0.37722351410071953</v>
      </c>
    </row>
    <row r="148" spans="2:9" ht="17" thickBot="1">
      <c r="B148" s="1"/>
      <c r="C148" s="76" t="s">
        <v>357</v>
      </c>
      <c r="D148" s="352" t="s">
        <v>281</v>
      </c>
      <c r="E148" s="385">
        <v>0</v>
      </c>
      <c r="F148" s="385">
        <v>0</v>
      </c>
      <c r="G148" s="385">
        <v>0</v>
      </c>
      <c r="H148" s="442" t="s">
        <v>104</v>
      </c>
      <c r="I148" s="442" t="s">
        <v>104</v>
      </c>
    </row>
    <row r="149" spans="2:9" ht="17" thickBot="1">
      <c r="B149" s="1"/>
      <c r="C149" s="76" t="s">
        <v>342</v>
      </c>
      <c r="D149" s="352" t="s">
        <v>281</v>
      </c>
      <c r="E149" s="385">
        <f>+E148+E147</f>
        <v>9878.3739999999998</v>
      </c>
      <c r="F149" s="385">
        <f t="shared" ref="F149:G149" si="19">+F148+F147</f>
        <v>15861.828799999999</v>
      </c>
      <c r="G149" s="385">
        <f t="shared" si="19"/>
        <v>59229.1806</v>
      </c>
      <c r="H149" s="385">
        <f t="shared" si="17"/>
        <v>-5983.4547999999995</v>
      </c>
      <c r="I149" s="442">
        <f t="shared" si="18"/>
        <v>-0.37722351410071953</v>
      </c>
    </row>
    <row r="150" spans="2:9" ht="16.5">
      <c r="B150" s="1"/>
      <c r="C150" s="80"/>
      <c r="D150" s="425"/>
      <c r="E150" s="452"/>
      <c r="F150" s="452"/>
      <c r="G150" s="452"/>
      <c r="H150" s="452"/>
      <c r="I150" s="428"/>
    </row>
    <row r="151" spans="2:9" ht="17" thickBot="1">
      <c r="B151" s="1"/>
      <c r="D151" s="347"/>
      <c r="E151" s="453"/>
      <c r="F151" s="453"/>
      <c r="G151" s="453"/>
      <c r="H151" s="453"/>
      <c r="I151" s="453"/>
    </row>
    <row r="152" spans="2:9" ht="18" thickBot="1">
      <c r="B152" s="179" t="s">
        <v>9</v>
      </c>
      <c r="C152" s="178" t="s">
        <v>358</v>
      </c>
      <c r="D152" s="450"/>
      <c r="E152" s="451"/>
      <c r="F152" s="451"/>
      <c r="G152" s="451"/>
      <c r="H152" s="451"/>
      <c r="I152" s="442"/>
    </row>
    <row r="153" spans="2:9" ht="17" thickBot="1">
      <c r="B153" s="147"/>
      <c r="C153" s="77" t="s">
        <v>359</v>
      </c>
      <c r="D153" s="352" t="s">
        <v>281</v>
      </c>
      <c r="E153" s="385">
        <v>7533.8783000000003</v>
      </c>
      <c r="F153" s="385">
        <v>4850.2803999999996</v>
      </c>
      <c r="G153" s="385">
        <v>4919.3383999999996</v>
      </c>
      <c r="H153" s="385">
        <f t="shared" ref="H153" si="20">+E153-F153</f>
        <v>2683.5979000000007</v>
      </c>
      <c r="I153" s="442">
        <f t="shared" ref="I153" si="21">+E153/F153-1</f>
        <v>0.55328716665535471</v>
      </c>
    </row>
    <row r="154" spans="2:9" ht="17" thickBot="1">
      <c r="B154" s="10"/>
      <c r="C154" s="77" t="s">
        <v>360</v>
      </c>
      <c r="D154" s="352" t="s">
        <v>281</v>
      </c>
      <c r="E154" s="385">
        <f>+E153</f>
        <v>7533.8783000000003</v>
      </c>
      <c r="F154" s="385">
        <f t="shared" ref="F154:G154" si="22">+F153</f>
        <v>4850.2803999999996</v>
      </c>
      <c r="G154" s="385">
        <f t="shared" si="22"/>
        <v>4919.3383999999996</v>
      </c>
      <c r="H154" s="385">
        <f t="shared" ref="H154" si="23">+E154-F154</f>
        <v>2683.5979000000007</v>
      </c>
      <c r="I154" s="442">
        <f t="shared" ref="I154" si="24">+E154/F154-1</f>
        <v>0.55328716665535471</v>
      </c>
    </row>
    <row r="155" spans="2:9" ht="17" thickBot="1">
      <c r="B155" s="153"/>
      <c r="C155" s="77"/>
      <c r="D155" s="352"/>
      <c r="E155" s="385"/>
      <c r="F155" s="385"/>
      <c r="G155" s="385"/>
      <c r="H155" s="385"/>
      <c r="I155" s="442"/>
    </row>
    <row r="156" spans="2:9" ht="18" thickBot="1">
      <c r="B156" s="177" t="s">
        <v>10</v>
      </c>
      <c r="C156" s="178" t="s">
        <v>361</v>
      </c>
      <c r="D156" s="450"/>
      <c r="E156" s="451"/>
      <c r="F156" s="451"/>
      <c r="G156" s="451"/>
      <c r="H156" s="451"/>
      <c r="I156" s="442"/>
    </row>
    <row r="157" spans="2:9" ht="17" thickBot="1">
      <c r="B157" s="89"/>
      <c r="C157" s="77" t="s">
        <v>362</v>
      </c>
      <c r="D157" s="352" t="s">
        <v>281</v>
      </c>
      <c r="E157" s="385">
        <v>421.80160000000001</v>
      </c>
      <c r="F157" s="385">
        <v>428.166</v>
      </c>
      <c r="G157" s="385">
        <v>949.18089999999995</v>
      </c>
      <c r="H157" s="385">
        <f t="shared" ref="H157:H159" si="25">+E157-F157</f>
        <v>-6.3643999999999892</v>
      </c>
      <c r="I157" s="442">
        <f t="shared" ref="I157:I159" si="26">+E157/F157-1</f>
        <v>-1.4864328321258502E-2</v>
      </c>
    </row>
    <row r="158" spans="2:9" ht="17" thickBot="1">
      <c r="B158" s="1"/>
      <c r="C158" s="77" t="s">
        <v>363</v>
      </c>
      <c r="D158" s="352" t="s">
        <v>281</v>
      </c>
      <c r="E158" s="385">
        <v>50.104900000000001</v>
      </c>
      <c r="F158" s="385">
        <v>47.288499999999999</v>
      </c>
      <c r="G158" s="385">
        <v>54.228299999999997</v>
      </c>
      <c r="H158" s="385">
        <f t="shared" si="25"/>
        <v>2.8164000000000016</v>
      </c>
      <c r="I158" s="442">
        <f t="shared" si="26"/>
        <v>5.9557820611776613E-2</v>
      </c>
    </row>
    <row r="159" spans="2:9" ht="17" thickBot="1">
      <c r="B159" s="1"/>
      <c r="C159" s="150" t="s">
        <v>364</v>
      </c>
      <c r="D159" s="450" t="s">
        <v>281</v>
      </c>
      <c r="E159" s="385">
        <f>+E158+E157+E154</f>
        <v>8005.7848000000004</v>
      </c>
      <c r="F159" s="385">
        <f>+F158+F157+F154</f>
        <v>5325.7348999999995</v>
      </c>
      <c r="G159" s="385">
        <f>+G158+G157+G154</f>
        <v>5922.7475999999997</v>
      </c>
      <c r="H159" s="385">
        <f t="shared" si="25"/>
        <v>2680.0499000000009</v>
      </c>
      <c r="I159" s="442">
        <f t="shared" si="26"/>
        <v>0.50322630591319917</v>
      </c>
    </row>
    <row r="160" spans="2:9" ht="17" thickBot="1">
      <c r="B160" s="1"/>
      <c r="C160" s="76"/>
      <c r="D160" s="352"/>
      <c r="E160" s="454"/>
      <c r="F160" s="454"/>
      <c r="G160" s="454"/>
      <c r="H160" s="454"/>
      <c r="I160" s="454"/>
    </row>
    <row r="161" spans="2:9" ht="17" thickBot="1">
      <c r="B161" s="1"/>
      <c r="C161" s="76" t="s">
        <v>365</v>
      </c>
      <c r="D161" s="352" t="s">
        <v>281</v>
      </c>
      <c r="E161" s="385">
        <f>+E159+E149+E144</f>
        <v>129165.45970000001</v>
      </c>
      <c r="F161" s="385">
        <f t="shared" ref="F161:G161" si="27">+F159+F149+F144</f>
        <v>183563.71710000001</v>
      </c>
      <c r="G161" s="385">
        <f t="shared" si="27"/>
        <v>278557.31570000004</v>
      </c>
      <c r="H161" s="385">
        <f>+E161-F161</f>
        <v>-54398.257400000002</v>
      </c>
      <c r="I161" s="442">
        <f>+E161/F161-1</f>
        <v>-0.29634536856957117</v>
      </c>
    </row>
    <row r="162" spans="2:9" ht="16.5">
      <c r="B162" s="1"/>
      <c r="C162" s="154"/>
    </row>
    <row r="163" spans="2:9" ht="16.5">
      <c r="B163" s="1"/>
      <c r="C163" s="33"/>
      <c r="D163" s="455"/>
      <c r="E163" s="456"/>
      <c r="F163" s="456"/>
      <c r="G163" s="456"/>
      <c r="H163" s="456"/>
      <c r="I163" s="457"/>
    </row>
    <row r="164" spans="2:9">
      <c r="B164" s="483" t="s">
        <v>366</v>
      </c>
      <c r="C164" s="485"/>
      <c r="D164" s="485"/>
      <c r="E164" s="485"/>
      <c r="F164" s="485"/>
      <c r="G164" s="485"/>
      <c r="H164" s="485"/>
      <c r="I164" s="485"/>
    </row>
    <row r="165" spans="2:9" ht="16.5">
      <c r="B165" s="1"/>
      <c r="D165" s="347"/>
      <c r="F165" s="347"/>
      <c r="G165" s="347"/>
      <c r="H165" s="347"/>
      <c r="I165" s="393"/>
    </row>
    <row r="166" spans="2:9" ht="16.5">
      <c r="B166" s="1"/>
      <c r="D166" s="347"/>
      <c r="F166" s="347"/>
      <c r="G166" s="347"/>
      <c r="H166" s="347"/>
      <c r="I166" s="393"/>
    </row>
    <row r="167" spans="2:9" ht="17" thickBot="1">
      <c r="B167" s="1"/>
      <c r="D167" s="347"/>
      <c r="F167" s="347"/>
      <c r="G167" s="347"/>
      <c r="H167" s="347"/>
      <c r="I167" s="393"/>
    </row>
    <row r="168" spans="2:9" ht="17" thickBot="1">
      <c r="B168" s="1"/>
      <c r="C168" s="21" t="s">
        <v>4</v>
      </c>
      <c r="D168" s="21" t="s">
        <v>273</v>
      </c>
      <c r="E168" s="21">
        <v>2025</v>
      </c>
      <c r="F168" s="21">
        <v>2024</v>
      </c>
      <c r="G168" s="21">
        <v>2023</v>
      </c>
      <c r="H168" s="21" t="s">
        <v>62</v>
      </c>
      <c r="I168" s="21" t="s">
        <v>0</v>
      </c>
    </row>
    <row r="169" spans="2:9" ht="17" thickBot="1">
      <c r="B169" s="1"/>
      <c r="C169" s="92" t="s">
        <v>367</v>
      </c>
      <c r="D169" s="101" t="s">
        <v>45</v>
      </c>
      <c r="E169" s="335">
        <v>1</v>
      </c>
      <c r="F169" s="335">
        <v>1</v>
      </c>
      <c r="G169" s="335">
        <v>1</v>
      </c>
      <c r="H169" s="335">
        <v>0</v>
      </c>
      <c r="I169" s="335">
        <v>0</v>
      </c>
    </row>
    <row r="170" spans="2:9" ht="17" thickBot="1">
      <c r="B170" s="1"/>
      <c r="C170" s="90" t="s">
        <v>368</v>
      </c>
      <c r="D170" s="101" t="s">
        <v>45</v>
      </c>
      <c r="E170" s="349">
        <v>0</v>
      </c>
      <c r="F170" s="349">
        <v>0</v>
      </c>
      <c r="G170" s="349">
        <v>1</v>
      </c>
      <c r="H170" s="349"/>
      <c r="I170" s="349"/>
    </row>
    <row r="171" spans="2:9" ht="17" thickBot="1">
      <c r="B171" s="1"/>
      <c r="C171" s="90" t="s">
        <v>369</v>
      </c>
      <c r="D171" s="101" t="s">
        <v>45</v>
      </c>
      <c r="E171" s="349">
        <v>1</v>
      </c>
      <c r="F171" s="349">
        <v>1</v>
      </c>
      <c r="G171" s="349">
        <v>2</v>
      </c>
      <c r="H171" s="349"/>
      <c r="I171" s="349"/>
    </row>
    <row r="172" spans="2:9" ht="17" thickBot="1">
      <c r="B172" s="1"/>
      <c r="C172" s="90" t="s">
        <v>370</v>
      </c>
      <c r="D172" s="101" t="s">
        <v>45</v>
      </c>
      <c r="E172" s="349">
        <v>0</v>
      </c>
      <c r="F172" s="349">
        <v>0</v>
      </c>
      <c r="G172" s="349">
        <v>0</v>
      </c>
      <c r="H172" s="349">
        <v>0</v>
      </c>
      <c r="I172" s="349"/>
    </row>
    <row r="173" spans="2:9" ht="17" thickBot="1">
      <c r="B173" s="1"/>
      <c r="C173" s="90" t="s">
        <v>371</v>
      </c>
      <c r="D173" s="101" t="s">
        <v>90</v>
      </c>
      <c r="E173" s="349">
        <v>0</v>
      </c>
      <c r="F173" s="349">
        <v>0</v>
      </c>
      <c r="G173" s="349">
        <v>0</v>
      </c>
      <c r="H173" s="349">
        <v>0</v>
      </c>
      <c r="I173" s="349"/>
    </row>
    <row r="174" spans="2:9">
      <c r="B174" s="504"/>
      <c r="C174" s="504"/>
      <c r="D174" s="504"/>
      <c r="E174" s="504"/>
      <c r="F174" s="504"/>
      <c r="G174" s="504"/>
      <c r="H174" s="504"/>
    </row>
    <row r="175" spans="2:9" ht="16">
      <c r="B175" s="483" t="s">
        <v>372</v>
      </c>
      <c r="C175" s="483"/>
      <c r="D175" s="483"/>
      <c r="E175" s="483"/>
      <c r="F175" s="483"/>
      <c r="G175" s="483"/>
      <c r="H175" s="483"/>
      <c r="I175" s="483"/>
    </row>
    <row r="177" spans="2:9" s="36" customFormat="1" ht="21">
      <c r="B177" s="82" t="s">
        <v>373</v>
      </c>
      <c r="C177" s="93"/>
      <c r="D177" s="458"/>
      <c r="E177" s="458"/>
      <c r="F177" s="458"/>
      <c r="G177" s="458"/>
      <c r="H177" s="458"/>
      <c r="I177" s="459"/>
    </row>
    <row r="178" spans="2:9" s="36" customFormat="1" ht="21.5" thickBot="1">
      <c r="B178" s="35"/>
      <c r="C178" s="35"/>
      <c r="D178" s="458"/>
      <c r="E178" s="458"/>
      <c r="F178" s="458"/>
      <c r="G178" s="458"/>
      <c r="H178" s="458"/>
      <c r="I178" s="459"/>
    </row>
    <row r="179" spans="2:9" ht="17" thickBot="1">
      <c r="B179" s="95" t="s">
        <v>24</v>
      </c>
      <c r="C179" s="28" t="s">
        <v>4</v>
      </c>
      <c r="D179" s="28" t="s">
        <v>273</v>
      </c>
      <c r="E179" s="28">
        <v>2025</v>
      </c>
      <c r="F179" s="28">
        <v>2024</v>
      </c>
      <c r="G179" s="28">
        <v>2023</v>
      </c>
      <c r="H179" s="21" t="s">
        <v>62</v>
      </c>
      <c r="I179" s="28" t="s">
        <v>0</v>
      </c>
    </row>
    <row r="180" spans="2:9" ht="18" thickBot="1">
      <c r="B180" s="155" t="s">
        <v>12</v>
      </c>
      <c r="C180" s="181" t="s">
        <v>374</v>
      </c>
      <c r="D180" s="460"/>
      <c r="E180" s="383"/>
      <c r="F180" s="461"/>
      <c r="G180" s="461"/>
      <c r="H180" s="461"/>
      <c r="I180" s="461"/>
    </row>
    <row r="181" spans="2:9" ht="17" thickBot="1">
      <c r="B181" s="89"/>
      <c r="C181" s="77" t="s">
        <v>259</v>
      </c>
      <c r="D181" s="352" t="s">
        <v>375</v>
      </c>
      <c r="E181" s="385">
        <v>2360.4672999999998</v>
      </c>
      <c r="F181" s="385">
        <v>12259.6405</v>
      </c>
      <c r="G181" s="385">
        <v>8320.5012999999999</v>
      </c>
      <c r="H181" s="385">
        <f t="shared" ref="H181" si="28">+E181-F181</f>
        <v>-9899.1731999999993</v>
      </c>
      <c r="I181" s="442">
        <f t="shared" ref="I181" si="29">+E181/F181-1</f>
        <v>-0.8074603166381592</v>
      </c>
    </row>
    <row r="182" spans="2:9" ht="17" thickBot="1">
      <c r="B182" s="1"/>
      <c r="C182" s="77" t="s">
        <v>376</v>
      </c>
      <c r="D182" s="352" t="s">
        <v>375</v>
      </c>
      <c r="E182" s="385">
        <v>0</v>
      </c>
      <c r="F182" s="385">
        <v>0</v>
      </c>
      <c r="G182" s="385">
        <v>0</v>
      </c>
      <c r="H182" s="462" t="s">
        <v>104</v>
      </c>
      <c r="I182" s="442" t="s">
        <v>104</v>
      </c>
    </row>
    <row r="183" spans="2:9" ht="17" thickBot="1">
      <c r="B183" s="1"/>
      <c r="C183" s="77" t="s">
        <v>377</v>
      </c>
      <c r="D183" s="352" t="s">
        <v>375</v>
      </c>
      <c r="E183" s="385">
        <v>0</v>
      </c>
      <c r="F183" s="385">
        <v>0</v>
      </c>
      <c r="G183" s="385">
        <v>1034.0159000000001</v>
      </c>
      <c r="H183" s="462" t="s">
        <v>104</v>
      </c>
      <c r="I183" s="442" t="s">
        <v>104</v>
      </c>
    </row>
    <row r="184" spans="2:9" ht="17" thickBot="1">
      <c r="B184" s="1"/>
      <c r="C184" s="77" t="s">
        <v>327</v>
      </c>
      <c r="D184" s="352" t="s">
        <v>375</v>
      </c>
      <c r="E184" s="385">
        <v>2779.4236000000001</v>
      </c>
      <c r="F184" s="385">
        <v>10863.652700000001</v>
      </c>
      <c r="G184" s="385">
        <v>53370.634899999997</v>
      </c>
      <c r="H184" s="385">
        <f t="shared" ref="H184" si="30">+E184-F184</f>
        <v>-8084.2291000000005</v>
      </c>
      <c r="I184" s="442">
        <f t="shared" ref="I184" si="31">+E184/F184-1</f>
        <v>-0.74415386088327362</v>
      </c>
    </row>
    <row r="185" spans="2:9" ht="17" thickBot="1">
      <c r="B185" s="1"/>
      <c r="C185" s="77" t="s">
        <v>13</v>
      </c>
      <c r="D185" s="352" t="s">
        <v>375</v>
      </c>
      <c r="E185" s="385">
        <v>623.57560000000001</v>
      </c>
      <c r="F185" s="385">
        <v>576.66120000000001</v>
      </c>
      <c r="G185" s="385">
        <v>9343.2612000000008</v>
      </c>
      <c r="H185" s="385">
        <f t="shared" ref="H185" si="32">+E185-F185</f>
        <v>46.914400000000001</v>
      </c>
      <c r="I185" s="442">
        <f t="shared" ref="I185" si="33">+E185/F185-1</f>
        <v>8.1355222095746971E-2</v>
      </c>
    </row>
    <row r="186" spans="2:9" ht="17" thickBot="1">
      <c r="B186" s="1"/>
      <c r="C186" s="77" t="s">
        <v>31</v>
      </c>
      <c r="D186" s="352" t="s">
        <v>375</v>
      </c>
      <c r="E186" s="385">
        <f>+E185+E181+E184</f>
        <v>5763.4665000000005</v>
      </c>
      <c r="F186" s="385">
        <f t="shared" ref="F186:G186" si="34">+F185+F181+F184</f>
        <v>23699.954400000002</v>
      </c>
      <c r="G186" s="385">
        <f t="shared" si="34"/>
        <v>71034.397400000002</v>
      </c>
      <c r="H186" s="385">
        <f t="shared" ref="H186:H187" si="35">+E186-F186</f>
        <v>-17936.4879</v>
      </c>
      <c r="I186" s="442" t="s">
        <v>104</v>
      </c>
    </row>
    <row r="187" spans="2:9" ht="18" thickBot="1">
      <c r="B187" s="1"/>
      <c r="C187" s="218" t="s">
        <v>378</v>
      </c>
      <c r="D187" s="463" t="s">
        <v>92</v>
      </c>
      <c r="E187" s="387">
        <v>0.1389</v>
      </c>
      <c r="F187" s="387">
        <v>0.53949999999999998</v>
      </c>
      <c r="G187" s="387">
        <v>1.4235</v>
      </c>
      <c r="H187" s="387">
        <f t="shared" si="35"/>
        <v>-0.40059999999999996</v>
      </c>
      <c r="I187" s="442">
        <f t="shared" ref="I187" si="36">+E187/F187-1</f>
        <v>-0.74253938832252087</v>
      </c>
    </row>
    <row r="188" spans="2:9" ht="16.5">
      <c r="B188" s="1"/>
      <c r="C188" s="10"/>
      <c r="D188" s="347"/>
      <c r="E188" s="347"/>
      <c r="F188" s="347"/>
      <c r="G188" s="347"/>
      <c r="H188" s="347"/>
      <c r="I188" s="393"/>
    </row>
    <row r="189" spans="2:9" s="3" customFormat="1" ht="18" thickBot="1">
      <c r="B189" s="4"/>
      <c r="C189" s="182" t="s">
        <v>374</v>
      </c>
      <c r="D189" s="464"/>
      <c r="E189" s="106"/>
      <c r="F189" s="464"/>
      <c r="G189" s="464"/>
      <c r="H189" s="464"/>
      <c r="I189" s="465"/>
    </row>
    <row r="190" spans="2:9" ht="17" thickBot="1">
      <c r="B190" s="1"/>
      <c r="C190" s="77" t="s">
        <v>259</v>
      </c>
      <c r="D190" s="466" t="s">
        <v>91</v>
      </c>
      <c r="E190" s="385">
        <v>56.4</v>
      </c>
      <c r="F190" s="385">
        <v>292.8</v>
      </c>
      <c r="G190" s="385">
        <v>198.7</v>
      </c>
      <c r="H190" s="385">
        <f t="shared" ref="H190:H195" si="37">+E190-F190</f>
        <v>-236.4</v>
      </c>
      <c r="I190" s="442">
        <f t="shared" ref="I190:I195" si="38">+E190/F190-1</f>
        <v>-0.80737704918032782</v>
      </c>
    </row>
    <row r="191" spans="2:9" ht="17" thickBot="1">
      <c r="B191" s="1"/>
      <c r="C191" s="77" t="s">
        <v>376</v>
      </c>
      <c r="D191" s="466" t="s">
        <v>91</v>
      </c>
      <c r="E191" s="385">
        <v>0</v>
      </c>
      <c r="F191" s="385">
        <v>0</v>
      </c>
      <c r="G191" s="385">
        <v>0</v>
      </c>
      <c r="H191" s="385">
        <f t="shared" si="37"/>
        <v>0</v>
      </c>
      <c r="I191" s="442" t="s">
        <v>104</v>
      </c>
    </row>
    <row r="192" spans="2:9" ht="17" thickBot="1">
      <c r="B192" s="1"/>
      <c r="C192" s="77" t="s">
        <v>377</v>
      </c>
      <c r="D192" s="466" t="s">
        <v>91</v>
      </c>
      <c r="E192" s="385">
        <v>0</v>
      </c>
      <c r="F192" s="385">
        <v>0</v>
      </c>
      <c r="G192" s="385">
        <v>24.7</v>
      </c>
      <c r="H192" s="385">
        <f t="shared" si="37"/>
        <v>0</v>
      </c>
      <c r="I192" s="442" t="s">
        <v>104</v>
      </c>
    </row>
    <row r="193" spans="2:9" ht="17" thickBot="1">
      <c r="B193" s="1"/>
      <c r="C193" s="77" t="s">
        <v>327</v>
      </c>
      <c r="D193" s="466" t="s">
        <v>91</v>
      </c>
      <c r="E193" s="385">
        <v>66.400000000000006</v>
      </c>
      <c r="F193" s="385">
        <v>259.5</v>
      </c>
      <c r="G193" s="385">
        <v>1274.7</v>
      </c>
      <c r="H193" s="385">
        <f t="shared" si="37"/>
        <v>-193.1</v>
      </c>
      <c r="I193" s="442">
        <f t="shared" si="38"/>
        <v>-0.74412331406551058</v>
      </c>
    </row>
    <row r="194" spans="2:9" ht="17" thickBot="1">
      <c r="B194" s="1"/>
      <c r="C194" s="77" t="s">
        <v>13</v>
      </c>
      <c r="D194" s="466" t="s">
        <v>91</v>
      </c>
      <c r="E194" s="385">
        <v>14.9</v>
      </c>
      <c r="F194" s="385">
        <v>13.799999999999999</v>
      </c>
      <c r="G194" s="385">
        <v>223.20000000000002</v>
      </c>
      <c r="H194" s="385">
        <f t="shared" si="37"/>
        <v>1.1000000000000014</v>
      </c>
      <c r="I194" s="442">
        <f t="shared" si="38"/>
        <v>7.9710144927536364E-2</v>
      </c>
    </row>
    <row r="195" spans="2:9" ht="17" thickBot="1">
      <c r="B195" s="1"/>
      <c r="C195" s="77" t="s">
        <v>379</v>
      </c>
      <c r="D195" s="466" t="s">
        <v>91</v>
      </c>
      <c r="E195" s="385">
        <v>137.69999999999999</v>
      </c>
      <c r="F195" s="385">
        <v>566.1</v>
      </c>
      <c r="G195" s="385">
        <v>1721.3</v>
      </c>
      <c r="H195" s="385">
        <f t="shared" si="37"/>
        <v>-428.40000000000003</v>
      </c>
      <c r="I195" s="442">
        <f t="shared" si="38"/>
        <v>-0.7567567567567568</v>
      </c>
    </row>
    <row r="196" spans="2:9" ht="18" thickBot="1">
      <c r="B196" s="2"/>
      <c r="C196" s="178" t="s">
        <v>380</v>
      </c>
      <c r="D196" s="450"/>
      <c r="E196" s="381"/>
      <c r="F196" s="451"/>
      <c r="G196" s="451"/>
      <c r="H196" s="451"/>
      <c r="I196" s="442"/>
    </row>
    <row r="197" spans="2:9" ht="17" thickBot="1">
      <c r="B197" s="1"/>
      <c r="C197" s="77" t="s">
        <v>259</v>
      </c>
      <c r="D197" s="352" t="s">
        <v>0</v>
      </c>
      <c r="E197" s="385">
        <v>40.9557</v>
      </c>
      <c r="F197" s="385">
        <v>51.728499999999997</v>
      </c>
      <c r="G197" s="385">
        <v>11.545299999999999</v>
      </c>
      <c r="H197" s="385">
        <f t="shared" ref="H197:H201" si="39">+E197-F197</f>
        <v>-10.772799999999997</v>
      </c>
      <c r="I197" s="442">
        <f t="shared" ref="I197:I200" si="40">+E197/F197-1</f>
        <v>-0.20825657036256606</v>
      </c>
    </row>
    <row r="198" spans="2:9" ht="17" thickBot="1">
      <c r="B198" s="1"/>
      <c r="C198" s="77" t="s">
        <v>376</v>
      </c>
      <c r="D198" s="352" t="s">
        <v>0</v>
      </c>
      <c r="E198" s="385">
        <v>0</v>
      </c>
      <c r="F198" s="385">
        <v>0</v>
      </c>
      <c r="G198" s="385">
        <v>0</v>
      </c>
      <c r="H198" s="442" t="s">
        <v>104</v>
      </c>
      <c r="I198" s="442" t="s">
        <v>104</v>
      </c>
    </row>
    <row r="199" spans="2:9" ht="17" thickBot="1">
      <c r="B199" s="1"/>
      <c r="C199" s="77" t="s">
        <v>381</v>
      </c>
      <c r="D199" s="352" t="s">
        <v>0</v>
      </c>
      <c r="E199" s="385">
        <v>0</v>
      </c>
      <c r="F199" s="385">
        <v>0</v>
      </c>
      <c r="G199" s="385">
        <v>1.4348000000000001</v>
      </c>
      <c r="H199" s="442" t="s">
        <v>104</v>
      </c>
      <c r="I199" s="442" t="s">
        <v>104</v>
      </c>
    </row>
    <row r="200" spans="2:9" ht="17" thickBot="1">
      <c r="B200" s="1"/>
      <c r="C200" s="77" t="s">
        <v>382</v>
      </c>
      <c r="D200" s="352" t="s">
        <v>0</v>
      </c>
      <c r="E200" s="385">
        <v>48.224899999999998</v>
      </c>
      <c r="F200" s="385">
        <v>45.838299999999997</v>
      </c>
      <c r="G200" s="385">
        <v>74.055499999999995</v>
      </c>
      <c r="H200" s="385">
        <f t="shared" si="39"/>
        <v>2.3866000000000014</v>
      </c>
      <c r="I200" s="442">
        <f t="shared" si="40"/>
        <v>5.2065630706199961E-2</v>
      </c>
    </row>
    <row r="201" spans="2:9" ht="17" thickBot="1">
      <c r="B201" s="1"/>
      <c r="C201" s="77" t="s">
        <v>13</v>
      </c>
      <c r="D201" s="352" t="s">
        <v>0</v>
      </c>
      <c r="E201" s="385">
        <v>10.8195</v>
      </c>
      <c r="F201" s="385">
        <v>2.4331999999999998</v>
      </c>
      <c r="G201" s="385">
        <v>12.964399999999999</v>
      </c>
      <c r="H201" s="385">
        <f t="shared" si="39"/>
        <v>8.3863000000000003</v>
      </c>
      <c r="I201" s="442" t="s">
        <v>104</v>
      </c>
    </row>
    <row r="202" spans="2:9" ht="16.5">
      <c r="B202" s="1"/>
      <c r="C202" s="10"/>
      <c r="D202" s="347"/>
      <c r="E202" s="347"/>
      <c r="F202" s="347"/>
      <c r="G202" s="347"/>
      <c r="H202" s="347"/>
      <c r="I202" s="393"/>
    </row>
    <row r="203" spans="2:9" ht="15" thickBot="1"/>
    <row r="204" spans="2:9" ht="17" thickBot="1">
      <c r="B204" s="28" t="s">
        <v>75</v>
      </c>
      <c r="C204" s="28" t="s">
        <v>383</v>
      </c>
      <c r="D204" s="28" t="s">
        <v>273</v>
      </c>
      <c r="E204" s="28">
        <v>2025</v>
      </c>
      <c r="F204" s="28">
        <v>2024</v>
      </c>
      <c r="G204" s="28">
        <v>2023</v>
      </c>
      <c r="H204" s="21" t="s">
        <v>62</v>
      </c>
      <c r="I204" s="28" t="s">
        <v>0</v>
      </c>
    </row>
    <row r="205" spans="2:9" ht="17" thickBot="1">
      <c r="B205" s="25" t="s">
        <v>384</v>
      </c>
      <c r="C205" s="25" t="s">
        <v>384</v>
      </c>
      <c r="D205" s="344" t="s">
        <v>90</v>
      </c>
      <c r="E205" s="344">
        <v>209429</v>
      </c>
      <c r="F205" s="344">
        <v>267255.80555555999</v>
      </c>
      <c r="G205" s="344">
        <v>201237.33333333</v>
      </c>
      <c r="H205" s="109">
        <f t="shared" ref="H205" si="41">+E205-F205</f>
        <v>-57826.805555559986</v>
      </c>
      <c r="I205" s="359">
        <f t="shared" ref="I205" si="42">+E205/F205-1</f>
        <v>-0.21637249539014536</v>
      </c>
    </row>
    <row r="206" spans="2:9" ht="33.5" thickBot="1">
      <c r="B206" s="26" t="s">
        <v>385</v>
      </c>
      <c r="C206" s="26" t="s">
        <v>385</v>
      </c>
      <c r="D206" s="109" t="s">
        <v>90</v>
      </c>
      <c r="E206" s="109">
        <v>453018.72392999998</v>
      </c>
      <c r="F206" s="109">
        <v>2215590</v>
      </c>
      <c r="G206" s="109">
        <v>7591720</v>
      </c>
      <c r="H206" s="109">
        <f t="shared" ref="H206:H212" si="43">+E206-F206</f>
        <v>-1762571.2760700001</v>
      </c>
      <c r="I206" s="359">
        <f t="shared" ref="I206:I212" si="44">+E206/F206-1</f>
        <v>-0.79553133750829352</v>
      </c>
    </row>
    <row r="207" spans="2:9" ht="33.5" thickBot="1">
      <c r="B207" s="26" t="s">
        <v>386</v>
      </c>
      <c r="C207" s="26" t="s">
        <v>386</v>
      </c>
      <c r="D207" s="109" t="s">
        <v>90</v>
      </c>
      <c r="E207" s="109">
        <v>41035353.681855477</v>
      </c>
      <c r="F207" s="109">
        <v>40364733</v>
      </c>
      <c r="G207" s="109">
        <v>43035832</v>
      </c>
      <c r="H207" s="109">
        <f t="shared" si="43"/>
        <v>670620.68185547739</v>
      </c>
      <c r="I207" s="359">
        <f t="shared" si="44"/>
        <v>1.6614024967178009E-2</v>
      </c>
    </row>
    <row r="208" spans="2:9" ht="17" thickBot="1">
      <c r="B208" s="26" t="s">
        <v>387</v>
      </c>
      <c r="C208" s="26" t="s">
        <v>387</v>
      </c>
      <c r="D208" s="109" t="s">
        <v>90</v>
      </c>
      <c r="E208" s="109">
        <v>1601000</v>
      </c>
      <c r="F208" s="109">
        <v>6583300</v>
      </c>
      <c r="G208" s="109">
        <v>20019000</v>
      </c>
      <c r="H208" s="109">
        <f t="shared" si="43"/>
        <v>-4982300</v>
      </c>
      <c r="I208" s="359">
        <f t="shared" si="44"/>
        <v>-0.75680889523491257</v>
      </c>
    </row>
    <row r="209" spans="2:9" ht="17" thickBot="1">
      <c r="B209" s="26" t="s">
        <v>388</v>
      </c>
      <c r="C209" s="26" t="s">
        <v>388</v>
      </c>
      <c r="D209" s="109" t="s">
        <v>90</v>
      </c>
      <c r="E209" s="109">
        <v>218863.94816858834</v>
      </c>
      <c r="F209" s="109">
        <v>222687.14016973478</v>
      </c>
      <c r="G209" s="109">
        <v>242297.2030150365</v>
      </c>
      <c r="H209" s="109">
        <f t="shared" si="43"/>
        <v>-3823.192001146439</v>
      </c>
      <c r="I209" s="359">
        <f t="shared" si="44"/>
        <v>-1.7168445372428565E-2</v>
      </c>
    </row>
    <row r="210" spans="2:9" ht="17" thickBot="1">
      <c r="B210" s="26" t="s">
        <v>389</v>
      </c>
      <c r="C210" s="26" t="s">
        <v>389</v>
      </c>
      <c r="D210" s="109" t="s">
        <v>390</v>
      </c>
      <c r="E210" s="360">
        <v>5659.7179999999998</v>
      </c>
      <c r="F210" s="360">
        <v>5904</v>
      </c>
      <c r="G210" s="360">
        <v>5938</v>
      </c>
      <c r="H210" s="109">
        <f t="shared" si="43"/>
        <v>-244.28200000000015</v>
      </c>
      <c r="I210" s="359">
        <f t="shared" si="44"/>
        <v>-4.1375677506775066E-2</v>
      </c>
    </row>
    <row r="211" spans="2:9" ht="17" thickBot="1">
      <c r="B211" s="26" t="s">
        <v>391</v>
      </c>
      <c r="C211" s="18" t="s">
        <v>391</v>
      </c>
      <c r="D211" s="109" t="s">
        <v>392</v>
      </c>
      <c r="E211" s="109">
        <v>100</v>
      </c>
      <c r="F211" s="109">
        <v>100</v>
      </c>
      <c r="G211" s="109">
        <v>100</v>
      </c>
      <c r="H211" s="109">
        <f t="shared" si="43"/>
        <v>0</v>
      </c>
      <c r="I211" s="359">
        <f t="shared" si="44"/>
        <v>0</v>
      </c>
    </row>
    <row r="212" spans="2:9" ht="33.5" thickBot="1">
      <c r="B212" s="26" t="s">
        <v>393</v>
      </c>
      <c r="C212" s="18" t="s">
        <v>393</v>
      </c>
      <c r="D212" s="109" t="s">
        <v>0</v>
      </c>
      <c r="E212" s="360">
        <v>11.2</v>
      </c>
      <c r="F212" s="360">
        <v>10.5</v>
      </c>
      <c r="G212" s="360">
        <v>12.5</v>
      </c>
      <c r="H212" s="109">
        <f t="shared" si="43"/>
        <v>0.69999999999999929</v>
      </c>
      <c r="I212" s="359">
        <f t="shared" si="44"/>
        <v>6.6666666666666652E-2</v>
      </c>
    </row>
    <row r="213" spans="2:9" ht="16.5">
      <c r="B213" s="1"/>
      <c r="C213" s="10"/>
      <c r="D213" s="347"/>
    </row>
    <row r="216" spans="2:9" s="3" customFormat="1" ht="16.5" thickBot="1">
      <c r="B216" s="495" t="s">
        <v>394</v>
      </c>
      <c r="C216" s="503"/>
      <c r="D216" s="503"/>
      <c r="E216" s="503"/>
      <c r="F216" s="503"/>
      <c r="G216" s="503"/>
      <c r="H216" s="280"/>
      <c r="I216" s="280"/>
    </row>
    <row r="217" spans="2:9" ht="17" thickBot="1">
      <c r="B217" s="95" t="s">
        <v>14</v>
      </c>
      <c r="C217" s="28" t="s">
        <v>395</v>
      </c>
      <c r="D217" s="28" t="s">
        <v>273</v>
      </c>
      <c r="E217" s="28">
        <v>2025</v>
      </c>
      <c r="F217" s="28">
        <v>2024</v>
      </c>
      <c r="G217" s="28">
        <v>2023</v>
      </c>
      <c r="H217" s="28" t="s">
        <v>62</v>
      </c>
      <c r="I217" s="28" t="s">
        <v>0</v>
      </c>
    </row>
    <row r="218" spans="2:9" ht="18" thickBot="1">
      <c r="C218" s="181" t="s">
        <v>396</v>
      </c>
      <c r="D218" s="467"/>
      <c r="E218" s="468"/>
      <c r="F218" s="468"/>
      <c r="G218" s="468"/>
    </row>
    <row r="219" spans="2:9" ht="17" thickBot="1">
      <c r="B219" s="44"/>
      <c r="C219" s="77" t="s">
        <v>397</v>
      </c>
      <c r="D219" s="352" t="s">
        <v>0</v>
      </c>
      <c r="E219" s="469">
        <v>86.153799052584304</v>
      </c>
      <c r="F219" s="469">
        <v>61</v>
      </c>
      <c r="G219" s="469" t="s">
        <v>15</v>
      </c>
      <c r="H219" s="469">
        <f t="shared" ref="H219" si="45">+E219-F219</f>
        <v>25.153799052584304</v>
      </c>
      <c r="I219" s="470">
        <f t="shared" ref="I219" si="46">+E219/F219-1</f>
        <v>0.41235736151777558</v>
      </c>
    </row>
    <row r="220" spans="2:9" ht="17" thickBot="1">
      <c r="B220" s="44"/>
      <c r="C220" s="77" t="s">
        <v>16</v>
      </c>
      <c r="D220" s="352" t="s">
        <v>0</v>
      </c>
      <c r="E220" s="469" t="s">
        <v>60</v>
      </c>
      <c r="F220" s="469" t="s">
        <v>60</v>
      </c>
      <c r="G220" s="469" t="s">
        <v>17</v>
      </c>
      <c r="H220" s="442" t="s">
        <v>104</v>
      </c>
      <c r="I220" s="442" t="s">
        <v>104</v>
      </c>
    </row>
    <row r="221" spans="2:9" ht="18" thickBot="1">
      <c r="C221" s="219" t="s">
        <v>398</v>
      </c>
      <c r="D221" s="352"/>
      <c r="E221" s="469"/>
      <c r="F221" s="469"/>
      <c r="G221" s="469"/>
      <c r="H221" s="469"/>
      <c r="I221" s="470"/>
    </row>
    <row r="222" spans="2:9" ht="17" thickBot="1">
      <c r="B222" s="44"/>
      <c r="C222" s="77" t="s">
        <v>399</v>
      </c>
      <c r="D222" s="352" t="s">
        <v>0</v>
      </c>
      <c r="E222" s="441">
        <v>86.153799052584304</v>
      </c>
      <c r="F222" s="441">
        <v>61</v>
      </c>
      <c r="G222" s="441">
        <v>69.099999999999994</v>
      </c>
      <c r="H222" s="441">
        <f t="shared" ref="H222" si="47">+E222-F222</f>
        <v>25.153799052584304</v>
      </c>
      <c r="I222" s="386">
        <f t="shared" ref="I222" si="48">+E222/F222-1</f>
        <v>0.41235736151777558</v>
      </c>
    </row>
    <row r="223" spans="2:9" ht="17" thickBot="1">
      <c r="B223" s="44"/>
      <c r="C223" s="77" t="s">
        <v>400</v>
      </c>
      <c r="D223" s="352" t="s">
        <v>0</v>
      </c>
      <c r="E223" s="469" t="s">
        <v>60</v>
      </c>
      <c r="F223" s="469" t="s">
        <v>60</v>
      </c>
      <c r="G223" s="469">
        <v>79.400000000000006</v>
      </c>
      <c r="H223" s="442" t="s">
        <v>104</v>
      </c>
      <c r="I223" s="442" t="s">
        <v>104</v>
      </c>
    </row>
    <row r="224" spans="2:9" ht="17" thickBot="1">
      <c r="B224" s="44"/>
      <c r="C224" s="77" t="s">
        <v>401</v>
      </c>
      <c r="D224" s="352" t="s">
        <v>0</v>
      </c>
      <c r="E224" s="469" t="s">
        <v>60</v>
      </c>
      <c r="F224" s="469" t="s">
        <v>60</v>
      </c>
      <c r="G224" s="469">
        <v>78</v>
      </c>
      <c r="H224" s="442" t="s">
        <v>104</v>
      </c>
      <c r="I224" s="442" t="s">
        <v>104</v>
      </c>
    </row>
    <row r="225" spans="1:9" ht="17" thickBot="1">
      <c r="B225" s="44"/>
      <c r="C225" s="77" t="s">
        <v>402</v>
      </c>
      <c r="D225" s="352" t="s">
        <v>0</v>
      </c>
      <c r="E225" s="469" t="s">
        <v>60</v>
      </c>
      <c r="F225" s="469" t="s">
        <v>60</v>
      </c>
      <c r="G225" s="469">
        <v>77.7</v>
      </c>
      <c r="H225" s="442" t="s">
        <v>104</v>
      </c>
      <c r="I225" s="442" t="s">
        <v>104</v>
      </c>
    </row>
    <row r="226" spans="1:9">
      <c r="B226" s="9"/>
      <c r="C226" s="5"/>
      <c r="D226" s="471"/>
      <c r="E226" s="471"/>
      <c r="F226" s="471"/>
      <c r="G226" s="471"/>
    </row>
    <row r="228" spans="1:9" s="3" customFormat="1" ht="16.5" thickBot="1">
      <c r="B228" s="495" t="s">
        <v>403</v>
      </c>
      <c r="C228" s="503"/>
      <c r="D228" s="503"/>
      <c r="E228" s="503"/>
      <c r="F228" s="503"/>
      <c r="G228" s="503"/>
      <c r="H228" s="280"/>
      <c r="I228" s="280"/>
    </row>
    <row r="229" spans="1:9" ht="17" thickBot="1">
      <c r="B229" s="96" t="s">
        <v>24</v>
      </c>
      <c r="C229" s="28" t="s">
        <v>4</v>
      </c>
      <c r="D229" s="28" t="s">
        <v>273</v>
      </c>
      <c r="E229" s="28">
        <v>2025</v>
      </c>
      <c r="F229" s="28">
        <v>2024</v>
      </c>
      <c r="G229" s="28">
        <v>2023</v>
      </c>
      <c r="H229" s="28" t="s">
        <v>62</v>
      </c>
      <c r="I229" s="28" t="s">
        <v>0</v>
      </c>
    </row>
    <row r="230" spans="1:9" ht="17" thickBot="1">
      <c r="B230" s="156" t="s">
        <v>77</v>
      </c>
      <c r="C230" s="84" t="s">
        <v>405</v>
      </c>
      <c r="D230" s="344" t="s">
        <v>0</v>
      </c>
      <c r="E230" s="377">
        <v>26.0710800463645</v>
      </c>
      <c r="F230" s="377">
        <v>25.7</v>
      </c>
      <c r="G230" s="377">
        <v>40.700000000000003</v>
      </c>
      <c r="H230" s="109">
        <f t="shared" ref="H230:H231" si="49">+E230-F230</f>
        <v>0.37108004636450076</v>
      </c>
      <c r="I230" s="359">
        <f t="shared" ref="I230:I231" si="50">+E230/F230-1</f>
        <v>1.4438912309902685E-2</v>
      </c>
    </row>
    <row r="231" spans="1:9" ht="17" thickBot="1">
      <c r="B231" s="44"/>
      <c r="C231" s="18" t="s">
        <v>406</v>
      </c>
      <c r="D231" s="109" t="s">
        <v>0</v>
      </c>
      <c r="E231" s="360">
        <v>26.0710800463645</v>
      </c>
      <c r="F231" s="360">
        <v>25.7</v>
      </c>
      <c r="G231" s="360">
        <v>25.7</v>
      </c>
      <c r="H231" s="109">
        <f t="shared" si="49"/>
        <v>0.37108004636450076</v>
      </c>
      <c r="I231" s="359">
        <f t="shared" si="50"/>
        <v>1.4438912309902685E-2</v>
      </c>
    </row>
    <row r="232" spans="1:9" ht="17" thickBot="1">
      <c r="B232" s="44"/>
      <c r="C232" s="18" t="s">
        <v>407</v>
      </c>
      <c r="D232" s="109" t="s">
        <v>0</v>
      </c>
      <c r="E232" s="472" t="s">
        <v>60</v>
      </c>
      <c r="F232" s="472" t="s">
        <v>60</v>
      </c>
      <c r="G232" s="360">
        <v>31.7</v>
      </c>
      <c r="H232" s="109" t="s">
        <v>2</v>
      </c>
      <c r="I232" s="109" t="s">
        <v>2</v>
      </c>
    </row>
    <row r="233" spans="1:9" ht="17" thickBot="1">
      <c r="B233" s="44"/>
      <c r="C233" s="18" t="s">
        <v>408</v>
      </c>
      <c r="D233" s="109" t="s">
        <v>0</v>
      </c>
      <c r="E233" s="472" t="s">
        <v>60</v>
      </c>
      <c r="F233" s="472" t="s">
        <v>60</v>
      </c>
      <c r="G233" s="360">
        <v>52.1</v>
      </c>
      <c r="H233" s="109" t="s">
        <v>2</v>
      </c>
      <c r="I233" s="109" t="s">
        <v>2</v>
      </c>
    </row>
    <row r="235" spans="1:9">
      <c r="A235" s="3"/>
      <c r="B235" s="483" t="s">
        <v>409</v>
      </c>
      <c r="C235" s="485"/>
      <c r="D235" s="485"/>
      <c r="E235" s="485"/>
      <c r="F235" s="485"/>
      <c r="G235" s="485"/>
    </row>
    <row r="240" spans="1:9" ht="21">
      <c r="B240" s="19" t="s">
        <v>410</v>
      </c>
      <c r="C240" s="20"/>
    </row>
    <row r="241" spans="3:6" ht="15" thickBot="1"/>
    <row r="242" spans="3:6" ht="17" thickBot="1">
      <c r="C242" s="21" t="s">
        <v>205</v>
      </c>
      <c r="D242" s="21">
        <v>2025</v>
      </c>
      <c r="E242" s="21">
        <v>2024</v>
      </c>
      <c r="F242" s="21">
        <v>2023</v>
      </c>
    </row>
    <row r="243" spans="3:6" ht="17" thickBot="1">
      <c r="C243" s="92" t="s">
        <v>93</v>
      </c>
      <c r="D243" s="473">
        <v>1126775.4572464717</v>
      </c>
      <c r="E243" s="473">
        <v>1091024.5645757581</v>
      </c>
      <c r="F243" s="473">
        <v>1104418.1649686103</v>
      </c>
    </row>
    <row r="244" spans="3:6" ht="17" thickBot="1">
      <c r="C244" s="90" t="s">
        <v>94</v>
      </c>
      <c r="D244" s="474">
        <v>0</v>
      </c>
      <c r="E244" s="474">
        <v>0</v>
      </c>
      <c r="F244" s="474">
        <v>182775.21527186636</v>
      </c>
    </row>
    <row r="245" spans="3:6" ht="17" thickBot="1">
      <c r="C245" s="90" t="s">
        <v>95</v>
      </c>
      <c r="D245" s="474">
        <v>12236.475553807839</v>
      </c>
      <c r="E245" s="474">
        <v>0</v>
      </c>
      <c r="F245" s="474">
        <v>88362.820280910833</v>
      </c>
    </row>
    <row r="246" spans="3:6" ht="17" thickBot="1">
      <c r="C246" s="90" t="s">
        <v>96</v>
      </c>
      <c r="D246" s="474">
        <v>8760.2040896578837</v>
      </c>
      <c r="E246" s="474">
        <v>46512.990521687534</v>
      </c>
      <c r="F246" s="474">
        <v>25174.03669663758</v>
      </c>
    </row>
    <row r="247" spans="3:6" ht="17" thickBot="1">
      <c r="C247" s="90" t="s">
        <v>97</v>
      </c>
      <c r="D247" s="474">
        <v>589992.79289553023</v>
      </c>
      <c r="E247" s="474">
        <v>644364.47472196445</v>
      </c>
      <c r="F247" s="474">
        <v>454693.84110981057</v>
      </c>
    </row>
    <row r="248" spans="3:6" ht="17" thickBot="1">
      <c r="C248" s="90" t="s">
        <v>98</v>
      </c>
      <c r="D248" s="474">
        <v>202411.69978590467</v>
      </c>
      <c r="E248" s="474">
        <v>169709.56001156263</v>
      </c>
      <c r="F248" s="474">
        <v>120523.14002979358</v>
      </c>
    </row>
    <row r="249" spans="3:6" ht="15" thickBot="1">
      <c r="C249" s="50"/>
      <c r="D249" s="475"/>
      <c r="E249" s="475"/>
      <c r="F249" s="475"/>
    </row>
    <row r="250" spans="3:6" ht="15" thickBot="1">
      <c r="C250" s="97"/>
      <c r="D250" s="475"/>
      <c r="E250" s="475"/>
      <c r="F250" s="475"/>
    </row>
    <row r="251" spans="3:6" ht="17" thickBot="1">
      <c r="C251" s="90" t="s">
        <v>411</v>
      </c>
      <c r="D251" s="474">
        <v>1940176.6295713724</v>
      </c>
      <c r="E251" s="475">
        <v>1951611.5898309727</v>
      </c>
      <c r="F251" s="475">
        <v>1975947.2183576294</v>
      </c>
    </row>
    <row r="252" spans="3:6" ht="17" thickBot="1">
      <c r="C252" s="90"/>
      <c r="D252" s="474"/>
      <c r="E252" s="475"/>
      <c r="F252" s="475"/>
    </row>
    <row r="253" spans="3:6" ht="17" thickBot="1">
      <c r="C253" s="90" t="s">
        <v>412</v>
      </c>
      <c r="D253" s="474">
        <v>1242280.3704286276</v>
      </c>
      <c r="E253" s="475">
        <v>1226405.4101690273</v>
      </c>
      <c r="F253" s="475">
        <v>958447.78164237062</v>
      </c>
    </row>
    <row r="254" spans="3:6" ht="17" thickBot="1">
      <c r="C254" s="90"/>
      <c r="D254" s="474"/>
      <c r="E254" s="475"/>
      <c r="F254" s="475"/>
    </row>
    <row r="255" spans="3:6" ht="17" thickBot="1">
      <c r="C255" s="90" t="s">
        <v>413</v>
      </c>
      <c r="D255" s="474">
        <v>3182457</v>
      </c>
      <c r="E255" s="475">
        <v>3178017</v>
      </c>
      <c r="F255" s="475">
        <v>2934395</v>
      </c>
    </row>
    <row r="256" spans="3:6" ht="15" thickBot="1">
      <c r="C256" s="50"/>
      <c r="D256" s="411"/>
      <c r="E256" s="411"/>
      <c r="F256" s="411"/>
    </row>
    <row r="257" spans="2:9" ht="16">
      <c r="B257" s="15" t="s">
        <v>414</v>
      </c>
      <c r="C257" s="32"/>
      <c r="D257" s="476"/>
      <c r="E257" s="476"/>
      <c r="F257" s="476"/>
    </row>
    <row r="258" spans="2:9" ht="116.5" customHeight="1">
      <c r="B258" s="483" t="s">
        <v>415</v>
      </c>
      <c r="C258" s="485"/>
      <c r="D258" s="485"/>
      <c r="E258" s="485"/>
      <c r="F258" s="485"/>
    </row>
    <row r="259" spans="2:9">
      <c r="B259" s="483" t="s">
        <v>206</v>
      </c>
      <c r="C259" s="485"/>
      <c r="D259" s="485"/>
      <c r="E259" s="485"/>
      <c r="F259" s="485"/>
    </row>
    <row r="260" spans="2:9" ht="16">
      <c r="B260" s="483"/>
      <c r="C260" s="485"/>
      <c r="D260" s="485"/>
      <c r="E260" s="485"/>
      <c r="F260" s="485"/>
    </row>
    <row r="261" spans="2:9" ht="16">
      <c r="B261" s="483"/>
      <c r="C261" s="485"/>
      <c r="D261" s="485"/>
      <c r="E261" s="485"/>
      <c r="F261" s="485"/>
    </row>
    <row r="263" spans="2:9" ht="16.5" thickBot="1">
      <c r="B263" s="495" t="s">
        <v>403</v>
      </c>
      <c r="C263" s="503"/>
      <c r="D263" s="503"/>
      <c r="E263" s="503"/>
      <c r="F263" s="503"/>
      <c r="G263" s="503"/>
    </row>
    <row r="264" spans="2:9" ht="17" thickBot="1">
      <c r="B264" s="96" t="s">
        <v>901</v>
      </c>
      <c r="C264" s="98" t="s">
        <v>4</v>
      </c>
      <c r="D264" s="98" t="s">
        <v>273</v>
      </c>
      <c r="E264" s="28">
        <v>2025</v>
      </c>
      <c r="F264" s="28">
        <v>2024</v>
      </c>
      <c r="G264" s="28">
        <v>2023</v>
      </c>
      <c r="H264" s="28" t="s">
        <v>62</v>
      </c>
      <c r="I264" s="28" t="s">
        <v>0</v>
      </c>
    </row>
    <row r="265" spans="2:9" ht="17" thickBot="1">
      <c r="C265" s="55" t="s">
        <v>367</v>
      </c>
      <c r="D265" s="99" t="s">
        <v>32</v>
      </c>
      <c r="E265" s="99">
        <v>1</v>
      </c>
      <c r="F265" s="99">
        <v>1</v>
      </c>
      <c r="G265" s="99">
        <v>1</v>
      </c>
      <c r="H265" s="382" t="s">
        <v>2</v>
      </c>
      <c r="I265" s="382" t="s">
        <v>2</v>
      </c>
    </row>
    <row r="266" spans="2:9" ht="17" thickBot="1">
      <c r="C266" s="17" t="s">
        <v>368</v>
      </c>
      <c r="D266" s="101" t="s">
        <v>32</v>
      </c>
      <c r="E266" s="99">
        <v>0</v>
      </c>
      <c r="F266" s="99">
        <v>0</v>
      </c>
      <c r="G266" s="99">
        <v>0</v>
      </c>
      <c r="H266" s="359" t="s">
        <v>2</v>
      </c>
      <c r="I266" s="359" t="s">
        <v>2</v>
      </c>
    </row>
    <row r="267" spans="2:9" ht="17" thickBot="1">
      <c r="C267" s="17" t="s">
        <v>369</v>
      </c>
      <c r="D267" s="101" t="s">
        <v>32</v>
      </c>
      <c r="E267" s="99">
        <v>0</v>
      </c>
      <c r="F267" s="99">
        <v>0</v>
      </c>
      <c r="G267" s="99">
        <v>0</v>
      </c>
      <c r="H267" s="359" t="s">
        <v>2</v>
      </c>
      <c r="I267" s="359" t="s">
        <v>2</v>
      </c>
    </row>
    <row r="268" spans="2:9" ht="17" thickBot="1">
      <c r="C268" s="17" t="s">
        <v>370</v>
      </c>
      <c r="D268" s="101" t="s">
        <v>32</v>
      </c>
      <c r="E268" s="99">
        <v>0</v>
      </c>
      <c r="F268" s="99">
        <v>0</v>
      </c>
      <c r="G268" s="99">
        <v>0</v>
      </c>
      <c r="H268" s="359" t="s">
        <v>2</v>
      </c>
      <c r="I268" s="359" t="s">
        <v>2</v>
      </c>
    </row>
    <row r="269" spans="2:9" ht="17" thickBot="1">
      <c r="C269" s="17" t="s">
        <v>371</v>
      </c>
      <c r="D269" s="101" t="s">
        <v>90</v>
      </c>
      <c r="E269" s="99">
        <v>0</v>
      </c>
      <c r="F269" s="99">
        <v>0</v>
      </c>
      <c r="G269" s="99">
        <v>0</v>
      </c>
      <c r="H269" s="359" t="s">
        <v>2</v>
      </c>
      <c r="I269" s="359" t="s">
        <v>2</v>
      </c>
    </row>
    <row r="271" spans="2:9" ht="16">
      <c r="B271" s="15" t="s">
        <v>414</v>
      </c>
    </row>
    <row r="272" spans="2:9" ht="26" customHeight="1">
      <c r="B272" s="494" t="s">
        <v>900</v>
      </c>
      <c r="C272" s="494"/>
      <c r="D272" s="494"/>
      <c r="E272" s="494"/>
      <c r="F272" s="494"/>
      <c r="G272" s="494"/>
      <c r="H272" s="494"/>
      <c r="I272" s="494"/>
    </row>
    <row r="273" spans="2:6" ht="26" customHeight="1">
      <c r="B273" s="483"/>
      <c r="C273" s="485"/>
      <c r="D273" s="485"/>
      <c r="E273" s="485"/>
      <c r="F273" s="485"/>
    </row>
  </sheetData>
  <mergeCells count="34">
    <mergeCell ref="B273:F273"/>
    <mergeCell ref="B32:C32"/>
    <mergeCell ref="B258:F258"/>
    <mergeCell ref="B260:F260"/>
    <mergeCell ref="B261:F261"/>
    <mergeCell ref="B259:F259"/>
    <mergeCell ref="B88:I88"/>
    <mergeCell ref="B90:I90"/>
    <mergeCell ref="B175:I175"/>
    <mergeCell ref="B263:G263"/>
    <mergeCell ref="B272:I272"/>
    <mergeCell ref="B31:C31"/>
    <mergeCell ref="B89:I89"/>
    <mergeCell ref="B235:G235"/>
    <mergeCell ref="B47:C47"/>
    <mergeCell ref="B48:C48"/>
    <mergeCell ref="B64:I64"/>
    <mergeCell ref="B65:I65"/>
    <mergeCell ref="B66:I66"/>
    <mergeCell ref="B67:C67"/>
    <mergeCell ref="B68:I68"/>
    <mergeCell ref="B228:G228"/>
    <mergeCell ref="B174:H174"/>
    <mergeCell ref="B216:G216"/>
    <mergeCell ref="B164:I164"/>
    <mergeCell ref="B78:I78"/>
    <mergeCell ref="B79:I79"/>
    <mergeCell ref="B1:I1"/>
    <mergeCell ref="B14:C14"/>
    <mergeCell ref="D14:E14"/>
    <mergeCell ref="F14:G14"/>
    <mergeCell ref="B15:C15"/>
    <mergeCell ref="D15:E15"/>
    <mergeCell ref="F15:G15"/>
  </mergeCells>
  <pageMargins left="0.7" right="0.7" top="0.75" bottom="0.75" header="0.3" footer="0.3"/>
  <headerFooter>
    <oddHeader>&amp;C&amp;"Arial"&amp;8&amp;K000000 INTERNAL&amp;1#_x000D_</oddHeader>
  </headerFooter>
  <ignoredErrors>
    <ignoredError sqref="G219:G22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F773-BA75-4067-8250-2439D06CD921}">
  <dimension ref="A1:F57"/>
  <sheetViews>
    <sheetView showGridLines="0" zoomScale="52" workbookViewId="0"/>
  </sheetViews>
  <sheetFormatPr baseColWidth="10" defaultColWidth="11.453125" defaultRowHeight="14.5"/>
  <cols>
    <col min="2" max="2" width="112.453125" customWidth="1"/>
    <col min="3" max="3" width="42.81640625" style="39" customWidth="1"/>
    <col min="4" max="4" width="36.1796875" style="39" customWidth="1"/>
    <col min="5" max="5" width="41.81640625" style="39" customWidth="1"/>
    <col min="6" max="6" width="11.453125" style="39"/>
  </cols>
  <sheetData>
    <row r="1" spans="1:6" ht="25">
      <c r="A1" s="33"/>
      <c r="B1" s="484" t="s">
        <v>712</v>
      </c>
      <c r="C1" s="505"/>
      <c r="D1" s="505"/>
      <c r="E1" s="505"/>
      <c r="F1" s="334"/>
    </row>
    <row r="2" spans="1:6" ht="16.5">
      <c r="A2" s="33"/>
      <c r="B2" s="33"/>
      <c r="C2" s="334"/>
      <c r="D2" s="334"/>
      <c r="E2" s="334"/>
      <c r="F2" s="334"/>
    </row>
    <row r="3" spans="1:6" ht="21">
      <c r="A3" s="33"/>
      <c r="B3" s="19" t="s">
        <v>884</v>
      </c>
      <c r="C3" s="334"/>
      <c r="D3" s="334"/>
      <c r="E3" s="334"/>
      <c r="F3" s="334"/>
    </row>
    <row r="4" spans="1:6" ht="21.5" thickBot="1">
      <c r="A4" s="33"/>
      <c r="B4" s="31"/>
      <c r="C4" s="334"/>
      <c r="D4" s="334"/>
      <c r="E4" s="334"/>
      <c r="F4" s="334"/>
    </row>
    <row r="5" spans="1:6" ht="17" thickBot="1">
      <c r="A5" s="33"/>
      <c r="B5" s="98" t="s">
        <v>109</v>
      </c>
      <c r="C5" s="98" t="s">
        <v>110</v>
      </c>
      <c r="D5" s="98" t="s">
        <v>149</v>
      </c>
      <c r="E5" s="98" t="s">
        <v>150</v>
      </c>
      <c r="F5" s="334"/>
    </row>
    <row r="6" spans="1:6" ht="17" thickBot="1">
      <c r="A6" s="33"/>
      <c r="B6" s="54" t="s">
        <v>158</v>
      </c>
      <c r="C6" s="99" t="s">
        <v>159</v>
      </c>
      <c r="D6" s="99" t="s">
        <v>160</v>
      </c>
      <c r="E6" s="99" t="s">
        <v>161</v>
      </c>
      <c r="F6" s="334"/>
    </row>
    <row r="7" spans="1:6" ht="17" thickBot="1">
      <c r="A7" s="33"/>
      <c r="B7" s="100" t="s">
        <v>151</v>
      </c>
      <c r="C7" s="101" t="s">
        <v>152</v>
      </c>
      <c r="D7" s="101" t="s">
        <v>153</v>
      </c>
      <c r="E7" s="101" t="s">
        <v>154</v>
      </c>
      <c r="F7" s="334"/>
    </row>
    <row r="8" spans="1:6" ht="17" thickBot="1">
      <c r="A8" s="33"/>
      <c r="B8" s="100" t="s">
        <v>155</v>
      </c>
      <c r="C8" s="101" t="s">
        <v>156</v>
      </c>
      <c r="D8" s="102">
        <v>0.73</v>
      </c>
      <c r="E8" s="101" t="s">
        <v>157</v>
      </c>
      <c r="F8" s="334"/>
    </row>
    <row r="9" spans="1:6" ht="16.5">
      <c r="A9" s="33"/>
      <c r="B9" s="327" t="s">
        <v>883</v>
      </c>
      <c r="C9" s="356"/>
      <c r="D9" s="356"/>
      <c r="E9" s="356"/>
      <c r="F9" s="334"/>
    </row>
    <row r="10" spans="1:6" ht="16.5">
      <c r="A10" s="33"/>
      <c r="B10" s="15" t="s">
        <v>125</v>
      </c>
      <c r="C10" s="356"/>
      <c r="D10" s="356"/>
      <c r="E10" s="356"/>
      <c r="F10" s="334"/>
    </row>
    <row r="11" spans="1:6" ht="16.5">
      <c r="A11" s="33"/>
      <c r="B11" s="483" t="s">
        <v>126</v>
      </c>
      <c r="C11" s="485"/>
      <c r="D11" s="356"/>
      <c r="E11" s="356"/>
      <c r="F11" s="334"/>
    </row>
    <row r="12" spans="1:6" ht="16.5">
      <c r="A12" s="33"/>
      <c r="B12" s="33"/>
      <c r="C12" s="334"/>
      <c r="D12" s="334"/>
      <c r="E12" s="334"/>
      <c r="F12" s="334"/>
    </row>
    <row r="13" spans="1:6" ht="21">
      <c r="A13" s="33"/>
      <c r="B13" s="19" t="s">
        <v>885</v>
      </c>
      <c r="C13" s="353"/>
      <c r="D13" s="334"/>
      <c r="E13" s="334"/>
      <c r="F13" s="334"/>
    </row>
    <row r="14" spans="1:6" ht="21.5" thickBot="1">
      <c r="A14" s="33"/>
      <c r="B14" s="31"/>
      <c r="C14" s="334"/>
      <c r="D14" s="334"/>
      <c r="E14" s="334"/>
      <c r="F14" s="334"/>
    </row>
    <row r="15" spans="1:6" ht="17" thickBot="1">
      <c r="A15" s="33"/>
      <c r="B15" s="98" t="s">
        <v>109</v>
      </c>
      <c r="C15" s="98" t="s">
        <v>110</v>
      </c>
      <c r="D15" s="98" t="s">
        <v>111</v>
      </c>
      <c r="E15" s="98" t="s">
        <v>112</v>
      </c>
      <c r="F15" s="334"/>
    </row>
    <row r="16" spans="1:6" ht="16.5">
      <c r="A16" s="33"/>
      <c r="B16" s="513" t="s">
        <v>113</v>
      </c>
      <c r="C16" s="105" t="s">
        <v>114</v>
      </c>
      <c r="D16" s="508" t="s">
        <v>115</v>
      </c>
      <c r="E16" s="508" t="s">
        <v>21</v>
      </c>
      <c r="F16" s="334"/>
    </row>
    <row r="17" spans="1:6" ht="17" thickBot="1">
      <c r="A17" s="33"/>
      <c r="B17" s="514"/>
      <c r="C17" s="99" t="s">
        <v>116</v>
      </c>
      <c r="D17" s="509"/>
      <c r="E17" s="509"/>
      <c r="F17" s="334"/>
    </row>
    <row r="18" spans="1:6" ht="16.5">
      <c r="A18" s="33"/>
      <c r="B18" s="515" t="s">
        <v>117</v>
      </c>
      <c r="C18" s="481" t="s">
        <v>118</v>
      </c>
      <c r="D18" s="512" t="s">
        <v>119</v>
      </c>
      <c r="E18" s="512" t="s">
        <v>22</v>
      </c>
      <c r="F18" s="334"/>
    </row>
    <row r="19" spans="1:6" ht="17" thickBot="1">
      <c r="A19" s="33"/>
      <c r="B19" s="514"/>
      <c r="C19" s="99" t="s">
        <v>120</v>
      </c>
      <c r="D19" s="509"/>
      <c r="E19" s="509"/>
      <c r="F19" s="334"/>
    </row>
    <row r="20" spans="1:6" ht="16.5">
      <c r="A20" s="33"/>
      <c r="B20" s="515" t="s">
        <v>121</v>
      </c>
      <c r="C20" s="481" t="s">
        <v>122</v>
      </c>
      <c r="D20" s="512" t="s">
        <v>123</v>
      </c>
      <c r="E20" s="512" t="s">
        <v>23</v>
      </c>
      <c r="F20" s="334"/>
    </row>
    <row r="21" spans="1:6" ht="17" thickBot="1">
      <c r="A21" s="33"/>
      <c r="B21" s="514"/>
      <c r="C21" s="99" t="s">
        <v>124</v>
      </c>
      <c r="D21" s="509"/>
      <c r="E21" s="509"/>
      <c r="F21" s="334"/>
    </row>
    <row r="22" spans="1:6" ht="16.5">
      <c r="A22" s="33"/>
      <c r="B22" s="327" t="s">
        <v>883</v>
      </c>
      <c r="C22" s="105"/>
      <c r="D22" s="105"/>
      <c r="E22" s="105"/>
      <c r="F22" s="334"/>
    </row>
    <row r="23" spans="1:6" ht="16.5">
      <c r="A23" s="33"/>
      <c r="B23" s="15" t="s">
        <v>125</v>
      </c>
      <c r="C23" s="334"/>
      <c r="D23" s="334"/>
      <c r="E23" s="334"/>
      <c r="F23" s="334"/>
    </row>
    <row r="24" spans="1:6" ht="16.5">
      <c r="A24" s="33"/>
      <c r="B24" s="483" t="s">
        <v>126</v>
      </c>
      <c r="C24" s="485"/>
      <c r="D24" s="334"/>
      <c r="E24" s="334"/>
      <c r="F24" s="334"/>
    </row>
    <row r="25" spans="1:6" ht="16.5">
      <c r="A25" s="33"/>
      <c r="B25" s="59"/>
      <c r="C25" s="334"/>
      <c r="D25" s="334"/>
      <c r="E25" s="334"/>
      <c r="F25" s="334"/>
    </row>
    <row r="26" spans="1:6" ht="21">
      <c r="A26" s="33"/>
      <c r="B26" s="19" t="s">
        <v>886</v>
      </c>
      <c r="C26" s="334"/>
      <c r="D26" s="334"/>
      <c r="E26" s="334"/>
      <c r="F26" s="334"/>
    </row>
    <row r="27" spans="1:6" ht="21.5" thickBot="1">
      <c r="A27" s="33"/>
      <c r="B27" s="31"/>
      <c r="C27" s="334"/>
      <c r="D27" s="334"/>
      <c r="E27" s="334"/>
      <c r="F27" s="334"/>
    </row>
    <row r="28" spans="1:6" ht="17" thickBot="1">
      <c r="A28" s="33"/>
      <c r="B28" s="98" t="s">
        <v>109</v>
      </c>
      <c r="C28" s="98" t="str">
        <f>+C15</f>
        <v>2026–2028 PLAN TARGET</v>
      </c>
      <c r="D28" s="98" t="str">
        <f>+D15</f>
        <v>2025 RESULT ENEL GROUP</v>
      </c>
      <c r="E28" s="98" t="s">
        <v>112</v>
      </c>
      <c r="F28" s="334"/>
    </row>
    <row r="29" spans="1:6" ht="16.5">
      <c r="A29" s="33"/>
      <c r="B29" s="506" t="s">
        <v>127</v>
      </c>
      <c r="C29" s="105" t="s">
        <v>128</v>
      </c>
      <c r="D29" s="508" t="s">
        <v>129</v>
      </c>
      <c r="E29" s="508" t="s">
        <v>130</v>
      </c>
      <c r="F29" s="334"/>
    </row>
    <row r="30" spans="1:6" ht="17" thickBot="1">
      <c r="A30" s="33"/>
      <c r="B30" s="507"/>
      <c r="C30" s="99" t="s">
        <v>131</v>
      </c>
      <c r="D30" s="509"/>
      <c r="E30" s="509"/>
      <c r="F30" s="334"/>
    </row>
    <row r="31" spans="1:6" ht="16.5">
      <c r="A31" s="33"/>
      <c r="B31" s="327" t="s">
        <v>883</v>
      </c>
      <c r="C31" s="105"/>
      <c r="D31" s="105"/>
      <c r="E31" s="105"/>
      <c r="F31" s="105"/>
    </row>
    <row r="32" spans="1:6" ht="16.5">
      <c r="A32" s="33"/>
      <c r="B32" s="15" t="s">
        <v>125</v>
      </c>
      <c r="C32" s="105"/>
      <c r="D32" s="105"/>
      <c r="E32" s="105"/>
      <c r="F32" s="105"/>
    </row>
    <row r="33" spans="1:6" ht="16.5">
      <c r="A33" s="33"/>
      <c r="B33" s="483" t="s">
        <v>126</v>
      </c>
      <c r="C33" s="485"/>
      <c r="D33" s="105"/>
      <c r="E33" s="105"/>
      <c r="F33" s="105"/>
    </row>
    <row r="34" spans="1:6" ht="16.5">
      <c r="A34" s="33"/>
      <c r="B34" s="43"/>
      <c r="C34" s="334"/>
      <c r="D34" s="334"/>
      <c r="E34" s="334"/>
      <c r="F34" s="334"/>
    </row>
    <row r="35" spans="1:6" ht="21">
      <c r="A35" s="33"/>
      <c r="B35" s="19" t="s">
        <v>887</v>
      </c>
      <c r="C35" s="334"/>
      <c r="D35" s="334"/>
      <c r="E35" s="334"/>
      <c r="F35" s="334"/>
    </row>
    <row r="36" spans="1:6" ht="21.5" thickBot="1">
      <c r="A36" s="33"/>
      <c r="B36" s="31"/>
      <c r="C36" s="334"/>
      <c r="D36" s="334"/>
      <c r="E36" s="334"/>
      <c r="F36" s="334"/>
    </row>
    <row r="37" spans="1:6" ht="17" thickBot="1">
      <c r="A37" s="33"/>
      <c r="B37" s="104" t="s">
        <v>4</v>
      </c>
      <c r="C37" s="104" t="s">
        <v>132</v>
      </c>
      <c r="D37" s="104" t="s">
        <v>133</v>
      </c>
      <c r="E37" s="334"/>
      <c r="F37" s="334"/>
    </row>
    <row r="38" spans="1:6" ht="16.5">
      <c r="A38" s="33"/>
      <c r="B38" s="506" t="s">
        <v>134</v>
      </c>
      <c r="C38" s="508" t="s">
        <v>135</v>
      </c>
      <c r="D38" s="508" t="s">
        <v>136</v>
      </c>
      <c r="E38" s="334"/>
      <c r="F38" s="334"/>
    </row>
    <row r="39" spans="1:6" ht="16.5">
      <c r="A39" s="33"/>
      <c r="B39" s="506"/>
      <c r="C39" s="508"/>
      <c r="D39" s="508"/>
      <c r="E39" s="334"/>
      <c r="F39" s="334"/>
    </row>
    <row r="40" spans="1:6" ht="17" thickBot="1">
      <c r="A40" s="33"/>
      <c r="B40" s="507"/>
      <c r="C40" s="509"/>
      <c r="D40" s="509"/>
      <c r="E40" s="334"/>
      <c r="F40" s="334"/>
    </row>
    <row r="41" spans="1:6" ht="16.5">
      <c r="A41" s="33"/>
      <c r="B41" s="517" t="s">
        <v>137</v>
      </c>
      <c r="C41" s="518" t="s">
        <v>2</v>
      </c>
      <c r="D41" s="512" t="s">
        <v>136</v>
      </c>
      <c r="E41" s="334"/>
      <c r="F41" s="334"/>
    </row>
    <row r="42" spans="1:6" ht="16.5">
      <c r="A42" s="33"/>
      <c r="B42" s="506"/>
      <c r="C42" s="519"/>
      <c r="D42" s="508"/>
      <c r="E42" s="334"/>
      <c r="F42" s="334"/>
    </row>
    <row r="43" spans="1:6" ht="17" thickBot="1">
      <c r="A43" s="33"/>
      <c r="B43" s="507" t="s">
        <v>125</v>
      </c>
      <c r="C43" s="520"/>
      <c r="D43" s="509"/>
      <c r="E43" s="334"/>
      <c r="F43" s="334"/>
    </row>
    <row r="44" spans="1:6" ht="16.5">
      <c r="A44" s="33"/>
      <c r="B44" s="327" t="s">
        <v>883</v>
      </c>
      <c r="C44" s="106"/>
      <c r="D44" s="105"/>
      <c r="E44" s="334"/>
      <c r="F44" s="334"/>
    </row>
    <row r="45" spans="1:6" ht="16.5">
      <c r="A45" s="33"/>
      <c r="B45" s="15" t="s">
        <v>125</v>
      </c>
      <c r="C45" s="334"/>
      <c r="D45" s="334"/>
      <c r="E45" s="334"/>
      <c r="F45" s="334"/>
    </row>
    <row r="46" spans="1:6" ht="16.5">
      <c r="A46" s="33"/>
      <c r="B46" s="59" t="s">
        <v>138</v>
      </c>
      <c r="C46" s="334"/>
      <c r="D46" s="334"/>
      <c r="E46" s="334"/>
      <c r="F46" s="334"/>
    </row>
    <row r="47" spans="1:6" ht="16.5">
      <c r="A47" s="33"/>
      <c r="B47" s="59" t="s">
        <v>139</v>
      </c>
      <c r="C47" s="334"/>
      <c r="D47" s="334"/>
      <c r="E47" s="334"/>
      <c r="F47" s="334"/>
    </row>
    <row r="48" spans="1:6" ht="16.5">
      <c r="A48" s="33"/>
      <c r="B48" s="33"/>
      <c r="C48" s="334"/>
      <c r="D48" s="334"/>
      <c r="E48" s="334"/>
      <c r="F48" s="334"/>
    </row>
    <row r="49" spans="1:6" ht="21">
      <c r="A49" s="33"/>
      <c r="B49" s="19" t="s">
        <v>888</v>
      </c>
      <c r="C49" s="334"/>
      <c r="D49" s="334"/>
      <c r="E49" s="334"/>
      <c r="F49" s="334"/>
    </row>
    <row r="50" spans="1:6" ht="21.5" thickBot="1">
      <c r="A50" s="33"/>
      <c r="B50" s="31"/>
      <c r="C50" s="334"/>
      <c r="D50" s="334"/>
      <c r="E50" s="334"/>
      <c r="F50" s="334"/>
    </row>
    <row r="51" spans="1:6" ht="17" thickBot="1">
      <c r="A51" s="33"/>
      <c r="B51" s="104" t="s">
        <v>4</v>
      </c>
      <c r="C51" s="104" t="s">
        <v>140</v>
      </c>
      <c r="D51" s="104" t="s">
        <v>141</v>
      </c>
      <c r="E51" s="104" t="s">
        <v>142</v>
      </c>
      <c r="F51" s="104" t="s">
        <v>133</v>
      </c>
    </row>
    <row r="52" spans="1:6" ht="16.5">
      <c r="A52" s="33"/>
      <c r="B52" s="521" t="s">
        <v>143</v>
      </c>
      <c r="C52" s="516" t="s">
        <v>144</v>
      </c>
      <c r="D52" s="482" t="s">
        <v>145</v>
      </c>
      <c r="E52" s="510">
        <v>0.87</v>
      </c>
      <c r="F52" s="516" t="s">
        <v>146</v>
      </c>
    </row>
    <row r="53" spans="1:6" ht="17" thickBot="1">
      <c r="A53" s="33"/>
      <c r="B53" s="522"/>
      <c r="C53" s="511"/>
      <c r="D53" s="311" t="s">
        <v>147</v>
      </c>
      <c r="E53" s="511"/>
      <c r="F53" s="511"/>
    </row>
    <row r="54" spans="1:6" ht="16.5">
      <c r="A54" s="33"/>
      <c r="B54" s="327" t="s">
        <v>883</v>
      </c>
      <c r="C54" s="105"/>
      <c r="D54" s="105"/>
      <c r="E54" s="105"/>
      <c r="F54" s="105"/>
    </row>
    <row r="55" spans="1:6" ht="16.5">
      <c r="A55" s="33"/>
      <c r="B55" s="15" t="s">
        <v>125</v>
      </c>
      <c r="C55" s="334"/>
      <c r="D55" s="334"/>
      <c r="E55" s="334"/>
      <c r="F55" s="334"/>
    </row>
    <row r="56" spans="1:6" ht="16.5">
      <c r="A56" s="33"/>
      <c r="B56" s="59" t="s">
        <v>148</v>
      </c>
      <c r="C56" s="334"/>
      <c r="D56" s="334"/>
      <c r="E56" s="334"/>
      <c r="F56" s="334"/>
    </row>
    <row r="57" spans="1:6" ht="16.5">
      <c r="A57" s="33"/>
      <c r="B57" s="33"/>
      <c r="C57" s="334"/>
      <c r="D57" s="334"/>
      <c r="E57" s="334"/>
      <c r="F57" s="334"/>
    </row>
  </sheetData>
  <mergeCells count="26">
    <mergeCell ref="B24:C24"/>
    <mergeCell ref="B33:C33"/>
    <mergeCell ref="B20:B21"/>
    <mergeCell ref="D20:D21"/>
    <mergeCell ref="F52:F53"/>
    <mergeCell ref="B41:B43"/>
    <mergeCell ref="C41:C43"/>
    <mergeCell ref="D41:D43"/>
    <mergeCell ref="B52:B53"/>
    <mergeCell ref="C52:C53"/>
    <mergeCell ref="B1:E1"/>
    <mergeCell ref="B38:B40"/>
    <mergeCell ref="C38:C40"/>
    <mergeCell ref="D38:D40"/>
    <mergeCell ref="E52:E53"/>
    <mergeCell ref="E20:E21"/>
    <mergeCell ref="B29:B30"/>
    <mergeCell ref="B16:B17"/>
    <mergeCell ref="D16:D17"/>
    <mergeCell ref="E16:E17"/>
    <mergeCell ref="B18:B19"/>
    <mergeCell ref="D18:D19"/>
    <mergeCell ref="E18:E19"/>
    <mergeCell ref="D29:D30"/>
    <mergeCell ref="E29:E30"/>
    <mergeCell ref="B11:C11"/>
  </mergeCells>
  <pageMargins left="0.7" right="0.7" top="0.75" bottom="0.75" header="0.3" footer="0.3"/>
  <headerFooter>
    <oddHeader>&amp;C&amp;"Arial"&amp;8&amp;K000000 INTERNAL&amp;1#_x000D_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679F9-8EED-45CF-96E9-FE3923E2AA4D}">
  <dimension ref="A1:N307"/>
  <sheetViews>
    <sheetView showGridLines="0" zoomScale="70" zoomScaleNormal="70" workbookViewId="0"/>
  </sheetViews>
  <sheetFormatPr baseColWidth="10" defaultColWidth="11.453125" defaultRowHeight="14.5"/>
  <cols>
    <col min="2" max="2" width="20.7265625" customWidth="1"/>
    <col min="3" max="3" width="51.7265625" customWidth="1"/>
    <col min="4" max="4" width="9.6328125" style="39" customWidth="1"/>
    <col min="5" max="7" width="13.26953125" style="39" customWidth="1"/>
    <col min="8" max="8" width="14.26953125" style="39" customWidth="1"/>
    <col min="9" max="9" width="14.81640625" style="39" customWidth="1"/>
    <col min="10" max="10" width="14.6328125" style="39" customWidth="1"/>
    <col min="11" max="11" width="14.90625" customWidth="1"/>
    <col min="12" max="13" width="12.36328125" customWidth="1"/>
  </cols>
  <sheetData>
    <row r="1" spans="1:14" s="3" customFormat="1" ht="25">
      <c r="B1" s="484" t="s">
        <v>713</v>
      </c>
      <c r="C1" s="484"/>
      <c r="D1" s="484"/>
      <c r="E1" s="484"/>
      <c r="F1" s="484"/>
      <c r="G1" s="484"/>
      <c r="H1" s="484"/>
      <c r="I1" s="484"/>
      <c r="J1" s="280"/>
    </row>
    <row r="3" spans="1:14" ht="21">
      <c r="A3" s="33"/>
      <c r="B3" s="19" t="s">
        <v>416</v>
      </c>
      <c r="C3" s="108"/>
      <c r="D3" s="333"/>
      <c r="E3" s="333"/>
      <c r="F3" s="333"/>
      <c r="G3" s="333"/>
      <c r="H3" s="334"/>
      <c r="I3" s="334"/>
      <c r="J3" s="334"/>
      <c r="K3" s="33"/>
      <c r="L3" s="33"/>
      <c r="M3" s="33"/>
      <c r="N3" s="33"/>
    </row>
    <row r="4" spans="1:14" ht="21.5" thickBot="1">
      <c r="A4" s="33"/>
      <c r="B4" s="107"/>
      <c r="C4" s="110"/>
      <c r="D4" s="333"/>
      <c r="E4" s="333"/>
      <c r="F4" s="333"/>
      <c r="G4" s="333"/>
      <c r="H4" s="334"/>
      <c r="I4" s="334"/>
      <c r="J4" s="334"/>
      <c r="K4" s="33"/>
      <c r="L4" s="33"/>
      <c r="M4" s="33"/>
      <c r="N4" s="33"/>
    </row>
    <row r="5" spans="1:14" ht="17" thickBot="1">
      <c r="A5" s="33"/>
      <c r="B5" s="21" t="s">
        <v>24</v>
      </c>
      <c r="C5" s="21" t="s">
        <v>4</v>
      </c>
      <c r="D5" s="21" t="s">
        <v>273</v>
      </c>
      <c r="E5" s="21">
        <v>2025</v>
      </c>
      <c r="F5" s="21">
        <v>2024</v>
      </c>
      <c r="G5" s="21">
        <v>2023</v>
      </c>
      <c r="H5" s="21" t="s">
        <v>62</v>
      </c>
      <c r="I5" s="21" t="s">
        <v>0</v>
      </c>
      <c r="J5" s="334"/>
      <c r="K5" s="33"/>
      <c r="L5" s="33"/>
      <c r="M5" s="33"/>
      <c r="N5" s="33"/>
    </row>
    <row r="6" spans="1:14" ht="18" thickBot="1">
      <c r="A6" s="33"/>
      <c r="B6" s="121" t="s">
        <v>61</v>
      </c>
      <c r="C6" s="487" t="s">
        <v>242</v>
      </c>
      <c r="D6" s="487"/>
      <c r="E6" s="487"/>
      <c r="F6" s="487"/>
      <c r="G6" s="345"/>
      <c r="H6" s="335"/>
      <c r="I6" s="335"/>
      <c r="J6" s="334"/>
      <c r="K6" s="33"/>
      <c r="L6" s="33"/>
      <c r="M6" s="33"/>
      <c r="N6" s="33"/>
    </row>
    <row r="7" spans="1:14" ht="17" thickBot="1">
      <c r="A7" s="33"/>
      <c r="B7" s="44"/>
      <c r="C7" s="18" t="s">
        <v>18</v>
      </c>
      <c r="D7" s="109" t="s">
        <v>301</v>
      </c>
      <c r="E7" s="109">
        <v>47546</v>
      </c>
      <c r="F7" s="109">
        <v>47687</v>
      </c>
      <c r="G7" s="109">
        <v>47546</v>
      </c>
      <c r="H7" s="109">
        <f t="shared" ref="H7" si="0">+E7-F7</f>
        <v>-141</v>
      </c>
      <c r="I7" s="359">
        <f t="shared" ref="I7" si="1">+E7/F7-1</f>
        <v>-2.9567806739781988E-3</v>
      </c>
      <c r="J7" s="334"/>
      <c r="K7" s="33"/>
      <c r="L7" s="33"/>
      <c r="M7" s="33"/>
      <c r="N7" s="33"/>
    </row>
    <row r="8" spans="1:14" ht="17" thickBot="1">
      <c r="A8" s="33"/>
      <c r="B8" s="44"/>
      <c r="C8" s="18" t="s">
        <v>899</v>
      </c>
      <c r="D8" s="109" t="s">
        <v>301</v>
      </c>
      <c r="E8" s="109" t="s">
        <v>60</v>
      </c>
      <c r="F8" s="109" t="s">
        <v>60</v>
      </c>
      <c r="G8" s="109" t="s">
        <v>60</v>
      </c>
      <c r="H8" s="109"/>
      <c r="I8" s="349"/>
      <c r="J8" s="334"/>
      <c r="K8" s="33"/>
      <c r="L8" s="33"/>
      <c r="M8" s="33"/>
      <c r="N8" s="33"/>
    </row>
    <row r="9" spans="1:14" ht="17" thickBot="1">
      <c r="A9" s="33"/>
      <c r="B9" s="44"/>
      <c r="C9" s="18" t="s">
        <v>20</v>
      </c>
      <c r="D9" s="109" t="s">
        <v>301</v>
      </c>
      <c r="E9" s="109">
        <v>18292</v>
      </c>
      <c r="F9" s="109">
        <v>19276</v>
      </c>
      <c r="G9" s="109">
        <v>19276</v>
      </c>
      <c r="H9" s="109">
        <f t="shared" ref="H9" si="2">+E9-F9</f>
        <v>-984</v>
      </c>
      <c r="I9" s="359">
        <f t="shared" ref="I9" si="3">+E9/F9-1</f>
        <v>-5.1047935256277266E-2</v>
      </c>
      <c r="J9" s="334"/>
      <c r="K9" s="33"/>
      <c r="L9" s="33"/>
      <c r="M9" s="33"/>
      <c r="N9" s="33"/>
    </row>
    <row r="10" spans="1:14" ht="18" thickBot="1">
      <c r="A10" s="33"/>
      <c r="B10" s="122"/>
      <c r="C10" s="486" t="s">
        <v>417</v>
      </c>
      <c r="D10" s="486"/>
      <c r="E10" s="486"/>
      <c r="F10" s="486"/>
      <c r="G10" s="109"/>
      <c r="H10" s="109"/>
      <c r="I10" s="349"/>
      <c r="J10" s="334"/>
      <c r="K10" s="33"/>
      <c r="L10" s="33"/>
      <c r="M10" s="33"/>
      <c r="N10" s="33"/>
    </row>
    <row r="11" spans="1:14" ht="17" thickBot="1">
      <c r="A11" s="33"/>
      <c r="B11" s="122"/>
      <c r="C11" s="18" t="s">
        <v>18</v>
      </c>
      <c r="D11" s="109" t="s">
        <v>301</v>
      </c>
      <c r="E11" s="109">
        <v>6792268</v>
      </c>
      <c r="F11" s="109">
        <v>6846606</v>
      </c>
      <c r="G11" s="109">
        <v>6792268</v>
      </c>
      <c r="H11" s="109">
        <f t="shared" ref="H11" si="4">+E11-F11</f>
        <v>-54338</v>
      </c>
      <c r="I11" s="359">
        <f t="shared" ref="I11" si="5">+E11/F11-1</f>
        <v>-7.9364870711122748E-3</v>
      </c>
      <c r="J11" s="334"/>
      <c r="K11" s="33"/>
      <c r="L11" s="33"/>
      <c r="M11" s="33"/>
      <c r="N11" s="33"/>
    </row>
    <row r="12" spans="1:14" ht="17" thickBot="1">
      <c r="A12" s="33"/>
      <c r="B12" s="122"/>
      <c r="C12" s="18" t="s">
        <v>418</v>
      </c>
      <c r="D12" s="109" t="s">
        <v>301</v>
      </c>
      <c r="E12" s="109" t="s">
        <v>60</v>
      </c>
      <c r="F12" s="109" t="s">
        <v>60</v>
      </c>
      <c r="G12" s="109" t="s">
        <v>60</v>
      </c>
      <c r="H12" s="109"/>
      <c r="I12" s="349"/>
      <c r="J12" s="334"/>
      <c r="K12" s="33"/>
      <c r="L12" s="33"/>
      <c r="M12" s="33"/>
      <c r="N12" s="33"/>
    </row>
    <row r="13" spans="1:14" ht="17" thickBot="1">
      <c r="A13" s="33"/>
      <c r="B13" s="122"/>
      <c r="C13" s="18" t="s">
        <v>20</v>
      </c>
      <c r="D13" s="109" t="s">
        <v>301</v>
      </c>
      <c r="E13" s="109">
        <v>16895004</v>
      </c>
      <c r="F13" s="109">
        <v>16466400</v>
      </c>
      <c r="G13" s="109">
        <v>13488220</v>
      </c>
      <c r="H13" s="109">
        <f t="shared" ref="H13" si="6">+E13-F13</f>
        <v>428604</v>
      </c>
      <c r="I13" s="359">
        <f t="shared" ref="I13" si="7">+E13/F13-1</f>
        <v>2.6029004518291821E-2</v>
      </c>
      <c r="J13" s="334"/>
      <c r="K13" s="231"/>
      <c r="L13" s="231"/>
      <c r="M13" s="33"/>
      <c r="N13" s="33"/>
    </row>
    <row r="14" spans="1:14" ht="18" thickBot="1">
      <c r="A14" s="33"/>
      <c r="B14" s="122"/>
      <c r="C14" s="486" t="s">
        <v>419</v>
      </c>
      <c r="D14" s="486"/>
      <c r="E14" s="486"/>
      <c r="F14" s="486"/>
      <c r="G14" s="109"/>
      <c r="H14" s="109"/>
      <c r="I14" s="349"/>
      <c r="J14" s="334"/>
      <c r="K14" s="33"/>
      <c r="L14" s="33"/>
      <c r="M14" s="33"/>
      <c r="N14" s="33"/>
    </row>
    <row r="15" spans="1:14" ht="17" thickBot="1">
      <c r="A15" s="33"/>
      <c r="B15" s="44"/>
      <c r="C15" s="18" t="s">
        <v>18</v>
      </c>
      <c r="D15" s="109" t="s">
        <v>0</v>
      </c>
      <c r="E15" s="360">
        <v>0.7</v>
      </c>
      <c r="F15" s="360">
        <v>0.7</v>
      </c>
      <c r="G15" s="101">
        <v>0.7</v>
      </c>
      <c r="H15" s="360">
        <f t="shared" ref="H15:H17" si="8">+E15-F15</f>
        <v>0</v>
      </c>
      <c r="I15" s="359">
        <f t="shared" ref="I15:I17" si="9">+E15/F15-1</f>
        <v>0</v>
      </c>
      <c r="J15" s="334"/>
      <c r="K15" s="33"/>
      <c r="L15" s="33"/>
      <c r="M15" s="33"/>
      <c r="N15" s="33"/>
    </row>
    <row r="16" spans="1:14" ht="17" thickBot="1">
      <c r="A16" s="33"/>
      <c r="B16" s="44"/>
      <c r="C16" s="18" t="s">
        <v>418</v>
      </c>
      <c r="D16" s="109" t="s">
        <v>0</v>
      </c>
      <c r="E16" s="109" t="s">
        <v>60</v>
      </c>
      <c r="F16" s="109" t="s">
        <v>60</v>
      </c>
      <c r="G16" s="109" t="s">
        <v>60</v>
      </c>
      <c r="H16" s="360" t="s">
        <v>2</v>
      </c>
      <c r="I16" s="360" t="s">
        <v>2</v>
      </c>
      <c r="J16" s="334"/>
      <c r="K16" s="33"/>
      <c r="L16" s="33"/>
      <c r="M16" s="33"/>
      <c r="N16" s="33"/>
    </row>
    <row r="17" spans="1:14" ht="17" thickBot="1">
      <c r="A17" s="33"/>
      <c r="B17" s="44"/>
      <c r="C17" s="18" t="s">
        <v>20</v>
      </c>
      <c r="D17" s="109" t="s">
        <v>0</v>
      </c>
      <c r="E17" s="360">
        <v>0.10826869292247578</v>
      </c>
      <c r="F17" s="360">
        <v>0.11706262449594326</v>
      </c>
      <c r="G17" s="360">
        <v>0.16527013942536525</v>
      </c>
      <c r="H17" s="360">
        <f t="shared" si="8"/>
        <v>-8.7939315734674867E-3</v>
      </c>
      <c r="I17" s="359">
        <f t="shared" si="9"/>
        <v>-7.5121599326284039E-2</v>
      </c>
      <c r="J17" s="334"/>
      <c r="K17" s="33"/>
      <c r="L17" s="33"/>
      <c r="M17" s="33"/>
      <c r="N17" s="33"/>
    </row>
    <row r="18" spans="1:14" ht="16.5">
      <c r="A18" s="33"/>
      <c r="B18" s="33"/>
      <c r="C18" s="33"/>
      <c r="D18" s="334"/>
      <c r="E18" s="334"/>
      <c r="F18" s="334"/>
      <c r="G18" s="334"/>
      <c r="H18" s="334"/>
      <c r="I18" s="334"/>
      <c r="J18" s="334"/>
      <c r="K18" s="33"/>
      <c r="L18" s="33"/>
      <c r="M18" s="33"/>
      <c r="N18" s="33"/>
    </row>
    <row r="19" spans="1:14" ht="16.5">
      <c r="A19" s="33"/>
      <c r="B19" s="483" t="s">
        <v>420</v>
      </c>
      <c r="C19" s="483"/>
      <c r="D19" s="483"/>
      <c r="E19" s="483"/>
      <c r="F19" s="483"/>
      <c r="G19" s="483"/>
      <c r="H19" s="483"/>
      <c r="I19" s="483"/>
      <c r="J19" s="334"/>
      <c r="K19" s="33"/>
      <c r="L19" s="33"/>
      <c r="M19" s="33"/>
      <c r="N19" s="33"/>
    </row>
    <row r="20" spans="1:14" ht="17" thickBot="1">
      <c r="A20" s="33"/>
      <c r="B20" s="33"/>
      <c r="C20" s="33"/>
      <c r="D20" s="334"/>
      <c r="E20" s="334"/>
      <c r="F20" s="334"/>
      <c r="G20" s="334"/>
      <c r="H20" s="334"/>
      <c r="I20" s="334"/>
      <c r="J20" s="334"/>
      <c r="K20" s="33"/>
      <c r="L20" s="33"/>
      <c r="M20" s="33"/>
      <c r="N20" s="33"/>
    </row>
    <row r="21" spans="1:14" ht="17" thickBot="1">
      <c r="A21" s="33"/>
      <c r="B21" s="21" t="s">
        <v>24</v>
      </c>
      <c r="C21" s="21" t="s">
        <v>4</v>
      </c>
      <c r="D21" s="21" t="s">
        <v>273</v>
      </c>
      <c r="E21" s="21">
        <v>2025</v>
      </c>
      <c r="F21" s="21">
        <v>2024</v>
      </c>
      <c r="G21" s="21">
        <v>2023</v>
      </c>
      <c r="H21" s="21" t="s">
        <v>62</v>
      </c>
      <c r="I21" s="21" t="s">
        <v>68</v>
      </c>
      <c r="J21" s="334"/>
      <c r="K21" s="33"/>
      <c r="L21" s="33"/>
      <c r="M21" s="33"/>
      <c r="N21" s="33"/>
    </row>
    <row r="22" spans="1:14" ht="18" thickBot="1">
      <c r="A22" s="33"/>
      <c r="B22" s="33"/>
      <c r="C22" s="487" t="s">
        <v>243</v>
      </c>
      <c r="D22" s="487"/>
      <c r="E22" s="487"/>
      <c r="F22" s="487"/>
      <c r="G22" s="335"/>
      <c r="H22" s="335"/>
      <c r="I22" s="335"/>
      <c r="J22" s="334"/>
      <c r="K22" s="33"/>
      <c r="L22" s="33"/>
      <c r="M22" s="33"/>
      <c r="N22" s="33"/>
    </row>
    <row r="23" spans="1:14" ht="33.5" thickBot="1">
      <c r="A23" s="33"/>
      <c r="B23" s="33"/>
      <c r="C23" s="331" t="s">
        <v>910</v>
      </c>
      <c r="D23" s="101" t="s">
        <v>26</v>
      </c>
      <c r="E23" s="109">
        <v>-30</v>
      </c>
      <c r="F23" s="360" t="s">
        <v>72</v>
      </c>
      <c r="G23" s="360" t="s">
        <v>72</v>
      </c>
      <c r="H23" s="349"/>
      <c r="I23" s="349"/>
      <c r="J23" s="334"/>
      <c r="K23" s="33"/>
      <c r="L23" s="33"/>
      <c r="M23" s="33"/>
      <c r="N23" s="33"/>
    </row>
    <row r="24" spans="1:14" ht="33.5" thickBot="1">
      <c r="A24" s="33"/>
      <c r="B24" s="33"/>
      <c r="C24" s="331" t="s">
        <v>911</v>
      </c>
      <c r="D24" s="101" t="s">
        <v>26</v>
      </c>
      <c r="E24" s="109">
        <v>-10</v>
      </c>
      <c r="F24" s="109">
        <v>-24</v>
      </c>
      <c r="G24" s="109">
        <v>-8</v>
      </c>
      <c r="H24" s="109">
        <f t="shared" ref="H24:H25" si="10">+E24-F24</f>
        <v>14</v>
      </c>
      <c r="I24" s="359">
        <f>+E24/F24-1</f>
        <v>-0.58333333333333326</v>
      </c>
      <c r="J24" s="334"/>
      <c r="K24" s="33"/>
      <c r="L24" s="33"/>
      <c r="M24" s="33"/>
      <c r="N24" s="33"/>
    </row>
    <row r="25" spans="1:14" ht="33.5" thickBot="1">
      <c r="A25" s="33"/>
      <c r="B25" s="33"/>
      <c r="C25" s="331" t="s">
        <v>912</v>
      </c>
      <c r="D25" s="101" t="s">
        <v>26</v>
      </c>
      <c r="E25" s="109">
        <v>17.7</v>
      </c>
      <c r="F25" s="109">
        <v>3.2</v>
      </c>
      <c r="G25" s="109" t="s">
        <v>27</v>
      </c>
      <c r="H25" s="109">
        <f t="shared" si="10"/>
        <v>14.5</v>
      </c>
      <c r="I25" s="361" t="s">
        <v>2</v>
      </c>
      <c r="J25" s="334"/>
      <c r="K25" s="33"/>
      <c r="L25" s="33"/>
      <c r="M25" s="33"/>
      <c r="N25" s="33"/>
    </row>
    <row r="26" spans="1:14" ht="16.5">
      <c r="A26" s="33"/>
      <c r="B26" s="33"/>
      <c r="C26" s="33"/>
      <c r="D26" s="334"/>
      <c r="E26" s="334"/>
      <c r="F26" s="334"/>
      <c r="G26" s="334"/>
      <c r="H26" s="334"/>
      <c r="I26" s="334"/>
      <c r="J26" s="334"/>
      <c r="K26" s="33"/>
      <c r="L26" s="33"/>
      <c r="M26" s="33"/>
      <c r="N26" s="33"/>
    </row>
    <row r="27" spans="1:14" ht="16.5">
      <c r="A27" s="33"/>
      <c r="B27" s="483" t="s">
        <v>421</v>
      </c>
      <c r="C27" s="483"/>
      <c r="D27" s="483"/>
      <c r="E27" s="483"/>
      <c r="F27" s="483"/>
      <c r="G27" s="483"/>
      <c r="H27" s="494"/>
      <c r="I27" s="494"/>
      <c r="J27" s="334"/>
      <c r="K27" s="33"/>
      <c r="L27" s="33"/>
      <c r="M27" s="33"/>
      <c r="N27" s="33"/>
    </row>
    <row r="28" spans="1:14" ht="16.5">
      <c r="A28" s="33"/>
      <c r="B28" s="483" t="s">
        <v>422</v>
      </c>
      <c r="C28" s="483"/>
      <c r="D28" s="483"/>
      <c r="E28" s="483"/>
      <c r="F28" s="483"/>
      <c r="G28" s="483"/>
      <c r="H28" s="494"/>
      <c r="I28" s="494"/>
      <c r="J28" s="334"/>
      <c r="K28" s="33"/>
      <c r="L28" s="33"/>
      <c r="M28" s="33"/>
      <c r="N28" s="33"/>
    </row>
    <row r="29" spans="1:14" ht="16.5">
      <c r="A29" s="33"/>
      <c r="B29" s="483" t="s">
        <v>423</v>
      </c>
      <c r="C29" s="483"/>
      <c r="D29" s="483"/>
      <c r="E29" s="483"/>
      <c r="F29" s="483"/>
      <c r="G29" s="483"/>
      <c r="H29" s="494"/>
      <c r="I29" s="494"/>
      <c r="J29" s="334"/>
      <c r="K29" s="33"/>
      <c r="L29" s="33"/>
      <c r="M29" s="33"/>
      <c r="N29" s="33"/>
    </row>
    <row r="30" spans="1:14" ht="16.5">
      <c r="A30" s="33"/>
      <c r="B30" s="33"/>
      <c r="C30" s="33"/>
      <c r="D30" s="334"/>
      <c r="E30" s="334"/>
      <c r="F30" s="334"/>
      <c r="G30" s="334"/>
      <c r="H30" s="334"/>
      <c r="I30" s="334"/>
      <c r="J30" s="334"/>
      <c r="K30" s="33"/>
      <c r="L30" s="33"/>
      <c r="M30" s="33"/>
      <c r="N30" s="33"/>
    </row>
    <row r="31" spans="1:14" ht="21">
      <c r="A31" s="33"/>
      <c r="B31" s="322" t="s">
        <v>865</v>
      </c>
      <c r="C31" s="322"/>
      <c r="D31" s="334"/>
      <c r="E31" s="334"/>
      <c r="F31" s="334"/>
      <c r="G31" s="334"/>
      <c r="H31" s="334"/>
      <c r="I31" s="334"/>
      <c r="J31" s="334"/>
      <c r="K31" s="33"/>
      <c r="L31" s="33"/>
      <c r="M31" s="33"/>
      <c r="N31" s="33"/>
    </row>
    <row r="32" spans="1:14" ht="17" thickBot="1">
      <c r="A32" s="33"/>
      <c r="B32" s="33"/>
      <c r="C32" s="33"/>
      <c r="D32" s="334"/>
      <c r="E32" s="334"/>
      <c r="F32" s="334"/>
      <c r="G32" s="334"/>
      <c r="H32" s="334"/>
      <c r="I32" s="334"/>
      <c r="J32" s="334"/>
      <c r="K32" s="33"/>
      <c r="L32" s="33"/>
      <c r="M32" s="33"/>
      <c r="N32" s="33"/>
    </row>
    <row r="33" spans="1:14" ht="33.5" thickBot="1">
      <c r="A33" s="33"/>
      <c r="B33" s="21" t="s">
        <v>24</v>
      </c>
      <c r="C33" s="21" t="s">
        <v>63</v>
      </c>
      <c r="D33" s="21" t="str">
        <f>+D21</f>
        <v>Unit</v>
      </c>
      <c r="E33" s="21" t="s">
        <v>18</v>
      </c>
      <c r="F33" s="21" t="s">
        <v>418</v>
      </c>
      <c r="G33" s="21" t="s">
        <v>424</v>
      </c>
      <c r="H33" s="21" t="s">
        <v>425</v>
      </c>
      <c r="I33" s="21" t="s">
        <v>34</v>
      </c>
      <c r="J33" s="21" t="s">
        <v>31</v>
      </c>
      <c r="K33" s="33"/>
      <c r="L33" s="33"/>
      <c r="M33" s="33"/>
      <c r="N33" s="33"/>
    </row>
    <row r="34" spans="1:14" ht="18" thickBot="1">
      <c r="A34" s="33"/>
      <c r="B34" s="121" t="str">
        <f>+B41</f>
        <v>2-7</v>
      </c>
      <c r="C34" s="111" t="s">
        <v>427</v>
      </c>
      <c r="D34" s="335"/>
      <c r="E34" s="335"/>
      <c r="F34" s="335"/>
      <c r="G34" s="335"/>
      <c r="H34" s="335"/>
      <c r="I34" s="335"/>
      <c r="J34" s="335"/>
      <c r="K34" s="33"/>
      <c r="L34" s="33"/>
      <c r="M34" s="33"/>
      <c r="N34" s="33"/>
    </row>
    <row r="35" spans="1:14" ht="17" thickBot="1">
      <c r="A35" s="33"/>
      <c r="B35" s="123"/>
      <c r="C35" s="17" t="s">
        <v>428</v>
      </c>
      <c r="D35" s="101" t="s">
        <v>301</v>
      </c>
      <c r="E35" s="109">
        <v>483</v>
      </c>
      <c r="F35" s="109">
        <v>1637</v>
      </c>
      <c r="G35" s="109">
        <v>792</v>
      </c>
      <c r="H35" s="109">
        <v>8</v>
      </c>
      <c r="I35" s="109">
        <v>2</v>
      </c>
      <c r="J35" s="109">
        <f>SUM(E35:I35)</f>
        <v>2922</v>
      </c>
      <c r="K35" s="33"/>
      <c r="L35" s="33"/>
      <c r="M35" s="33"/>
      <c r="N35" s="33"/>
    </row>
    <row r="36" spans="1:14" ht="17" thickBot="1">
      <c r="A36" s="33"/>
      <c r="B36" s="33"/>
      <c r="C36" s="17" t="s">
        <v>429</v>
      </c>
      <c r="D36" s="101" t="s">
        <v>301</v>
      </c>
      <c r="E36" s="109">
        <v>3110</v>
      </c>
      <c r="F36" s="109">
        <v>9400</v>
      </c>
      <c r="G36" s="109">
        <v>1555</v>
      </c>
      <c r="H36" s="109">
        <v>32</v>
      </c>
      <c r="I36" s="109">
        <v>14</v>
      </c>
      <c r="J36" s="109">
        <f>SUM(E36:I36)</f>
        <v>14111</v>
      </c>
      <c r="K36" s="33"/>
      <c r="L36" s="33"/>
      <c r="M36" s="33"/>
      <c r="N36" s="33"/>
    </row>
    <row r="37" spans="1:14" ht="17" thickBot="1">
      <c r="A37" s="33"/>
      <c r="B37" s="33"/>
      <c r="C37" s="17" t="s">
        <v>31</v>
      </c>
      <c r="D37" s="101" t="s">
        <v>301</v>
      </c>
      <c r="E37" s="109">
        <v>3593</v>
      </c>
      <c r="F37" s="109">
        <f>SUM(F35:F36)</f>
        <v>11037</v>
      </c>
      <c r="G37" s="109">
        <f t="shared" ref="G37:J37" si="11">SUM(G35:G36)</f>
        <v>2347</v>
      </c>
      <c r="H37" s="109">
        <f t="shared" si="11"/>
        <v>40</v>
      </c>
      <c r="I37" s="109">
        <f t="shared" si="11"/>
        <v>16</v>
      </c>
      <c r="J37" s="109">
        <f t="shared" si="11"/>
        <v>17033</v>
      </c>
      <c r="K37" s="33"/>
      <c r="L37" s="33"/>
      <c r="M37" s="33"/>
      <c r="N37" s="33"/>
    </row>
    <row r="38" spans="1:14" ht="16.5">
      <c r="A38" s="33"/>
      <c r="B38" s="33"/>
      <c r="C38" s="13"/>
      <c r="D38" s="105"/>
      <c r="E38" s="347"/>
      <c r="F38" s="347"/>
      <c r="G38" s="347"/>
      <c r="H38" s="347"/>
      <c r="I38" s="347"/>
      <c r="J38" s="347"/>
      <c r="K38" s="33"/>
      <c r="L38" s="33"/>
      <c r="M38" s="33"/>
      <c r="N38" s="33"/>
    </row>
    <row r="39" spans="1:14" ht="17" thickBot="1">
      <c r="A39" s="33"/>
      <c r="B39" s="33"/>
      <c r="C39" s="13"/>
      <c r="D39" s="105"/>
      <c r="E39" s="347"/>
      <c r="F39" s="347"/>
      <c r="G39" s="347"/>
      <c r="H39" s="347"/>
      <c r="I39" s="347"/>
      <c r="J39" s="347"/>
      <c r="K39" s="33"/>
      <c r="L39" s="33"/>
      <c r="M39" s="33"/>
      <c r="N39" s="33"/>
    </row>
    <row r="40" spans="1:14" ht="33.5" thickBot="1">
      <c r="A40" s="33"/>
      <c r="B40" s="21" t="s">
        <v>24</v>
      </c>
      <c r="C40" s="21" t="s">
        <v>63</v>
      </c>
      <c r="D40" s="21" t="s">
        <v>273</v>
      </c>
      <c r="E40" s="21" t="s">
        <v>39</v>
      </c>
      <c r="F40" s="21" t="s">
        <v>65</v>
      </c>
      <c r="G40" s="21" t="s">
        <v>66</v>
      </c>
      <c r="H40" s="21" t="s">
        <v>67</v>
      </c>
      <c r="I40" s="21" t="s">
        <v>31</v>
      </c>
      <c r="J40" s="347"/>
      <c r="K40" s="33"/>
      <c r="L40" s="33"/>
      <c r="M40" s="33"/>
      <c r="N40" s="33"/>
    </row>
    <row r="41" spans="1:14" ht="18" thickBot="1">
      <c r="A41" s="33"/>
      <c r="B41" s="121" t="s">
        <v>64</v>
      </c>
      <c r="C41" s="111" t="s">
        <v>427</v>
      </c>
      <c r="D41" s="335"/>
      <c r="E41" s="335"/>
      <c r="F41" s="335"/>
      <c r="G41" s="335"/>
      <c r="H41" s="335"/>
      <c r="I41" s="335"/>
      <c r="J41" s="347"/>
      <c r="K41" s="33"/>
      <c r="L41" s="33"/>
      <c r="M41" s="33"/>
      <c r="N41" s="33"/>
    </row>
    <row r="42" spans="1:14" ht="17" thickBot="1">
      <c r="A42" s="33"/>
      <c r="B42" s="124"/>
      <c r="C42" s="26" t="s">
        <v>430</v>
      </c>
      <c r="D42" s="101" t="s">
        <v>0</v>
      </c>
      <c r="E42" s="362">
        <v>71.05263157894737</v>
      </c>
      <c r="F42" s="362">
        <v>67.882472137791282</v>
      </c>
      <c r="G42" s="362">
        <v>65.070164734594258</v>
      </c>
      <c r="H42" s="362">
        <v>96.513353115727014</v>
      </c>
      <c r="I42" s="362">
        <v>82.630316503831978</v>
      </c>
      <c r="J42" s="347"/>
      <c r="K42" s="33"/>
      <c r="L42" s="33"/>
      <c r="M42" s="33"/>
      <c r="N42" s="33"/>
    </row>
    <row r="43" spans="1:14" ht="17" thickBot="1">
      <c r="A43" s="33"/>
      <c r="B43" s="33"/>
      <c r="C43" s="26" t="s">
        <v>431</v>
      </c>
      <c r="D43" s="101" t="s">
        <v>0</v>
      </c>
      <c r="E43" s="362">
        <v>28.947368421052634</v>
      </c>
      <c r="F43" s="362">
        <v>32.117527862208711</v>
      </c>
      <c r="G43" s="362">
        <v>34.929835265405735</v>
      </c>
      <c r="H43" s="362">
        <v>3.4866468842729974</v>
      </c>
      <c r="I43" s="362">
        <v>17.369683496168022</v>
      </c>
      <c r="J43" s="347"/>
      <c r="K43" s="33"/>
      <c r="L43" s="33"/>
      <c r="M43" s="33"/>
      <c r="N43" s="33"/>
    </row>
    <row r="44" spans="1:14" ht="17" thickBot="1">
      <c r="A44" s="33"/>
      <c r="B44" s="33"/>
      <c r="C44" s="26" t="s">
        <v>426</v>
      </c>
      <c r="D44" s="101" t="s">
        <v>0</v>
      </c>
      <c r="E44" s="101">
        <v>100</v>
      </c>
      <c r="F44" s="101">
        <v>100</v>
      </c>
      <c r="G44" s="101">
        <v>100</v>
      </c>
      <c r="H44" s="101">
        <v>100</v>
      </c>
      <c r="I44" s="101">
        <v>100</v>
      </c>
      <c r="J44" s="347"/>
      <c r="K44" s="33"/>
      <c r="L44" s="33"/>
      <c r="M44" s="33"/>
      <c r="N44" s="33"/>
    </row>
    <row r="45" spans="1:14" ht="17" thickBot="1">
      <c r="A45" s="33"/>
      <c r="B45" s="33"/>
      <c r="C45" s="26" t="s">
        <v>432</v>
      </c>
      <c r="D45" s="101" t="s">
        <v>0</v>
      </c>
      <c r="E45" s="362">
        <v>0.66693968291113315</v>
      </c>
      <c r="F45" s="362">
        <v>5.7742935704674423</v>
      </c>
      <c r="G45" s="362">
        <v>38.354882115485871</v>
      </c>
      <c r="H45" s="362">
        <v>55.203884631135558</v>
      </c>
      <c r="I45" s="101">
        <f>SUM(E45:H45)</f>
        <v>100</v>
      </c>
      <c r="J45" s="347"/>
      <c r="K45" s="33"/>
      <c r="L45" s="33"/>
      <c r="M45" s="33"/>
      <c r="N45" s="33"/>
    </row>
    <row r="46" spans="1:14" ht="16.5">
      <c r="A46" s="33"/>
      <c r="B46" s="33"/>
      <c r="C46" s="33"/>
      <c r="D46" s="334"/>
      <c r="E46" s="334"/>
      <c r="F46" s="334"/>
      <c r="G46" s="334"/>
      <c r="H46" s="334"/>
      <c r="I46" s="334"/>
      <c r="J46" s="334"/>
      <c r="K46" s="33"/>
      <c r="L46" s="33"/>
      <c r="M46" s="33"/>
      <c r="N46" s="33"/>
    </row>
    <row r="47" spans="1:14" ht="16.5">
      <c r="A47" s="33"/>
      <c r="B47" s="33"/>
      <c r="C47" s="33"/>
      <c r="D47" s="334"/>
      <c r="E47" s="334"/>
      <c r="F47" s="334"/>
      <c r="G47" s="334"/>
      <c r="H47" s="334"/>
      <c r="I47" s="334"/>
      <c r="J47" s="334"/>
      <c r="K47" s="33"/>
      <c r="L47" s="33"/>
      <c r="M47" s="33"/>
      <c r="N47" s="33"/>
    </row>
    <row r="48" spans="1:14" ht="21">
      <c r="A48" s="33"/>
      <c r="B48" s="19" t="s">
        <v>433</v>
      </c>
      <c r="C48" s="112"/>
      <c r="D48" s="334"/>
      <c r="E48" s="334"/>
      <c r="F48" s="334"/>
      <c r="G48" s="334"/>
      <c r="H48" s="334"/>
      <c r="I48" s="334"/>
      <c r="J48" s="334"/>
      <c r="K48" s="33"/>
      <c r="L48" s="33"/>
      <c r="M48" s="33"/>
      <c r="N48" s="33"/>
    </row>
    <row r="49" spans="1:14" ht="21" thickBot="1">
      <c r="A49" s="33"/>
      <c r="B49" s="33"/>
      <c r="C49" s="33"/>
      <c r="D49" s="333"/>
      <c r="E49" s="363"/>
      <c r="F49" s="333"/>
      <c r="G49" s="333"/>
      <c r="H49" s="334"/>
      <c r="I49" s="334"/>
      <c r="J49" s="334"/>
      <c r="K49" s="33"/>
      <c r="L49" s="33"/>
      <c r="M49" s="33"/>
      <c r="N49" s="33"/>
    </row>
    <row r="50" spans="1:14" ht="17" thickBot="1">
      <c r="A50" s="33"/>
      <c r="B50" s="28" t="s">
        <v>24</v>
      </c>
      <c r="C50" s="21" t="s">
        <v>4</v>
      </c>
      <c r="D50" s="21" t="s">
        <v>273</v>
      </c>
      <c r="E50" s="21">
        <v>2025</v>
      </c>
      <c r="F50" s="21">
        <v>2024</v>
      </c>
      <c r="G50" s="21">
        <v>2023</v>
      </c>
      <c r="H50" s="21" t="s">
        <v>62</v>
      </c>
      <c r="I50" s="21" t="s">
        <v>70</v>
      </c>
      <c r="J50" s="334"/>
      <c r="K50" s="33"/>
      <c r="L50" s="33"/>
      <c r="M50" s="33"/>
      <c r="N50" s="33"/>
    </row>
    <row r="51" spans="1:14" ht="18" thickBot="1">
      <c r="A51" s="33"/>
      <c r="B51" s="44"/>
      <c r="C51" s="113" t="s">
        <v>434</v>
      </c>
      <c r="D51" s="336"/>
      <c r="E51" s="364"/>
      <c r="F51" s="336"/>
      <c r="G51" s="336"/>
      <c r="H51" s="336"/>
      <c r="I51" s="364"/>
      <c r="J51" s="334"/>
      <c r="K51" s="33"/>
      <c r="L51" s="33"/>
      <c r="M51" s="33"/>
      <c r="N51" s="33"/>
    </row>
    <row r="52" spans="1:14" ht="17" thickBot="1">
      <c r="A52" s="33"/>
      <c r="B52" s="44"/>
      <c r="C52" s="26" t="s">
        <v>435</v>
      </c>
      <c r="D52" s="101" t="s">
        <v>301</v>
      </c>
      <c r="E52" s="109">
        <v>849850.70500000403</v>
      </c>
      <c r="F52" s="109">
        <v>836503</v>
      </c>
      <c r="G52" s="109">
        <v>793786</v>
      </c>
      <c r="H52" s="109">
        <f>+E52-F52</f>
        <v>13347.705000004033</v>
      </c>
      <c r="I52" s="359">
        <f>+E52/F52-1</f>
        <v>1.5956553652532124E-2</v>
      </c>
      <c r="J52" s="334"/>
      <c r="K52" s="33"/>
      <c r="L52" s="33"/>
      <c r="M52" s="33"/>
      <c r="N52" s="33"/>
    </row>
    <row r="53" spans="1:14" ht="17" thickBot="1">
      <c r="A53" s="33"/>
      <c r="B53" s="44"/>
      <c r="C53" s="26" t="s">
        <v>436</v>
      </c>
      <c r="D53" s="101" t="s">
        <v>301</v>
      </c>
      <c r="E53" s="109">
        <v>16338.718333000001</v>
      </c>
      <c r="F53" s="109">
        <v>14561</v>
      </c>
      <c r="G53" s="109">
        <v>14972</v>
      </c>
      <c r="H53" s="109">
        <f t="shared" ref="H53:H62" si="12">+E53-F53</f>
        <v>1777.7183330000007</v>
      </c>
      <c r="I53" s="359">
        <f t="shared" ref="I53:I62" si="13">+E53/F53-1</f>
        <v>0.12208765421330958</v>
      </c>
      <c r="J53" s="334"/>
      <c r="K53" s="33"/>
      <c r="L53" s="33"/>
      <c r="M53" s="33"/>
      <c r="N53" s="33"/>
    </row>
    <row r="54" spans="1:14" ht="17" thickBot="1">
      <c r="A54" s="33"/>
      <c r="B54" s="44"/>
      <c r="C54" s="26" t="s">
        <v>437</v>
      </c>
      <c r="D54" s="101" t="s">
        <v>301</v>
      </c>
      <c r="E54" s="365">
        <v>50.836883414891595</v>
      </c>
      <c r="F54" s="365">
        <v>55</v>
      </c>
      <c r="G54" s="365">
        <v>56</v>
      </c>
      <c r="H54" s="365">
        <f t="shared" si="12"/>
        <v>-4.1631165851084049</v>
      </c>
      <c r="I54" s="359">
        <f t="shared" si="13"/>
        <v>-7.569302882015283E-2</v>
      </c>
      <c r="J54" s="334"/>
      <c r="K54" s="33"/>
      <c r="L54" s="33"/>
      <c r="M54" s="33"/>
      <c r="N54" s="33"/>
    </row>
    <row r="55" spans="1:14" ht="17" thickBot="1">
      <c r="A55" s="33"/>
      <c r="B55" s="44"/>
      <c r="C55" s="26" t="s">
        <v>438</v>
      </c>
      <c r="D55" s="101" t="s">
        <v>301</v>
      </c>
      <c r="E55" s="365">
        <v>43.865792535469495</v>
      </c>
      <c r="F55" s="365">
        <v>50</v>
      </c>
      <c r="G55" s="365">
        <v>44</v>
      </c>
      <c r="H55" s="365">
        <f t="shared" si="12"/>
        <v>-6.1342074645305047</v>
      </c>
      <c r="I55" s="359">
        <f t="shared" si="13"/>
        <v>-0.12268414929061011</v>
      </c>
      <c r="J55" s="334"/>
      <c r="K55" s="33"/>
      <c r="L55" s="33"/>
      <c r="M55" s="33"/>
      <c r="N55" s="33"/>
    </row>
    <row r="56" spans="1:14" ht="17" thickBot="1">
      <c r="A56" s="33"/>
      <c r="B56" s="44"/>
      <c r="C56" s="26" t="s">
        <v>439</v>
      </c>
      <c r="D56" s="101" t="s">
        <v>301</v>
      </c>
      <c r="E56" s="365">
        <v>49.589368340664699</v>
      </c>
      <c r="F56" s="365">
        <v>54</v>
      </c>
      <c r="G56" s="365">
        <v>53</v>
      </c>
      <c r="H56" s="365">
        <f t="shared" si="12"/>
        <v>-4.4106316593353014</v>
      </c>
      <c r="I56" s="359">
        <f t="shared" si="13"/>
        <v>-8.1678364061764874E-2</v>
      </c>
      <c r="J56" s="334"/>
      <c r="K56" s="33"/>
      <c r="L56" s="33"/>
      <c r="M56" s="33"/>
      <c r="N56" s="33"/>
    </row>
    <row r="57" spans="1:14" ht="17" thickBot="1">
      <c r="A57" s="33"/>
      <c r="B57" s="44"/>
      <c r="C57" s="26" t="s">
        <v>440</v>
      </c>
      <c r="D57" s="101" t="s">
        <v>301</v>
      </c>
      <c r="E57" s="365">
        <v>59.689415297024631</v>
      </c>
      <c r="F57" s="365">
        <v>43</v>
      </c>
      <c r="G57" s="365">
        <v>55</v>
      </c>
      <c r="H57" s="365">
        <f t="shared" si="12"/>
        <v>16.689415297024631</v>
      </c>
      <c r="I57" s="359">
        <f t="shared" si="13"/>
        <v>0.38812593714010779</v>
      </c>
      <c r="J57" s="334"/>
      <c r="K57" s="33"/>
      <c r="L57" s="33"/>
      <c r="M57" s="33"/>
      <c r="N57" s="33"/>
    </row>
    <row r="58" spans="1:14" ht="33.5" thickBot="1">
      <c r="A58" s="33"/>
      <c r="B58" s="44"/>
      <c r="C58" s="26" t="s">
        <v>441</v>
      </c>
      <c r="D58" s="101" t="s">
        <v>301</v>
      </c>
      <c r="E58" s="365">
        <v>45.060917680879797</v>
      </c>
      <c r="F58" s="365">
        <v>49</v>
      </c>
      <c r="G58" s="365">
        <v>49</v>
      </c>
      <c r="H58" s="365">
        <f t="shared" si="12"/>
        <v>-3.9390823191202031</v>
      </c>
      <c r="I58" s="359">
        <f t="shared" si="13"/>
        <v>-8.0389435084085803E-2</v>
      </c>
      <c r="J58" s="334"/>
      <c r="K58" s="33"/>
      <c r="L58" s="33"/>
      <c r="M58" s="33"/>
      <c r="N58" s="33"/>
    </row>
    <row r="59" spans="1:14" ht="17" thickBot="1">
      <c r="A59" s="33"/>
      <c r="B59" s="44"/>
      <c r="C59" s="26" t="s">
        <v>442</v>
      </c>
      <c r="D59" s="101" t="s">
        <v>301</v>
      </c>
      <c r="E59" s="365">
        <v>33.995563285216726</v>
      </c>
      <c r="F59" s="365">
        <v>48</v>
      </c>
      <c r="G59" s="365">
        <v>43</v>
      </c>
      <c r="H59" s="365">
        <f t="shared" si="12"/>
        <v>-14.004436714783274</v>
      </c>
      <c r="I59" s="359">
        <f t="shared" si="13"/>
        <v>-0.29175909822465151</v>
      </c>
      <c r="J59" s="334"/>
      <c r="K59" s="33"/>
      <c r="L59" s="33"/>
      <c r="M59" s="33"/>
      <c r="N59" s="33"/>
    </row>
    <row r="60" spans="1:14" ht="17" thickBot="1">
      <c r="A60" s="33"/>
      <c r="B60" s="44"/>
      <c r="C60" s="26" t="s">
        <v>443</v>
      </c>
      <c r="D60" s="101" t="s">
        <v>301</v>
      </c>
      <c r="E60" s="365">
        <v>60.630420452549245</v>
      </c>
      <c r="F60" s="365">
        <v>60</v>
      </c>
      <c r="G60" s="365">
        <v>70</v>
      </c>
      <c r="H60" s="365">
        <f t="shared" si="12"/>
        <v>0.63042045254924517</v>
      </c>
      <c r="I60" s="359">
        <f t="shared" si="13"/>
        <v>1.0507007542487345E-2</v>
      </c>
      <c r="J60" s="334"/>
      <c r="K60" s="33"/>
      <c r="L60" s="33"/>
      <c r="M60" s="33"/>
      <c r="N60" s="33"/>
    </row>
    <row r="61" spans="1:14" ht="33.5" thickBot="1">
      <c r="A61" s="33"/>
      <c r="B61" s="33"/>
      <c r="C61" s="26" t="s">
        <v>444</v>
      </c>
      <c r="D61" s="101" t="s">
        <v>71</v>
      </c>
      <c r="E61" s="365">
        <v>2.073</v>
      </c>
      <c r="F61" s="365">
        <v>1.6</v>
      </c>
      <c r="G61" s="365">
        <v>1.6</v>
      </c>
      <c r="H61" s="365">
        <f t="shared" si="12"/>
        <v>0.47299999999999986</v>
      </c>
      <c r="I61" s="359">
        <f t="shared" si="13"/>
        <v>0.2956249999999998</v>
      </c>
      <c r="J61" s="334"/>
      <c r="K61" s="33"/>
      <c r="L61" s="33"/>
      <c r="M61" s="33"/>
      <c r="N61" s="33"/>
    </row>
    <row r="62" spans="1:14" ht="17" thickBot="1">
      <c r="A62" s="33"/>
      <c r="B62" s="33"/>
      <c r="C62" s="26" t="s">
        <v>445</v>
      </c>
      <c r="D62" s="101" t="s">
        <v>69</v>
      </c>
      <c r="E62" s="362">
        <f>+E61/E53*1000000</f>
        <v>126.87653693209671</v>
      </c>
      <c r="F62" s="362">
        <f t="shared" ref="F62:G62" si="14">+F61/F53*1000000</f>
        <v>109.88256301078223</v>
      </c>
      <c r="G62" s="362">
        <f t="shared" si="14"/>
        <v>106.86615014694095</v>
      </c>
      <c r="H62" s="362">
        <f t="shared" si="12"/>
        <v>16.993973921314478</v>
      </c>
      <c r="I62" s="359">
        <f t="shared" si="13"/>
        <v>0.15465578391766255</v>
      </c>
      <c r="J62" s="334"/>
      <c r="K62" s="33"/>
      <c r="L62" s="33"/>
      <c r="M62" s="33"/>
      <c r="N62" s="33"/>
    </row>
    <row r="63" spans="1:14" ht="16.5">
      <c r="A63" s="33"/>
      <c r="B63" s="33"/>
      <c r="C63" s="33"/>
      <c r="D63" s="334"/>
      <c r="E63" s="334"/>
      <c r="F63" s="334"/>
      <c r="G63" s="334"/>
      <c r="H63" s="343"/>
      <c r="I63" s="334"/>
      <c r="J63" s="334"/>
      <c r="K63" s="33"/>
      <c r="L63" s="33"/>
      <c r="M63" s="33"/>
      <c r="N63" s="33"/>
    </row>
    <row r="64" spans="1:14" ht="16.5">
      <c r="A64" s="33"/>
      <c r="B64" s="483" t="s">
        <v>446</v>
      </c>
      <c r="C64" s="483"/>
      <c r="D64" s="483"/>
      <c r="E64" s="483"/>
      <c r="F64" s="483"/>
      <c r="G64" s="483"/>
      <c r="H64" s="494"/>
      <c r="I64" s="494"/>
      <c r="J64" s="334"/>
      <c r="K64" s="33"/>
      <c r="L64" s="33"/>
      <c r="M64" s="33"/>
      <c r="N64" s="33"/>
    </row>
    <row r="65" spans="1:14" ht="16.5">
      <c r="A65" s="33"/>
      <c r="B65" s="483" t="s">
        <v>447</v>
      </c>
      <c r="C65" s="483"/>
      <c r="D65" s="483"/>
      <c r="E65" s="483"/>
      <c r="F65" s="483"/>
      <c r="G65" s="483"/>
      <c r="H65" s="494"/>
      <c r="I65" s="494"/>
      <c r="J65" s="334"/>
      <c r="K65" s="33"/>
      <c r="L65" s="33"/>
      <c r="M65" s="33"/>
      <c r="N65" s="33"/>
    </row>
    <row r="66" spans="1:14" ht="16.5">
      <c r="A66" s="33"/>
      <c r="B66" s="15" t="s">
        <v>448</v>
      </c>
      <c r="D66" s="337"/>
      <c r="E66" s="337"/>
      <c r="F66" s="337"/>
      <c r="G66" s="337"/>
      <c r="H66" s="366"/>
      <c r="I66" s="337"/>
      <c r="J66" s="334"/>
      <c r="K66" s="33"/>
      <c r="L66" s="33"/>
      <c r="M66" s="33"/>
      <c r="N66" s="33"/>
    </row>
    <row r="67" spans="1:14" ht="16.5">
      <c r="A67" s="33"/>
      <c r="B67" s="483" t="s">
        <v>449</v>
      </c>
      <c r="C67" s="483"/>
      <c r="D67" s="483"/>
      <c r="E67" s="483"/>
      <c r="F67" s="483"/>
      <c r="G67" s="483"/>
      <c r="H67" s="494"/>
      <c r="I67" s="494"/>
      <c r="J67" s="334"/>
      <c r="K67" s="33"/>
      <c r="L67" s="33"/>
      <c r="M67" s="33"/>
      <c r="N67" s="33"/>
    </row>
    <row r="68" spans="1:14" ht="16.5">
      <c r="A68" s="33"/>
      <c r="B68" s="483" t="s">
        <v>450</v>
      </c>
      <c r="C68" s="483"/>
      <c r="D68" s="483"/>
      <c r="E68" s="483"/>
      <c r="F68" s="483"/>
      <c r="G68" s="483"/>
      <c r="H68" s="494"/>
      <c r="I68" s="494"/>
      <c r="J68" s="334"/>
      <c r="K68" s="33"/>
      <c r="L68" s="33"/>
      <c r="M68" s="33"/>
      <c r="N68" s="33"/>
    </row>
    <row r="69" spans="1:14" ht="16.5">
      <c r="A69" s="33"/>
      <c r="B69" s="33"/>
      <c r="C69" s="33"/>
      <c r="D69" s="334"/>
      <c r="E69" s="334"/>
      <c r="F69" s="334"/>
      <c r="G69" s="334"/>
      <c r="H69" s="347"/>
      <c r="I69" s="334"/>
      <c r="J69" s="334"/>
      <c r="K69" s="33"/>
      <c r="L69" s="33"/>
      <c r="M69" s="33"/>
      <c r="N69" s="33"/>
    </row>
    <row r="70" spans="1:14" ht="21">
      <c r="A70" s="33"/>
      <c r="B70" s="19" t="s">
        <v>451</v>
      </c>
      <c r="C70" s="125"/>
      <c r="D70" s="338"/>
      <c r="E70" s="338"/>
      <c r="F70" s="338"/>
      <c r="G70" s="338"/>
      <c r="H70" s="334"/>
      <c r="I70" s="334"/>
      <c r="J70" s="334"/>
      <c r="K70" s="33"/>
      <c r="L70" s="33"/>
      <c r="M70" s="33"/>
      <c r="N70" s="33"/>
    </row>
    <row r="71" spans="1:14" ht="17" thickBot="1">
      <c r="A71" s="33"/>
      <c r="B71" s="33"/>
      <c r="C71" s="33"/>
      <c r="D71" s="334"/>
      <c r="E71" s="363"/>
      <c r="F71" s="334"/>
      <c r="G71" s="334"/>
      <c r="H71" s="334"/>
      <c r="I71" s="334"/>
      <c r="J71" s="334"/>
      <c r="K71" s="33"/>
      <c r="L71" s="33"/>
      <c r="M71" s="33"/>
      <c r="N71" s="33"/>
    </row>
    <row r="72" spans="1:14" ht="17" thickBot="1">
      <c r="A72" s="33"/>
      <c r="B72" s="21" t="s">
        <v>24</v>
      </c>
      <c r="C72" s="21" t="s">
        <v>4</v>
      </c>
      <c r="D72" s="21" t="s">
        <v>273</v>
      </c>
      <c r="E72" s="21">
        <v>2025</v>
      </c>
      <c r="F72" s="21">
        <v>2024</v>
      </c>
      <c r="G72" s="21">
        <v>2023</v>
      </c>
      <c r="H72" s="21" t="s">
        <v>62</v>
      </c>
      <c r="I72" s="21" t="s">
        <v>70</v>
      </c>
      <c r="J72" s="334"/>
      <c r="K72" s="33"/>
      <c r="L72" s="33"/>
      <c r="M72" s="33"/>
      <c r="N72" s="33"/>
    </row>
    <row r="73" spans="1:14" ht="18" thickBot="1">
      <c r="A73" s="33"/>
      <c r="B73" s="139" t="s">
        <v>28</v>
      </c>
      <c r="C73" s="140" t="s">
        <v>452</v>
      </c>
      <c r="D73" s="339"/>
      <c r="E73" s="335"/>
      <c r="F73" s="345"/>
      <c r="G73" s="345"/>
      <c r="H73" s="345"/>
      <c r="I73" s="335"/>
      <c r="J73" s="334"/>
      <c r="K73" s="33"/>
      <c r="L73" s="33"/>
      <c r="M73" s="33"/>
      <c r="N73" s="33"/>
    </row>
    <row r="74" spans="1:14" ht="17" thickBot="1">
      <c r="A74" s="33"/>
      <c r="B74" s="114"/>
      <c r="C74" s="26" t="s">
        <v>453</v>
      </c>
      <c r="D74" s="101" t="s">
        <v>301</v>
      </c>
      <c r="E74" s="109">
        <v>17033</v>
      </c>
      <c r="F74" s="109">
        <v>15484</v>
      </c>
      <c r="G74" s="109">
        <v>15276</v>
      </c>
      <c r="H74" s="109">
        <f>+E74-F74</f>
        <v>1549</v>
      </c>
      <c r="I74" s="359">
        <f t="shared" ref="I74" si="15">+E74/F74-1</f>
        <v>0.10003874967708604</v>
      </c>
      <c r="J74" s="334"/>
      <c r="K74" s="33"/>
      <c r="L74" s="33"/>
      <c r="M74" s="33"/>
      <c r="N74" s="33"/>
    </row>
    <row r="75" spans="1:14" ht="17" thickBot="1">
      <c r="A75" s="33"/>
      <c r="B75" s="44"/>
      <c r="C75" s="26" t="s">
        <v>454</v>
      </c>
      <c r="D75" s="101" t="s">
        <v>301</v>
      </c>
      <c r="E75" s="109">
        <v>15300</v>
      </c>
      <c r="F75" s="109">
        <v>13867</v>
      </c>
      <c r="G75" s="109">
        <v>14821</v>
      </c>
      <c r="H75" s="109">
        <f t="shared" ref="H75:H86" si="16">+E75-F75</f>
        <v>1433</v>
      </c>
      <c r="I75" s="359">
        <f t="shared" ref="I75:I86" si="17">+E75/F75-1</f>
        <v>0.10333886204658538</v>
      </c>
      <c r="J75" s="334"/>
      <c r="K75" s="33"/>
      <c r="L75" s="33"/>
      <c r="M75" s="33"/>
      <c r="N75" s="33"/>
    </row>
    <row r="76" spans="1:14" ht="17" thickBot="1">
      <c r="A76" s="33"/>
      <c r="B76" s="44"/>
      <c r="C76" s="26" t="s">
        <v>455</v>
      </c>
      <c r="D76" s="101" t="s">
        <v>0</v>
      </c>
      <c r="E76" s="109">
        <f>+E75/E74*100</f>
        <v>89.82563259554982</v>
      </c>
      <c r="F76" s="109">
        <f>+F75/F74*100</f>
        <v>89.556962025316452</v>
      </c>
      <c r="G76" s="109">
        <v>97</v>
      </c>
      <c r="H76" s="109">
        <f t="shared" si="16"/>
        <v>0.26867057023336827</v>
      </c>
      <c r="I76" s="359">
        <f t="shared" si="17"/>
        <v>2.9999964732772E-3</v>
      </c>
      <c r="J76" s="334"/>
      <c r="K76" s="33"/>
      <c r="L76" s="33"/>
      <c r="M76" s="33"/>
      <c r="N76" s="33"/>
    </row>
    <row r="77" spans="1:14" ht="17" thickBot="1">
      <c r="A77" s="33"/>
      <c r="B77" s="44"/>
      <c r="C77" s="26" t="s">
        <v>456</v>
      </c>
      <c r="D77" s="101" t="s">
        <v>0</v>
      </c>
      <c r="E77" s="109">
        <v>130</v>
      </c>
      <c r="F77" s="109">
        <v>138</v>
      </c>
      <c r="G77" s="109">
        <v>155</v>
      </c>
      <c r="H77" s="109">
        <f t="shared" si="16"/>
        <v>-8</v>
      </c>
      <c r="I77" s="359">
        <f t="shared" si="17"/>
        <v>-5.7971014492753659E-2</v>
      </c>
      <c r="J77" s="334"/>
      <c r="K77" s="33"/>
      <c r="L77" s="33"/>
      <c r="M77" s="33"/>
      <c r="N77" s="33"/>
    </row>
    <row r="78" spans="1:14" ht="17" thickBot="1">
      <c r="A78" s="33"/>
      <c r="B78" s="44"/>
      <c r="C78" s="26" t="s">
        <v>457</v>
      </c>
      <c r="D78" s="101" t="s">
        <v>0</v>
      </c>
      <c r="E78" s="109">
        <v>984</v>
      </c>
      <c r="F78" s="109">
        <v>1072</v>
      </c>
      <c r="G78" s="109">
        <v>1205</v>
      </c>
      <c r="H78" s="109">
        <f t="shared" si="16"/>
        <v>-88</v>
      </c>
      <c r="I78" s="359">
        <f t="shared" si="17"/>
        <v>-8.2089552238805985E-2</v>
      </c>
      <c r="J78" s="334"/>
      <c r="K78" s="33"/>
      <c r="L78" s="33"/>
      <c r="M78" s="33"/>
      <c r="N78" s="33"/>
    </row>
    <row r="79" spans="1:14" ht="17" thickBot="1">
      <c r="A79" s="33"/>
      <c r="B79" s="44"/>
      <c r="C79" s="26" t="s">
        <v>458</v>
      </c>
      <c r="D79" s="101" t="s">
        <v>0</v>
      </c>
      <c r="E79" s="109">
        <v>6156</v>
      </c>
      <c r="F79" s="109">
        <v>6604</v>
      </c>
      <c r="G79" s="109">
        <v>7898</v>
      </c>
      <c r="H79" s="109">
        <f t="shared" si="16"/>
        <v>-448</v>
      </c>
      <c r="I79" s="359">
        <f t="shared" si="17"/>
        <v>-6.7837674136886683E-2</v>
      </c>
      <c r="J79" s="334"/>
      <c r="K79" s="33"/>
      <c r="L79" s="33"/>
      <c r="M79" s="33"/>
      <c r="N79" s="33"/>
    </row>
    <row r="80" spans="1:14" ht="17" thickBot="1">
      <c r="A80" s="33"/>
      <c r="B80" s="44"/>
      <c r="C80" s="26" t="s">
        <v>459</v>
      </c>
      <c r="D80" s="101" t="s">
        <v>0</v>
      </c>
      <c r="E80" s="109">
        <v>8030</v>
      </c>
      <c r="F80" s="109">
        <v>6053</v>
      </c>
      <c r="G80" s="109">
        <v>5563</v>
      </c>
      <c r="H80" s="109">
        <f t="shared" si="16"/>
        <v>1977</v>
      </c>
      <c r="I80" s="359">
        <f t="shared" si="17"/>
        <v>0.32661490170163554</v>
      </c>
      <c r="J80" s="334"/>
      <c r="K80" s="33"/>
      <c r="L80" s="33"/>
      <c r="M80" s="33"/>
      <c r="N80" s="33"/>
    </row>
    <row r="81" spans="1:14" ht="17" thickBot="1">
      <c r="A81" s="33"/>
      <c r="B81" s="44"/>
      <c r="C81" s="100" t="s">
        <v>460</v>
      </c>
      <c r="D81" s="101" t="s">
        <v>301</v>
      </c>
      <c r="E81" s="109">
        <v>14111</v>
      </c>
      <c r="F81" s="109">
        <v>12604</v>
      </c>
      <c r="G81" s="109">
        <v>11989</v>
      </c>
      <c r="H81" s="109">
        <f t="shared" si="16"/>
        <v>1507</v>
      </c>
      <c r="I81" s="359">
        <f t="shared" si="17"/>
        <v>0.11956521739130443</v>
      </c>
      <c r="J81" s="334"/>
      <c r="K81" s="33"/>
      <c r="L81" s="33"/>
      <c r="M81" s="33"/>
      <c r="N81" s="33"/>
    </row>
    <row r="82" spans="1:14" ht="17" thickBot="1">
      <c r="A82" s="33"/>
      <c r="B82" s="44"/>
      <c r="C82" s="100" t="s">
        <v>461</v>
      </c>
      <c r="D82" s="101" t="s">
        <v>301</v>
      </c>
      <c r="E82" s="109">
        <v>2922</v>
      </c>
      <c r="F82" s="109">
        <v>2880</v>
      </c>
      <c r="G82" s="109">
        <v>3287</v>
      </c>
      <c r="H82" s="109">
        <f t="shared" si="16"/>
        <v>42</v>
      </c>
      <c r="I82" s="359">
        <f t="shared" si="17"/>
        <v>1.4583333333333393E-2</v>
      </c>
      <c r="J82" s="334"/>
      <c r="K82" s="33"/>
      <c r="L82" s="33"/>
      <c r="M82" s="33"/>
      <c r="N82" s="33"/>
    </row>
    <row r="83" spans="1:14" ht="17" thickBot="1">
      <c r="A83" s="33"/>
      <c r="B83" s="44"/>
      <c r="C83" s="26" t="s">
        <v>462</v>
      </c>
      <c r="D83" s="101" t="s">
        <v>301</v>
      </c>
      <c r="E83" s="109">
        <v>14111</v>
      </c>
      <c r="F83" s="109">
        <v>11110</v>
      </c>
      <c r="G83" s="109">
        <v>11582</v>
      </c>
      <c r="H83" s="109">
        <f t="shared" si="16"/>
        <v>3001</v>
      </c>
      <c r="I83" s="359">
        <f t="shared" si="17"/>
        <v>0.2701170117011702</v>
      </c>
      <c r="J83" s="334"/>
      <c r="K83" s="33"/>
      <c r="L83" s="33"/>
      <c r="M83" s="33"/>
      <c r="N83" s="33"/>
    </row>
    <row r="84" spans="1:14" ht="17" thickBot="1">
      <c r="A84" s="33"/>
      <c r="B84" s="44"/>
      <c r="C84" s="26" t="s">
        <v>463</v>
      </c>
      <c r="D84" s="101" t="s">
        <v>301</v>
      </c>
      <c r="E84" s="109">
        <v>2922</v>
      </c>
      <c r="F84" s="109">
        <v>2757</v>
      </c>
      <c r="G84" s="109">
        <v>3239</v>
      </c>
      <c r="H84" s="109">
        <f t="shared" si="16"/>
        <v>165</v>
      </c>
      <c r="I84" s="359">
        <f t="shared" si="17"/>
        <v>5.984766050054402E-2</v>
      </c>
      <c r="J84" s="334"/>
      <c r="K84" s="33"/>
      <c r="L84" s="33"/>
      <c r="M84" s="33"/>
      <c r="N84" s="33"/>
    </row>
    <row r="85" spans="1:14" ht="17" thickBot="1">
      <c r="A85" s="33"/>
      <c r="B85" s="44"/>
      <c r="C85" s="26" t="s">
        <v>464</v>
      </c>
      <c r="D85" s="101" t="s">
        <v>0</v>
      </c>
      <c r="E85" s="109">
        <f>+E83/E81*100</f>
        <v>100</v>
      </c>
      <c r="F85" s="109">
        <f>+F83/F81*100</f>
        <v>88.146620120596637</v>
      </c>
      <c r="G85" s="109">
        <v>97</v>
      </c>
      <c r="H85" s="109">
        <f t="shared" si="16"/>
        <v>11.853379879403363</v>
      </c>
      <c r="I85" s="359">
        <f t="shared" si="17"/>
        <v>0.13447344734473443</v>
      </c>
      <c r="J85" s="334"/>
      <c r="K85" s="33"/>
      <c r="L85" s="33"/>
      <c r="M85" s="33"/>
      <c r="N85" s="33"/>
    </row>
    <row r="86" spans="1:14" ht="17" thickBot="1">
      <c r="A86" s="33"/>
      <c r="B86" s="44"/>
      <c r="C86" s="26" t="s">
        <v>465</v>
      </c>
      <c r="D86" s="101" t="s">
        <v>0</v>
      </c>
      <c r="E86" s="109">
        <f>+E84/E82*100-1</f>
        <v>99</v>
      </c>
      <c r="F86" s="109">
        <f>+F84/F82*100-1</f>
        <v>94.729166666666671</v>
      </c>
      <c r="G86" s="109">
        <v>99</v>
      </c>
      <c r="H86" s="109">
        <f t="shared" si="16"/>
        <v>4.2708333333333286</v>
      </c>
      <c r="I86" s="359">
        <f t="shared" si="17"/>
        <v>4.508467121178783E-2</v>
      </c>
      <c r="J86" s="334"/>
      <c r="K86" s="33"/>
      <c r="L86" s="33"/>
      <c r="M86" s="33"/>
      <c r="N86" s="33"/>
    </row>
    <row r="87" spans="1:14" ht="16.5">
      <c r="A87" s="33"/>
      <c r="B87" s="126" t="s">
        <v>29</v>
      </c>
      <c r="C87" s="126" t="s">
        <v>29</v>
      </c>
      <c r="D87" s="340" t="s">
        <v>29</v>
      </c>
      <c r="E87" s="340" t="s">
        <v>29</v>
      </c>
      <c r="F87" s="340" t="s">
        <v>29</v>
      </c>
      <c r="G87" s="340" t="s">
        <v>29</v>
      </c>
      <c r="H87" s="340" t="s">
        <v>29</v>
      </c>
      <c r="I87" s="340" t="s">
        <v>29</v>
      </c>
      <c r="J87" s="334"/>
      <c r="K87" s="33"/>
      <c r="L87" s="33"/>
      <c r="M87" s="33"/>
      <c r="N87" s="33"/>
    </row>
    <row r="88" spans="1:14" ht="16.5">
      <c r="A88" s="33"/>
      <c r="B88" s="483" t="s">
        <v>466</v>
      </c>
      <c r="C88" s="483"/>
      <c r="D88" s="483"/>
      <c r="E88" s="483"/>
      <c r="F88" s="483"/>
      <c r="G88" s="483"/>
      <c r="H88" s="367"/>
      <c r="I88" s="334"/>
      <c r="J88" s="334"/>
      <c r="K88" s="33"/>
      <c r="L88" s="33"/>
      <c r="M88" s="33"/>
      <c r="N88" s="33"/>
    </row>
    <row r="89" spans="1:14" ht="16.5">
      <c r="A89" s="33"/>
      <c r="B89" s="483" t="s">
        <v>467</v>
      </c>
      <c r="C89" s="483"/>
      <c r="D89" s="483"/>
      <c r="E89" s="483"/>
      <c r="F89" s="483"/>
      <c r="G89" s="483"/>
      <c r="H89" s="367"/>
      <c r="I89" s="334"/>
      <c r="J89" s="334"/>
      <c r="K89" s="33"/>
      <c r="L89" s="33"/>
      <c r="M89" s="33"/>
      <c r="N89" s="33"/>
    </row>
    <row r="90" spans="1:14" ht="16.5">
      <c r="A90" s="33"/>
      <c r="B90" s="33"/>
      <c r="C90" s="491"/>
      <c r="D90" s="491"/>
      <c r="E90" s="491"/>
      <c r="F90" s="491"/>
      <c r="G90" s="491"/>
      <c r="H90" s="491"/>
      <c r="I90" s="334"/>
      <c r="J90" s="334"/>
      <c r="K90" s="33"/>
      <c r="L90" s="33"/>
      <c r="M90" s="33"/>
      <c r="N90" s="33"/>
    </row>
    <row r="91" spans="1:14" s="3" customFormat="1" ht="18" thickBot="1">
      <c r="A91" s="43"/>
      <c r="B91" s="183" t="s">
        <v>239</v>
      </c>
      <c r="C91" s="158"/>
      <c r="D91" s="341"/>
      <c r="E91" s="368"/>
      <c r="F91" s="341"/>
      <c r="G91" s="341"/>
      <c r="H91" s="106"/>
      <c r="I91" s="106"/>
      <c r="J91" s="106"/>
      <c r="K91" s="43"/>
      <c r="L91" s="43"/>
      <c r="M91" s="43"/>
      <c r="N91" s="43"/>
    </row>
    <row r="92" spans="1:14" ht="17" thickBot="1">
      <c r="A92" s="33"/>
      <c r="B92" s="21" t="s">
        <v>24</v>
      </c>
      <c r="C92" s="21" t="s">
        <v>4</v>
      </c>
      <c r="D92" s="21" t="s">
        <v>273</v>
      </c>
      <c r="E92" s="21">
        <v>2025</v>
      </c>
      <c r="F92" s="21">
        <v>2024</v>
      </c>
      <c r="G92" s="21">
        <v>2023</v>
      </c>
      <c r="H92" s="21" t="s">
        <v>62</v>
      </c>
      <c r="I92" s="21" t="s">
        <v>70</v>
      </c>
      <c r="J92" s="334"/>
      <c r="K92" s="33"/>
      <c r="L92" s="33"/>
      <c r="M92" s="33"/>
      <c r="N92" s="33"/>
    </row>
    <row r="93" spans="1:14" ht="18" thickBot="1">
      <c r="A93" s="33"/>
      <c r="B93" s="139" t="s">
        <v>33</v>
      </c>
      <c r="C93" s="141" t="s">
        <v>468</v>
      </c>
      <c r="D93" s="342"/>
      <c r="E93" s="335"/>
      <c r="F93" s="342"/>
      <c r="G93" s="342"/>
      <c r="H93" s="345"/>
      <c r="I93" s="335"/>
      <c r="J93" s="334"/>
      <c r="K93" s="33"/>
      <c r="L93" s="33"/>
      <c r="M93" s="33"/>
      <c r="N93" s="33"/>
    </row>
    <row r="94" spans="1:14" ht="17" thickBot="1">
      <c r="A94" s="33"/>
      <c r="B94" s="114"/>
      <c r="C94" s="18" t="s">
        <v>469</v>
      </c>
      <c r="D94" s="109" t="s">
        <v>0</v>
      </c>
      <c r="E94" s="360">
        <v>17.154934538836379</v>
      </c>
      <c r="F94" s="360">
        <v>17.8</v>
      </c>
      <c r="G94" s="360">
        <v>22</v>
      </c>
      <c r="H94" s="109">
        <f>+E94-F94</f>
        <v>-0.64506546116362173</v>
      </c>
      <c r="I94" s="359">
        <f t="shared" ref="I94" si="18">+E94/F94-1</f>
        <v>-3.6239632649641695E-2</v>
      </c>
      <c r="J94" s="334"/>
      <c r="K94" s="33"/>
      <c r="L94" s="33"/>
      <c r="M94" s="33"/>
    </row>
    <row r="95" spans="1:14" ht="33.5" thickBot="1">
      <c r="A95" s="33"/>
      <c r="B95" s="44"/>
      <c r="C95" s="18" t="s">
        <v>470</v>
      </c>
      <c r="D95" s="109" t="s">
        <v>0</v>
      </c>
      <c r="E95" s="109">
        <v>30.845323741007196</v>
      </c>
      <c r="F95" s="109">
        <v>30.8</v>
      </c>
      <c r="G95" s="109">
        <v>31</v>
      </c>
      <c r="H95" s="109">
        <f t="shared" ref="H95:H103" si="19">+E95-F95</f>
        <v>4.532374100719494E-2</v>
      </c>
      <c r="I95" s="359">
        <f t="shared" ref="I95:I103" si="20">+E95/F95-1</f>
        <v>1.4715500327011632E-3</v>
      </c>
      <c r="J95" s="334"/>
      <c r="K95" s="33"/>
      <c r="L95" s="33"/>
      <c r="M95" s="33"/>
    </row>
    <row r="96" spans="1:14" ht="17" thickBot="1">
      <c r="A96" s="33"/>
      <c r="B96" s="44"/>
      <c r="C96" s="18" t="s">
        <v>471</v>
      </c>
      <c r="D96" s="109" t="s">
        <v>301</v>
      </c>
      <c r="E96" s="109">
        <v>298</v>
      </c>
      <c r="F96" s="109">
        <v>308</v>
      </c>
      <c r="G96" s="109">
        <v>373</v>
      </c>
      <c r="H96" s="109">
        <f t="shared" si="19"/>
        <v>-10</v>
      </c>
      <c r="I96" s="359">
        <f t="shared" si="20"/>
        <v>-3.2467532467532423E-2</v>
      </c>
      <c r="J96" s="334"/>
      <c r="K96" s="33"/>
      <c r="L96" s="33"/>
      <c r="M96" s="33"/>
    </row>
    <row r="97" spans="1:14" ht="33.5" thickBot="1">
      <c r="A97" s="33"/>
      <c r="B97" s="44"/>
      <c r="C97" s="18" t="s">
        <v>472</v>
      </c>
      <c r="D97" s="109" t="s">
        <v>0</v>
      </c>
      <c r="E97" s="109">
        <v>30.848861283643892</v>
      </c>
      <c r="F97" s="109">
        <v>30</v>
      </c>
      <c r="G97" s="109">
        <v>31</v>
      </c>
      <c r="H97" s="109">
        <f t="shared" si="19"/>
        <v>0.8488612836438918</v>
      </c>
      <c r="I97" s="359">
        <f t="shared" si="20"/>
        <v>2.8295376121463045E-2</v>
      </c>
      <c r="J97" s="334"/>
      <c r="K97" s="33"/>
      <c r="L97" s="33"/>
      <c r="M97" s="33"/>
      <c r="N97" s="33"/>
    </row>
    <row r="98" spans="1:14" ht="33.5" thickBot="1">
      <c r="A98" s="33"/>
      <c r="B98" s="44"/>
      <c r="C98" s="18" t="s">
        <v>473</v>
      </c>
      <c r="D98" s="109" t="s">
        <v>301</v>
      </c>
      <c r="E98" s="109">
        <v>45</v>
      </c>
      <c r="F98" s="109">
        <v>56</v>
      </c>
      <c r="G98" s="109">
        <v>53</v>
      </c>
      <c r="H98" s="109">
        <f t="shared" si="19"/>
        <v>-11</v>
      </c>
      <c r="I98" s="359">
        <f t="shared" si="20"/>
        <v>-0.1964285714285714</v>
      </c>
      <c r="J98" s="334"/>
      <c r="K98" s="33"/>
      <c r="L98" s="33"/>
      <c r="M98" s="33"/>
      <c r="N98" s="33"/>
    </row>
    <row r="99" spans="1:14" ht="33.5" thickBot="1">
      <c r="A99" s="33"/>
      <c r="B99" s="44"/>
      <c r="C99" s="18" t="s">
        <v>474</v>
      </c>
      <c r="D99" s="109" t="s">
        <v>0</v>
      </c>
      <c r="E99" s="109">
        <v>30.82191780821918</v>
      </c>
      <c r="F99" s="109">
        <v>37</v>
      </c>
      <c r="G99" s="109">
        <v>34</v>
      </c>
      <c r="H99" s="109">
        <f t="shared" si="19"/>
        <v>-6.1780821917808204</v>
      </c>
      <c r="I99" s="359">
        <f t="shared" si="20"/>
        <v>-0.16697519437245456</v>
      </c>
      <c r="J99" s="334"/>
      <c r="K99" s="33"/>
      <c r="L99" s="33"/>
      <c r="M99" s="33"/>
      <c r="N99" s="33"/>
    </row>
    <row r="100" spans="1:14" ht="33.5" thickBot="1">
      <c r="A100" s="33"/>
      <c r="B100" s="128" t="s">
        <v>209</v>
      </c>
      <c r="C100" s="18" t="s">
        <v>475</v>
      </c>
      <c r="D100" s="109" t="s">
        <v>301</v>
      </c>
      <c r="E100" s="369">
        <v>181</v>
      </c>
      <c r="F100" s="109">
        <v>196</v>
      </c>
      <c r="G100" s="109">
        <v>125</v>
      </c>
      <c r="H100" s="109">
        <f t="shared" si="19"/>
        <v>-15</v>
      </c>
      <c r="I100" s="359">
        <f t="shared" si="20"/>
        <v>-7.6530612244897989E-2</v>
      </c>
      <c r="J100" s="334"/>
      <c r="K100" s="33"/>
      <c r="L100" s="33"/>
      <c r="M100" s="33"/>
      <c r="N100" s="33"/>
    </row>
    <row r="101" spans="1:14" ht="50" thickBot="1">
      <c r="A101" s="33"/>
      <c r="B101" s="44"/>
      <c r="C101" s="18" t="s">
        <v>826</v>
      </c>
      <c r="D101" s="109" t="s">
        <v>0</v>
      </c>
      <c r="E101" s="369">
        <v>24.360699865410499</v>
      </c>
      <c r="F101" s="109">
        <v>24</v>
      </c>
      <c r="G101" s="360">
        <v>33</v>
      </c>
      <c r="H101" s="109">
        <f t="shared" si="19"/>
        <v>0.36069986541049914</v>
      </c>
      <c r="I101" s="359">
        <f t="shared" si="20"/>
        <v>1.5029161058770724E-2</v>
      </c>
      <c r="J101" s="334"/>
      <c r="K101" s="33"/>
      <c r="L101" s="33"/>
      <c r="M101" s="33"/>
      <c r="N101" s="33"/>
    </row>
    <row r="102" spans="1:14" ht="33.5" thickBot="1">
      <c r="A102" s="33"/>
      <c r="B102" s="44"/>
      <c r="C102" s="18" t="s">
        <v>476</v>
      </c>
      <c r="D102" s="109" t="s">
        <v>0</v>
      </c>
      <c r="E102" s="369">
        <v>16.276978417266186</v>
      </c>
      <c r="F102" s="109">
        <v>17</v>
      </c>
      <c r="G102" s="360" t="s">
        <v>72</v>
      </c>
      <c r="H102" s="109">
        <f t="shared" si="19"/>
        <v>-0.72302158273381423</v>
      </c>
      <c r="I102" s="359">
        <f t="shared" si="20"/>
        <v>-4.2530681337283216E-2</v>
      </c>
      <c r="J102" s="334"/>
      <c r="K102" s="33"/>
      <c r="L102" s="33"/>
      <c r="M102" s="33"/>
      <c r="N102" s="33"/>
    </row>
    <row r="103" spans="1:14" ht="33.5" thickBot="1">
      <c r="A103" s="33"/>
      <c r="B103" s="128" t="s">
        <v>210</v>
      </c>
      <c r="C103" s="18" t="s">
        <v>477</v>
      </c>
      <c r="D103" s="109" t="s">
        <v>0</v>
      </c>
      <c r="E103" s="369">
        <v>16.749260661115319</v>
      </c>
      <c r="F103" s="109">
        <v>24</v>
      </c>
      <c r="G103" s="109">
        <v>24</v>
      </c>
      <c r="H103" s="109">
        <f t="shared" si="19"/>
        <v>-7.2507393388846815</v>
      </c>
      <c r="I103" s="359">
        <f t="shared" si="20"/>
        <v>-0.30211413912019502</v>
      </c>
      <c r="J103" s="334"/>
      <c r="K103" s="33"/>
      <c r="L103" s="33"/>
      <c r="M103" s="33"/>
      <c r="N103" s="33"/>
    </row>
    <row r="104" spans="1:14" ht="16.5">
      <c r="A104" s="33"/>
      <c r="B104" s="128"/>
      <c r="C104" s="85"/>
      <c r="D104" s="343"/>
      <c r="E104" s="370"/>
      <c r="F104" s="370"/>
      <c r="G104" s="370"/>
      <c r="H104" s="343"/>
      <c r="I104" s="371"/>
      <c r="J104" s="334"/>
      <c r="K104" s="33"/>
      <c r="L104" s="33"/>
      <c r="M104" s="33"/>
      <c r="N104" s="33"/>
    </row>
    <row r="105" spans="1:14" ht="16.5">
      <c r="A105" s="33"/>
      <c r="B105" s="483" t="s">
        <v>478</v>
      </c>
      <c r="C105" s="483"/>
      <c r="D105" s="483"/>
      <c r="E105" s="483"/>
      <c r="F105" s="483"/>
      <c r="G105" s="483"/>
      <c r="H105" s="483"/>
      <c r="I105" s="483"/>
      <c r="J105" s="334"/>
      <c r="K105" s="33"/>
      <c r="L105" s="33"/>
      <c r="M105" s="33"/>
      <c r="N105" s="33"/>
    </row>
    <row r="106" spans="1:14" ht="16.5">
      <c r="A106" s="33"/>
      <c r="B106" s="483" t="s">
        <v>479</v>
      </c>
      <c r="C106" s="483"/>
      <c r="D106" s="483"/>
      <c r="E106" s="483"/>
      <c r="F106" s="483"/>
      <c r="G106" s="483"/>
      <c r="H106" s="483"/>
      <c r="I106" s="483"/>
      <c r="J106" s="334"/>
      <c r="K106" s="33"/>
      <c r="L106" s="33"/>
      <c r="M106" s="33"/>
      <c r="N106" s="33"/>
    </row>
    <row r="107" spans="1:14" ht="16.5">
      <c r="A107" s="270"/>
      <c r="B107" s="497" t="s">
        <v>30</v>
      </c>
      <c r="C107" s="497"/>
      <c r="D107" s="497"/>
      <c r="E107" s="497" t="s">
        <v>480</v>
      </c>
      <c r="F107" s="497"/>
      <c r="G107" s="497"/>
      <c r="H107" s="497"/>
      <c r="I107" s="497"/>
      <c r="J107" s="389"/>
      <c r="K107" s="270"/>
      <c r="L107" s="270"/>
      <c r="M107" s="270"/>
      <c r="N107" s="270"/>
    </row>
    <row r="108" spans="1:14" ht="16.5">
      <c r="A108" s="33"/>
      <c r="B108" s="483" t="s">
        <v>481</v>
      </c>
      <c r="C108" s="483"/>
      <c r="D108" s="483"/>
      <c r="E108" s="483"/>
      <c r="F108" s="483"/>
      <c r="G108" s="483"/>
      <c r="H108" s="483"/>
      <c r="I108" s="483"/>
      <c r="J108" s="334"/>
      <c r="K108" s="33"/>
      <c r="L108" s="33"/>
      <c r="M108" s="33"/>
      <c r="N108" s="33"/>
    </row>
    <row r="109" spans="1:14" ht="16.5">
      <c r="A109" s="33"/>
      <c r="B109" s="33"/>
      <c r="C109" s="33"/>
      <c r="D109" s="334"/>
      <c r="E109" s="334"/>
      <c r="F109" s="334"/>
      <c r="G109" s="334"/>
      <c r="H109" s="334"/>
      <c r="I109" s="334"/>
      <c r="J109" s="334"/>
      <c r="K109" s="33"/>
      <c r="L109" s="33"/>
      <c r="M109" s="33"/>
      <c r="N109" s="33"/>
    </row>
    <row r="110" spans="1:14" ht="16.5">
      <c r="A110" s="33"/>
      <c r="B110" s="33"/>
      <c r="C110" s="33"/>
      <c r="D110" s="334"/>
      <c r="E110" s="334"/>
      <c r="F110" s="334"/>
      <c r="G110" s="334"/>
      <c r="H110" s="334"/>
      <c r="I110" s="334"/>
      <c r="J110" s="334"/>
      <c r="K110" s="33"/>
      <c r="L110" s="33"/>
      <c r="M110" s="33"/>
      <c r="N110" s="33"/>
    </row>
    <row r="111" spans="1:14" ht="16.5">
      <c r="A111" s="33"/>
      <c r="B111" s="498" t="s">
        <v>482</v>
      </c>
      <c r="C111" s="485"/>
      <c r="D111" s="485"/>
      <c r="E111" s="485"/>
      <c r="F111" s="485"/>
      <c r="G111" s="485"/>
      <c r="H111" s="334"/>
      <c r="I111" s="334"/>
      <c r="J111" s="334"/>
      <c r="K111" s="33"/>
      <c r="L111" s="33"/>
      <c r="M111" s="33"/>
      <c r="N111" s="33"/>
    </row>
    <row r="112" spans="1:14" ht="16.5">
      <c r="A112" s="33"/>
      <c r="B112" s="33"/>
      <c r="C112" s="33"/>
      <c r="D112" s="334"/>
      <c r="E112" s="334"/>
      <c r="F112" s="334"/>
      <c r="G112" s="334"/>
      <c r="H112" s="334"/>
      <c r="I112" s="334"/>
      <c r="J112" s="334"/>
      <c r="K112" s="33"/>
      <c r="L112" s="33"/>
      <c r="M112" s="33"/>
      <c r="N112" s="33"/>
    </row>
    <row r="113" spans="1:14" s="3" customFormat="1" ht="17" thickBot="1">
      <c r="A113" s="43"/>
      <c r="B113" s="495" t="s">
        <v>483</v>
      </c>
      <c r="C113" s="496"/>
      <c r="D113" s="496"/>
      <c r="E113" s="496"/>
      <c r="F113" s="496"/>
      <c r="G113" s="496"/>
      <c r="H113" s="106"/>
      <c r="I113" s="106"/>
      <c r="J113" s="106"/>
      <c r="K113" s="43"/>
      <c r="L113" s="43"/>
      <c r="M113" s="43"/>
      <c r="N113" s="43"/>
    </row>
    <row r="114" spans="1:14" ht="17" thickBot="1">
      <c r="A114" s="33"/>
      <c r="B114" s="21" t="s">
        <v>24</v>
      </c>
      <c r="C114" s="21" t="s">
        <v>404</v>
      </c>
      <c r="D114" s="21" t="s">
        <v>273</v>
      </c>
      <c r="E114" s="21">
        <v>2025</v>
      </c>
      <c r="F114" s="21">
        <v>2024</v>
      </c>
      <c r="G114" s="21">
        <v>2023</v>
      </c>
      <c r="H114" s="21" t="s">
        <v>62</v>
      </c>
      <c r="I114" s="21" t="s">
        <v>70</v>
      </c>
      <c r="J114" s="334"/>
      <c r="K114" s="33"/>
      <c r="L114" s="33"/>
      <c r="M114" s="33"/>
      <c r="N114" s="33"/>
    </row>
    <row r="115" spans="1:14" ht="18" thickBot="1">
      <c r="A115" s="33"/>
      <c r="B115" s="139" t="s">
        <v>36</v>
      </c>
      <c r="C115" s="141" t="s">
        <v>484</v>
      </c>
      <c r="D115" s="344"/>
      <c r="E115" s="335"/>
      <c r="F115" s="344"/>
      <c r="G115" s="344"/>
      <c r="H115" s="345"/>
      <c r="I115" s="335"/>
      <c r="J115" s="334"/>
      <c r="K115" s="33"/>
      <c r="L115" s="33"/>
      <c r="M115" s="33"/>
      <c r="N115" s="33"/>
    </row>
    <row r="116" spans="1:14" ht="17" thickBot="1">
      <c r="A116" s="33"/>
      <c r="B116" s="85"/>
      <c r="C116" s="18" t="s">
        <v>485</v>
      </c>
      <c r="D116" s="109" t="s">
        <v>301</v>
      </c>
      <c r="E116" s="109">
        <v>1214</v>
      </c>
      <c r="F116" s="109">
        <v>1852</v>
      </c>
      <c r="G116" s="109">
        <v>1852</v>
      </c>
      <c r="H116" s="109">
        <f>+E116-F116</f>
        <v>-638</v>
      </c>
      <c r="I116" s="359">
        <f t="shared" ref="I116" si="21">+E116/F116-1</f>
        <v>-0.34449244060475159</v>
      </c>
      <c r="J116" s="334"/>
      <c r="K116" s="33"/>
      <c r="L116" s="33"/>
      <c r="M116" s="33"/>
      <c r="N116" s="33"/>
    </row>
    <row r="117" spans="1:14" ht="17" thickBot="1">
      <c r="A117" s="33"/>
      <c r="B117" s="10"/>
      <c r="C117" s="18" t="s">
        <v>486</v>
      </c>
      <c r="D117" s="109" t="s">
        <v>301</v>
      </c>
      <c r="E117" s="109">
        <v>325</v>
      </c>
      <c r="F117" s="109">
        <v>371</v>
      </c>
      <c r="G117" s="109">
        <v>371</v>
      </c>
      <c r="H117" s="109">
        <f t="shared" ref="H117:H118" si="22">+E117-F117</f>
        <v>-46</v>
      </c>
      <c r="I117" s="359">
        <f t="shared" ref="I117:I118" si="23">+E117/F117-1</f>
        <v>-0.12398921832884102</v>
      </c>
      <c r="J117" s="334"/>
      <c r="K117" s="33"/>
      <c r="L117" s="33"/>
      <c r="M117" s="33"/>
      <c r="N117" s="33"/>
    </row>
    <row r="118" spans="1:14" ht="17" thickBot="1">
      <c r="A118" s="33"/>
      <c r="B118" s="10"/>
      <c r="C118" s="18" t="s">
        <v>486</v>
      </c>
      <c r="D118" s="109" t="s">
        <v>0</v>
      </c>
      <c r="E118" s="109">
        <v>26.771004942339371</v>
      </c>
      <c r="F118" s="109">
        <v>20</v>
      </c>
      <c r="G118" s="109">
        <v>20</v>
      </c>
      <c r="H118" s="109">
        <f t="shared" si="22"/>
        <v>6.7710049423393706</v>
      </c>
      <c r="I118" s="359">
        <f t="shared" si="23"/>
        <v>0.33855024711696857</v>
      </c>
      <c r="J118" s="334"/>
      <c r="K118" s="33"/>
      <c r="L118" s="33"/>
      <c r="M118" s="33"/>
      <c r="N118" s="33"/>
    </row>
    <row r="119" spans="1:14" ht="17" thickBot="1">
      <c r="A119" s="33"/>
      <c r="B119" s="44"/>
      <c r="C119" s="122"/>
      <c r="D119" s="343"/>
      <c r="E119" s="372"/>
      <c r="F119" s="343"/>
      <c r="G119" s="343"/>
      <c r="H119" s="343"/>
      <c r="I119" s="372"/>
      <c r="J119" s="334"/>
      <c r="K119" s="33"/>
      <c r="L119" s="33"/>
      <c r="M119" s="33"/>
      <c r="N119" s="33"/>
    </row>
    <row r="120" spans="1:14" ht="17" thickBot="1">
      <c r="A120" s="33"/>
      <c r="B120" s="21" t="s">
        <v>24</v>
      </c>
      <c r="C120" s="21" t="s">
        <v>404</v>
      </c>
      <c r="D120" s="21" t="s">
        <v>273</v>
      </c>
      <c r="E120" s="21">
        <v>2025</v>
      </c>
      <c r="F120" s="21">
        <v>2024</v>
      </c>
      <c r="G120" s="21">
        <v>2023</v>
      </c>
      <c r="H120" s="21" t="s">
        <v>62</v>
      </c>
      <c r="I120" s="21" t="s">
        <v>70</v>
      </c>
      <c r="J120" s="334"/>
      <c r="K120" s="33"/>
      <c r="L120" s="33"/>
      <c r="M120" s="33"/>
      <c r="N120" s="33"/>
    </row>
    <row r="121" spans="1:14" ht="18" thickBot="1">
      <c r="A121" s="33"/>
      <c r="B121" s="139" t="s">
        <v>36</v>
      </c>
      <c r="C121" s="142" t="s">
        <v>487</v>
      </c>
      <c r="D121" s="345"/>
      <c r="E121" s="335"/>
      <c r="F121" s="345"/>
      <c r="G121" s="345"/>
      <c r="H121" s="345"/>
      <c r="I121" s="335"/>
      <c r="J121" s="334"/>
      <c r="K121" s="33"/>
      <c r="L121" s="33"/>
      <c r="M121" s="33"/>
      <c r="N121" s="33"/>
    </row>
    <row r="122" spans="1:14" ht="17" thickBot="1">
      <c r="A122" s="33"/>
      <c r="B122" s="114"/>
      <c r="C122" s="18" t="s">
        <v>429</v>
      </c>
      <c r="D122" s="109" t="s">
        <v>301</v>
      </c>
      <c r="E122" s="109">
        <v>2633</v>
      </c>
      <c r="F122" s="109">
        <v>2264</v>
      </c>
      <c r="G122" s="109">
        <v>1604</v>
      </c>
      <c r="H122" s="109">
        <f>+E122-F122</f>
        <v>369</v>
      </c>
      <c r="I122" s="359">
        <f t="shared" ref="I122" si="24">+E122/F122-1</f>
        <v>0.16298586572438167</v>
      </c>
      <c r="J122" s="334"/>
      <c r="K122" s="33"/>
      <c r="L122" s="33"/>
      <c r="M122" s="33"/>
      <c r="N122" s="33"/>
    </row>
    <row r="123" spans="1:14" ht="17" thickBot="1">
      <c r="A123" s="33"/>
      <c r="B123" s="44"/>
      <c r="C123" s="18" t="s">
        <v>428</v>
      </c>
      <c r="D123" s="109" t="s">
        <v>301</v>
      </c>
      <c r="E123" s="109">
        <v>311</v>
      </c>
      <c r="F123" s="109">
        <v>169</v>
      </c>
      <c r="G123" s="109">
        <v>248</v>
      </c>
      <c r="H123" s="109">
        <f t="shared" ref="H123:H127" si="25">+E123-F123</f>
        <v>142</v>
      </c>
      <c r="I123" s="359">
        <f t="shared" ref="I123:I127" si="26">+E123/F123-1</f>
        <v>0.84023668639053262</v>
      </c>
      <c r="J123" s="334"/>
      <c r="K123" s="33"/>
      <c r="L123" s="33"/>
      <c r="M123" s="33"/>
      <c r="N123" s="33"/>
    </row>
    <row r="124" spans="1:14" ht="17" thickBot="1">
      <c r="A124" s="33"/>
      <c r="B124" s="44"/>
      <c r="C124" s="18" t="s">
        <v>488</v>
      </c>
      <c r="D124" s="109" t="s">
        <v>301</v>
      </c>
      <c r="E124" s="109">
        <v>978</v>
      </c>
      <c r="F124" s="109">
        <v>801</v>
      </c>
      <c r="G124" s="109">
        <v>578</v>
      </c>
      <c r="H124" s="109">
        <f t="shared" si="25"/>
        <v>177</v>
      </c>
      <c r="I124" s="359">
        <f t="shared" si="26"/>
        <v>0.22097378277153568</v>
      </c>
      <c r="J124" s="334"/>
      <c r="K124" s="33"/>
      <c r="L124" s="33"/>
      <c r="M124" s="33"/>
      <c r="N124" s="33"/>
    </row>
    <row r="125" spans="1:14" ht="17" thickBot="1">
      <c r="A125" s="33"/>
      <c r="B125" s="44"/>
      <c r="C125" s="18" t="s">
        <v>489</v>
      </c>
      <c r="D125" s="109" t="s">
        <v>301</v>
      </c>
      <c r="E125" s="109">
        <v>1847</v>
      </c>
      <c r="F125" s="109">
        <v>1554</v>
      </c>
      <c r="G125" s="109">
        <v>1194</v>
      </c>
      <c r="H125" s="109">
        <f t="shared" si="25"/>
        <v>293</v>
      </c>
      <c r="I125" s="359">
        <f t="shared" si="26"/>
        <v>0.18854568854568865</v>
      </c>
      <c r="J125" s="334"/>
      <c r="K125" s="33"/>
      <c r="L125" s="33"/>
      <c r="M125" s="33"/>
      <c r="N125" s="33"/>
    </row>
    <row r="126" spans="1:14" ht="17" thickBot="1">
      <c r="A126" s="33"/>
      <c r="B126" s="44"/>
      <c r="C126" s="18" t="s">
        <v>490</v>
      </c>
      <c r="D126" s="109" t="s">
        <v>301</v>
      </c>
      <c r="E126" s="109">
        <v>119</v>
      </c>
      <c r="F126" s="109">
        <v>78</v>
      </c>
      <c r="G126" s="109">
        <v>80</v>
      </c>
      <c r="H126" s="109">
        <f t="shared" si="25"/>
        <v>41</v>
      </c>
      <c r="I126" s="359">
        <f t="shared" si="26"/>
        <v>0.52564102564102555</v>
      </c>
      <c r="J126" s="334"/>
      <c r="K126" s="33"/>
      <c r="L126" s="33"/>
      <c r="M126" s="33"/>
      <c r="N126" s="33"/>
    </row>
    <row r="127" spans="1:14" ht="17" thickBot="1">
      <c r="A127" s="33"/>
      <c r="B127" s="44"/>
      <c r="C127" s="18" t="s">
        <v>491</v>
      </c>
      <c r="D127" s="109" t="s">
        <v>301</v>
      </c>
      <c r="E127" s="109">
        <v>2944</v>
      </c>
      <c r="F127" s="109">
        <v>2433</v>
      </c>
      <c r="G127" s="109">
        <v>1852</v>
      </c>
      <c r="H127" s="109">
        <f t="shared" si="25"/>
        <v>511</v>
      </c>
      <c r="I127" s="359">
        <f t="shared" si="26"/>
        <v>0.21002877106452944</v>
      </c>
      <c r="J127" s="334"/>
      <c r="K127" s="33"/>
      <c r="L127" s="33"/>
      <c r="M127" s="33"/>
      <c r="N127" s="33"/>
    </row>
    <row r="128" spans="1:14" ht="17" thickBot="1">
      <c r="A128" s="33"/>
      <c r="B128" s="44"/>
      <c r="C128" s="33"/>
      <c r="D128" s="334"/>
      <c r="E128" s="334"/>
      <c r="F128" s="334"/>
      <c r="G128" s="334"/>
      <c r="H128" s="334"/>
      <c r="I128" s="334"/>
      <c r="J128" s="334"/>
      <c r="K128" s="33"/>
      <c r="L128" s="33"/>
      <c r="M128" s="33"/>
      <c r="N128" s="33"/>
    </row>
    <row r="129" spans="1:14" ht="17" thickBot="1">
      <c r="A129" s="33"/>
      <c r="B129" s="21" t="s">
        <v>24</v>
      </c>
      <c r="C129" s="21" t="s">
        <v>4</v>
      </c>
      <c r="D129" s="21" t="s">
        <v>273</v>
      </c>
      <c r="E129" s="21">
        <v>2025</v>
      </c>
      <c r="F129" s="21">
        <v>2024</v>
      </c>
      <c r="G129" s="21">
        <v>2023</v>
      </c>
      <c r="H129" s="21" t="s">
        <v>62</v>
      </c>
      <c r="I129" s="21" t="s">
        <v>70</v>
      </c>
      <c r="J129" s="334"/>
      <c r="K129" s="33"/>
      <c r="L129" s="33"/>
      <c r="M129" s="33"/>
      <c r="N129" s="33"/>
    </row>
    <row r="130" spans="1:14" ht="18" thickBot="1">
      <c r="A130" s="33"/>
      <c r="B130" s="139" t="s">
        <v>36</v>
      </c>
      <c r="C130" s="142" t="s">
        <v>492</v>
      </c>
      <c r="D130" s="345"/>
      <c r="E130" s="335"/>
      <c r="F130" s="345"/>
      <c r="G130" s="345"/>
      <c r="H130" s="345"/>
      <c r="I130" s="335"/>
      <c r="J130" s="334"/>
      <c r="K130" s="33"/>
      <c r="L130" s="33"/>
      <c r="M130" s="33"/>
      <c r="N130" s="33"/>
    </row>
    <row r="131" spans="1:14" ht="17" thickBot="1">
      <c r="A131" s="33"/>
      <c r="B131" s="114"/>
      <c r="C131" s="18" t="s">
        <v>493</v>
      </c>
      <c r="D131" s="109" t="s">
        <v>301</v>
      </c>
      <c r="E131" s="109">
        <v>2944</v>
      </c>
      <c r="F131" s="109">
        <v>2433</v>
      </c>
      <c r="G131" s="109">
        <v>1852</v>
      </c>
      <c r="H131" s="109">
        <f t="shared" ref="H131:H133" si="27">+E131-F131</f>
        <v>511</v>
      </c>
      <c r="I131" s="359">
        <f t="shared" ref="I131:I133" si="28">+E131/F131-1</f>
        <v>0.21002877106452944</v>
      </c>
      <c r="J131" s="334"/>
      <c r="K131" s="33"/>
      <c r="L131" s="33"/>
      <c r="M131" s="33"/>
      <c r="N131" s="33"/>
    </row>
    <row r="132" spans="1:14" ht="17" thickBot="1">
      <c r="A132" s="33"/>
      <c r="B132" s="44"/>
      <c r="C132" s="18" t="s">
        <v>494</v>
      </c>
      <c r="D132" s="109" t="s">
        <v>0</v>
      </c>
      <c r="E132" s="109">
        <v>17.284095579169847</v>
      </c>
      <c r="F132" s="109">
        <v>15.71</v>
      </c>
      <c r="G132" s="109">
        <v>12.1</v>
      </c>
      <c r="H132" s="109">
        <f t="shared" si="27"/>
        <v>1.5740955791698461</v>
      </c>
      <c r="I132" s="359">
        <f t="shared" si="28"/>
        <v>0.10019704514130146</v>
      </c>
      <c r="J132" s="334"/>
      <c r="K132" s="33"/>
      <c r="L132" s="33"/>
      <c r="M132" s="33"/>
      <c r="N132" s="33"/>
    </row>
    <row r="133" spans="1:14" ht="17" thickBot="1">
      <c r="A133" s="33"/>
      <c r="B133" s="44"/>
      <c r="C133" s="18" t="s">
        <v>495</v>
      </c>
      <c r="D133" s="109" t="s">
        <v>301</v>
      </c>
      <c r="E133" s="109">
        <v>1400</v>
      </c>
      <c r="F133" s="109">
        <v>1176</v>
      </c>
      <c r="G133" s="109">
        <v>1163</v>
      </c>
      <c r="H133" s="109">
        <f t="shared" si="27"/>
        <v>224</v>
      </c>
      <c r="I133" s="359">
        <f t="shared" si="28"/>
        <v>0.19047619047619047</v>
      </c>
      <c r="J133" s="334"/>
      <c r="K133" s="33"/>
      <c r="L133" s="33"/>
      <c r="M133" s="33"/>
      <c r="N133" s="33"/>
    </row>
    <row r="134" spans="1:14" ht="17" thickBot="1">
      <c r="A134" s="33"/>
      <c r="B134" s="44"/>
      <c r="C134" s="122"/>
      <c r="D134" s="346"/>
      <c r="E134" s="334"/>
      <c r="F134" s="373"/>
      <c r="G134" s="373"/>
      <c r="H134" s="373"/>
      <c r="I134" s="334"/>
      <c r="J134" s="334"/>
      <c r="K134" s="33"/>
      <c r="L134" s="33"/>
      <c r="M134" s="33"/>
      <c r="N134" s="33"/>
    </row>
    <row r="135" spans="1:14" ht="17" thickBot="1">
      <c r="A135" s="33"/>
      <c r="B135" s="21" t="s">
        <v>24</v>
      </c>
      <c r="C135" s="21" t="s">
        <v>4</v>
      </c>
      <c r="D135" s="21" t="s">
        <v>273</v>
      </c>
      <c r="E135" s="21">
        <v>2025</v>
      </c>
      <c r="F135" s="21">
        <v>2024</v>
      </c>
      <c r="G135" s="21">
        <v>2023</v>
      </c>
      <c r="H135" s="21" t="s">
        <v>62</v>
      </c>
      <c r="I135" s="21" t="s">
        <v>70</v>
      </c>
      <c r="J135" s="334"/>
      <c r="K135" s="33"/>
      <c r="L135" s="33"/>
      <c r="M135" s="33"/>
      <c r="N135" s="33"/>
    </row>
    <row r="136" spans="1:14" ht="18" thickBot="1">
      <c r="A136" s="33"/>
      <c r="B136" s="139" t="s">
        <v>36</v>
      </c>
      <c r="C136" s="142" t="s">
        <v>496</v>
      </c>
      <c r="D136" s="345"/>
      <c r="E136" s="335"/>
      <c r="F136" s="345"/>
      <c r="G136" s="345"/>
      <c r="H136" s="345"/>
      <c r="I136" s="335"/>
      <c r="J136" s="334"/>
      <c r="K136" s="33"/>
      <c r="L136" s="33"/>
      <c r="M136" s="33"/>
      <c r="N136" s="33"/>
    </row>
    <row r="137" spans="1:14" ht="17" thickBot="1">
      <c r="A137" s="33"/>
      <c r="B137" s="18" t="s">
        <v>44</v>
      </c>
      <c r="C137" s="18" t="s">
        <v>497</v>
      </c>
      <c r="D137" s="109" t="s">
        <v>0</v>
      </c>
      <c r="E137" s="360">
        <v>3.5575083268372194</v>
      </c>
      <c r="F137" s="360">
        <v>2.9</v>
      </c>
      <c r="G137" s="360">
        <v>2</v>
      </c>
      <c r="H137" s="109">
        <f t="shared" ref="H137:H148" si="29">+E137-F137</f>
        <v>0.65750832683721949</v>
      </c>
      <c r="I137" s="359">
        <f t="shared" ref="I137:I148" si="30">+E137/F137-1</f>
        <v>0.22672700925421352</v>
      </c>
      <c r="J137" s="334"/>
      <c r="K137" s="33"/>
      <c r="L137" s="33"/>
      <c r="M137" s="33"/>
      <c r="N137" s="33"/>
    </row>
    <row r="138" spans="1:14" ht="17" thickBot="1">
      <c r="A138" s="33"/>
      <c r="B138" s="18"/>
      <c r="C138" s="18" t="s">
        <v>496</v>
      </c>
      <c r="D138" s="109" t="s">
        <v>0</v>
      </c>
      <c r="E138" s="360">
        <v>8.000850400396855</v>
      </c>
      <c r="F138" s="360">
        <v>7.3</v>
      </c>
      <c r="G138" s="360">
        <v>7.4</v>
      </c>
      <c r="H138" s="109">
        <f t="shared" si="29"/>
        <v>0.7008504003968552</v>
      </c>
      <c r="I138" s="359">
        <f t="shared" si="30"/>
        <v>9.6006904163952855E-2</v>
      </c>
      <c r="J138" s="334"/>
      <c r="K138" s="33"/>
      <c r="L138" s="33"/>
      <c r="M138" s="33"/>
      <c r="N138" s="33"/>
    </row>
    <row r="139" spans="1:14" ht="17" thickBot="1">
      <c r="A139" s="33"/>
      <c r="B139" s="18" t="s">
        <v>428</v>
      </c>
      <c r="C139" s="18" t="s">
        <v>497</v>
      </c>
      <c r="D139" s="109" t="s">
        <v>0</v>
      </c>
      <c r="E139" s="360">
        <v>3.9356605065023955</v>
      </c>
      <c r="F139" s="360">
        <v>4.9000000000000004</v>
      </c>
      <c r="G139" s="360">
        <v>0.9</v>
      </c>
      <c r="H139" s="109">
        <f t="shared" si="29"/>
        <v>-0.96433949349760484</v>
      </c>
      <c r="I139" s="359">
        <f t="shared" si="30"/>
        <v>-0.19680397826481733</v>
      </c>
      <c r="J139" s="334"/>
      <c r="K139" s="33"/>
      <c r="L139" s="33"/>
      <c r="M139" s="33"/>
      <c r="N139" s="33"/>
    </row>
    <row r="140" spans="1:14" ht="17" thickBot="1">
      <c r="A140" s="33"/>
      <c r="B140" s="18"/>
      <c r="C140" s="18" t="s">
        <v>496</v>
      </c>
      <c r="D140" s="109" t="s">
        <v>0</v>
      </c>
      <c r="E140" s="360">
        <v>9.274469541409994</v>
      </c>
      <c r="F140" s="360">
        <v>9</v>
      </c>
      <c r="G140" s="360">
        <v>8.4</v>
      </c>
      <c r="H140" s="109">
        <f t="shared" si="29"/>
        <v>0.27446954140999402</v>
      </c>
      <c r="I140" s="359">
        <f t="shared" si="30"/>
        <v>3.0496615712221509E-2</v>
      </c>
      <c r="J140" s="334"/>
      <c r="K140" s="33"/>
      <c r="L140" s="33"/>
      <c r="M140" s="33"/>
      <c r="N140" s="33"/>
    </row>
    <row r="141" spans="1:14" ht="17" thickBot="1">
      <c r="A141" s="33"/>
      <c r="B141" s="18" t="s">
        <v>488</v>
      </c>
      <c r="C141" s="18" t="s">
        <v>497</v>
      </c>
      <c r="D141" s="109" t="s">
        <v>0</v>
      </c>
      <c r="E141" s="360">
        <v>5.7949479940564634</v>
      </c>
      <c r="F141" s="360">
        <v>5.5</v>
      </c>
      <c r="G141" s="360">
        <v>0.6</v>
      </c>
      <c r="H141" s="109">
        <f t="shared" si="29"/>
        <v>0.29494799405646344</v>
      </c>
      <c r="I141" s="359">
        <f t="shared" si="30"/>
        <v>5.3626908010266039E-2</v>
      </c>
      <c r="J141" s="334"/>
      <c r="K141" s="33"/>
      <c r="L141" s="33"/>
      <c r="M141" s="33"/>
      <c r="N141" s="33"/>
    </row>
    <row r="142" spans="1:14" ht="17" thickBot="1">
      <c r="A142" s="33"/>
      <c r="B142" s="18"/>
      <c r="C142" s="18" t="s">
        <v>496</v>
      </c>
      <c r="D142" s="109" t="s">
        <v>0</v>
      </c>
      <c r="E142" s="360">
        <v>9.9058940069341261</v>
      </c>
      <c r="F142" s="360">
        <v>7.8</v>
      </c>
      <c r="G142" s="360">
        <v>0.9</v>
      </c>
      <c r="H142" s="109">
        <f t="shared" si="29"/>
        <v>2.1058940069341263</v>
      </c>
      <c r="I142" s="359">
        <f t="shared" si="30"/>
        <v>0.2699864111454009</v>
      </c>
      <c r="J142" s="334"/>
      <c r="K142" s="33"/>
      <c r="L142" s="33"/>
      <c r="M142" s="33"/>
      <c r="N142" s="33"/>
    </row>
    <row r="143" spans="1:14" ht="33.5" thickBot="1">
      <c r="A143" s="33"/>
      <c r="B143" s="18" t="s">
        <v>489</v>
      </c>
      <c r="C143" s="18" t="s">
        <v>497</v>
      </c>
      <c r="D143" s="109" t="s">
        <v>0</v>
      </c>
      <c r="E143" s="360">
        <v>4.0345579600738128</v>
      </c>
      <c r="F143" s="360">
        <v>3.8</v>
      </c>
      <c r="G143" s="360">
        <v>2.2000000000000002</v>
      </c>
      <c r="H143" s="109">
        <f t="shared" si="29"/>
        <v>0.23455796007381302</v>
      </c>
      <c r="I143" s="359">
        <f t="shared" si="30"/>
        <v>6.1725778966792877E-2</v>
      </c>
      <c r="J143" s="334"/>
      <c r="K143" s="33"/>
      <c r="L143" s="33"/>
      <c r="M143" s="33"/>
      <c r="N143" s="33"/>
    </row>
    <row r="144" spans="1:14" ht="17" thickBot="1">
      <c r="A144" s="33"/>
      <c r="B144" s="18"/>
      <c r="C144" s="18" t="s">
        <v>496</v>
      </c>
      <c r="D144" s="109" t="s">
        <v>0</v>
      </c>
      <c r="E144" s="360">
        <v>7.9432981043449091</v>
      </c>
      <c r="F144" s="360">
        <v>7.5</v>
      </c>
      <c r="G144" s="360">
        <v>4.5</v>
      </c>
      <c r="H144" s="109">
        <f t="shared" si="29"/>
        <v>0.44329810434490913</v>
      </c>
      <c r="I144" s="359">
        <f t="shared" si="30"/>
        <v>5.9106413912654476E-2</v>
      </c>
      <c r="J144" s="334"/>
      <c r="K144" s="33"/>
      <c r="L144" s="33"/>
      <c r="M144" s="33"/>
      <c r="N144" s="33"/>
    </row>
    <row r="145" spans="1:14" ht="17" thickBot="1">
      <c r="A145" s="33"/>
      <c r="B145" s="18" t="s">
        <v>498</v>
      </c>
      <c r="C145" s="18" t="s">
        <v>497</v>
      </c>
      <c r="D145" s="109" t="s">
        <v>0</v>
      </c>
      <c r="E145" s="360">
        <v>0.61448900388098326</v>
      </c>
      <c r="F145" s="360">
        <v>0.3</v>
      </c>
      <c r="G145" s="360">
        <v>0.1</v>
      </c>
      <c r="H145" s="109">
        <f t="shared" si="29"/>
        <v>0.31448900388098328</v>
      </c>
      <c r="I145" s="359">
        <f t="shared" si="30"/>
        <v>1.0482966796032778</v>
      </c>
      <c r="J145" s="334"/>
      <c r="K145" s="33"/>
      <c r="L145" s="33"/>
      <c r="M145" s="33"/>
      <c r="N145" s="33"/>
    </row>
    <row r="146" spans="1:14" ht="17" thickBot="1">
      <c r="A146" s="33"/>
      <c r="B146" s="18"/>
      <c r="C146" s="18" t="s">
        <v>496</v>
      </c>
      <c r="D146" s="109" t="s">
        <v>0</v>
      </c>
      <c r="E146" s="360">
        <v>8.1824062095730916</v>
      </c>
      <c r="F146" s="360">
        <v>7.7</v>
      </c>
      <c r="G146" s="360">
        <v>2.2000000000000002</v>
      </c>
      <c r="H146" s="109">
        <f t="shared" si="29"/>
        <v>0.48240620957309144</v>
      </c>
      <c r="I146" s="359">
        <f t="shared" si="30"/>
        <v>6.2650157087414504E-2</v>
      </c>
      <c r="J146" s="334"/>
      <c r="K146" s="33"/>
      <c r="L146" s="33"/>
      <c r="M146" s="33"/>
      <c r="N146" s="33"/>
    </row>
    <row r="147" spans="1:14" ht="17" thickBot="1">
      <c r="A147" s="33"/>
      <c r="B147" s="18" t="s">
        <v>499</v>
      </c>
      <c r="C147" s="18" t="s">
        <v>497</v>
      </c>
      <c r="D147" s="109" t="s">
        <v>0</v>
      </c>
      <c r="E147" s="360">
        <v>3.6223800857159629</v>
      </c>
      <c r="F147" s="360">
        <v>3.3</v>
      </c>
      <c r="G147" s="360">
        <v>2.9</v>
      </c>
      <c r="H147" s="109">
        <f t="shared" si="29"/>
        <v>0.32238008571596311</v>
      </c>
      <c r="I147" s="359">
        <f t="shared" si="30"/>
        <v>9.7690935065443352E-2</v>
      </c>
      <c r="J147" s="334"/>
      <c r="K147" s="33"/>
      <c r="L147" s="33"/>
      <c r="M147" s="33"/>
      <c r="N147" s="33"/>
    </row>
    <row r="148" spans="1:14" ht="17" thickBot="1">
      <c r="A148" s="33"/>
      <c r="B148" s="18"/>
      <c r="C148" s="18" t="s">
        <v>496</v>
      </c>
      <c r="D148" s="109" t="s">
        <v>0</v>
      </c>
      <c r="E148" s="360">
        <v>8.2193389303117481</v>
      </c>
      <c r="F148" s="360">
        <v>7.6</v>
      </c>
      <c r="G148" s="360">
        <v>7.6</v>
      </c>
      <c r="H148" s="109">
        <f t="shared" si="29"/>
        <v>0.61933893031174847</v>
      </c>
      <c r="I148" s="359">
        <f t="shared" si="30"/>
        <v>8.1491964514703641E-2</v>
      </c>
      <c r="J148" s="334"/>
      <c r="K148" s="33"/>
      <c r="L148" s="33"/>
      <c r="M148" s="33"/>
      <c r="N148" s="33"/>
    </row>
    <row r="149" spans="1:14" ht="16.5">
      <c r="A149" s="33"/>
      <c r="B149" s="10"/>
      <c r="C149" s="10"/>
      <c r="D149" s="347"/>
      <c r="E149" s="374"/>
      <c r="F149" s="374"/>
      <c r="G149" s="374"/>
      <c r="H149" s="347"/>
      <c r="I149" s="375"/>
      <c r="J149" s="334"/>
      <c r="K149" s="33"/>
      <c r="L149" s="33"/>
      <c r="M149" s="33"/>
      <c r="N149" s="33"/>
    </row>
    <row r="150" spans="1:14" ht="16.5">
      <c r="A150" s="33"/>
      <c r="B150" s="33"/>
      <c r="C150" s="33"/>
      <c r="D150" s="334"/>
      <c r="E150" s="334"/>
      <c r="F150" s="334"/>
      <c r="G150" s="334"/>
      <c r="H150" s="334"/>
      <c r="I150" s="334"/>
      <c r="J150" s="334"/>
      <c r="K150" s="33"/>
      <c r="L150" s="33"/>
      <c r="M150" s="33"/>
      <c r="N150" s="33"/>
    </row>
    <row r="151" spans="1:14" ht="16.5">
      <c r="A151" s="33"/>
      <c r="B151" s="498" t="s">
        <v>500</v>
      </c>
      <c r="C151" s="485"/>
      <c r="D151" s="485"/>
      <c r="E151" s="485"/>
      <c r="F151" s="485"/>
      <c r="G151" s="485"/>
      <c r="H151" s="334"/>
      <c r="I151" s="334"/>
      <c r="J151" s="334"/>
      <c r="K151" s="33"/>
      <c r="L151" s="33"/>
      <c r="M151" s="33"/>
      <c r="N151" s="33"/>
    </row>
    <row r="152" spans="1:14" ht="21.5" thickBot="1">
      <c r="A152" s="33"/>
      <c r="B152" s="129"/>
      <c r="C152" s="13"/>
      <c r="D152" s="105"/>
      <c r="E152" s="105"/>
      <c r="F152" s="105"/>
      <c r="G152" s="105"/>
      <c r="H152" s="334"/>
      <c r="I152" s="334"/>
      <c r="J152" s="334"/>
      <c r="K152" s="33"/>
      <c r="L152" s="33"/>
      <c r="M152" s="33"/>
      <c r="N152" s="33"/>
    </row>
    <row r="153" spans="1:14" ht="17" thickBot="1">
      <c r="A153" s="33"/>
      <c r="B153" s="21" t="s">
        <v>37</v>
      </c>
      <c r="C153" s="21" t="s">
        <v>4</v>
      </c>
      <c r="D153" s="21" t="s">
        <v>273</v>
      </c>
      <c r="E153" s="21">
        <v>2025</v>
      </c>
      <c r="F153" s="21">
        <v>2024</v>
      </c>
      <c r="G153" s="21">
        <v>2023</v>
      </c>
      <c r="H153" s="21" t="s">
        <v>62</v>
      </c>
      <c r="I153" s="21" t="s">
        <v>70</v>
      </c>
      <c r="J153" s="334"/>
      <c r="K153" s="33"/>
      <c r="L153" s="33"/>
      <c r="M153" s="33"/>
      <c r="N153" s="33"/>
    </row>
    <row r="154" spans="1:14" ht="17" thickBot="1">
      <c r="A154" s="33"/>
      <c r="B154" s="139" t="s">
        <v>38</v>
      </c>
      <c r="C154" s="488" t="s">
        <v>501</v>
      </c>
      <c r="D154" s="489"/>
      <c r="E154" s="489"/>
      <c r="F154" s="489"/>
      <c r="G154" s="489"/>
      <c r="H154" s="345"/>
      <c r="I154" s="335"/>
      <c r="J154" s="334"/>
      <c r="K154" s="33"/>
      <c r="L154" s="33"/>
      <c r="M154" s="33"/>
      <c r="N154" s="33"/>
    </row>
    <row r="155" spans="1:14" ht="17" thickBot="1">
      <c r="A155" s="33"/>
      <c r="B155" s="114"/>
      <c r="C155" s="18" t="s">
        <v>39</v>
      </c>
      <c r="D155" s="109" t="s">
        <v>0</v>
      </c>
      <c r="E155" s="360">
        <v>13.612711732711732</v>
      </c>
      <c r="F155" s="360">
        <v>9.6</v>
      </c>
      <c r="G155" s="360">
        <v>14.1</v>
      </c>
      <c r="H155" s="109">
        <f t="shared" ref="H155" si="31">+E155-F155</f>
        <v>4.0127117327117325</v>
      </c>
      <c r="I155" s="359">
        <f t="shared" ref="I155" si="32">+E155/F155-1</f>
        <v>0.41799080549080547</v>
      </c>
      <c r="J155" s="334"/>
      <c r="K155" s="33"/>
      <c r="L155" s="33"/>
      <c r="M155" s="33"/>
      <c r="N155" s="33"/>
    </row>
    <row r="156" spans="1:14" ht="17" thickBot="1">
      <c r="A156" s="33"/>
      <c r="B156" s="44"/>
      <c r="C156" s="18" t="s">
        <v>40</v>
      </c>
      <c r="D156" s="109" t="s">
        <v>0</v>
      </c>
      <c r="E156" s="360">
        <v>8.5850170175648639</v>
      </c>
      <c r="F156" s="360">
        <v>7.4</v>
      </c>
      <c r="G156" s="360">
        <v>7.1</v>
      </c>
      <c r="H156" s="109">
        <f t="shared" ref="H156:H159" si="33">+E156-F156</f>
        <v>1.1850170175648636</v>
      </c>
      <c r="I156" s="359">
        <f t="shared" ref="I156:I159" si="34">+E156/F156-1</f>
        <v>0.16013743480606268</v>
      </c>
      <c r="J156" s="334"/>
      <c r="K156" s="33"/>
      <c r="L156" s="33"/>
      <c r="M156" s="33"/>
      <c r="N156" s="33"/>
    </row>
    <row r="157" spans="1:14" ht="17" thickBot="1">
      <c r="A157" s="33"/>
      <c r="B157" s="44"/>
      <c r="C157" s="18" t="s">
        <v>41</v>
      </c>
      <c r="D157" s="109" t="s">
        <v>0</v>
      </c>
      <c r="E157" s="360">
        <v>9.675183265732656</v>
      </c>
      <c r="F157" s="360">
        <v>9.4</v>
      </c>
      <c r="G157" s="360">
        <v>9.1999999999999993</v>
      </c>
      <c r="H157" s="109">
        <f t="shared" si="33"/>
        <v>0.27518326573265561</v>
      </c>
      <c r="I157" s="359">
        <f t="shared" si="34"/>
        <v>2.9274815503474105E-2</v>
      </c>
      <c r="J157" s="334"/>
      <c r="K157" s="33"/>
      <c r="L157" s="33"/>
      <c r="M157" s="33"/>
      <c r="N157" s="33"/>
    </row>
    <row r="158" spans="1:14" ht="17" thickBot="1">
      <c r="A158" s="33"/>
      <c r="B158" s="44"/>
      <c r="C158" s="18" t="s">
        <v>42</v>
      </c>
      <c r="D158" s="109" t="s">
        <v>0</v>
      </c>
      <c r="E158" s="360">
        <v>4.2702703299420657</v>
      </c>
      <c r="F158" s="360">
        <v>8.5</v>
      </c>
      <c r="G158" s="360">
        <v>10</v>
      </c>
      <c r="H158" s="109">
        <f t="shared" si="33"/>
        <v>-4.2297296700579343</v>
      </c>
      <c r="I158" s="359">
        <f t="shared" si="34"/>
        <v>-0.49761525530093342</v>
      </c>
      <c r="J158" s="334"/>
      <c r="K158" s="33"/>
      <c r="L158" s="33"/>
      <c r="M158" s="33"/>
      <c r="N158" s="33"/>
    </row>
    <row r="159" spans="1:14" ht="17" thickBot="1">
      <c r="A159" s="33"/>
      <c r="B159" s="44"/>
      <c r="C159" s="18" t="s">
        <v>31</v>
      </c>
      <c r="D159" s="109" t="s">
        <v>0</v>
      </c>
      <c r="E159" s="360">
        <v>6.5983025373539075</v>
      </c>
      <c r="F159" s="360">
        <v>8.8000000000000007</v>
      </c>
      <c r="G159" s="360">
        <v>9.4</v>
      </c>
      <c r="H159" s="109">
        <f t="shared" si="33"/>
        <v>-2.2016974626460932</v>
      </c>
      <c r="I159" s="359">
        <f t="shared" si="34"/>
        <v>-0.25019289348251061</v>
      </c>
      <c r="J159" s="334"/>
      <c r="K159" s="33"/>
      <c r="L159" s="33"/>
      <c r="M159" s="33"/>
      <c r="N159" s="33"/>
    </row>
    <row r="160" spans="1:14" ht="17" thickBot="1">
      <c r="A160" s="33"/>
      <c r="B160" s="122"/>
      <c r="C160" s="492" t="s">
        <v>502</v>
      </c>
      <c r="D160" s="493"/>
      <c r="E160" s="493"/>
      <c r="F160" s="493"/>
      <c r="G160" s="493"/>
      <c r="H160" s="376"/>
      <c r="I160" s="349"/>
      <c r="J160" s="334"/>
      <c r="K160" s="33"/>
      <c r="L160" s="33"/>
      <c r="M160" s="33"/>
      <c r="N160" s="33"/>
    </row>
    <row r="161" spans="1:14" ht="17" thickBot="1">
      <c r="A161" s="33"/>
      <c r="B161" s="44"/>
      <c r="C161" s="18" t="s">
        <v>39</v>
      </c>
      <c r="D161" s="109" t="s">
        <v>0</v>
      </c>
      <c r="E161" s="360">
        <v>40.114669774669778</v>
      </c>
      <c r="F161" s="360">
        <v>35.200000000000003</v>
      </c>
      <c r="G161" s="360">
        <v>35.299999999999997</v>
      </c>
      <c r="H161" s="109">
        <f t="shared" ref="H161:H164" si="35">+E161-F161</f>
        <v>4.9146697746697754</v>
      </c>
      <c r="I161" s="359">
        <f t="shared" ref="I161:I164" si="36">+E161/F161-1</f>
        <v>0.13962130041675502</v>
      </c>
      <c r="J161" s="334"/>
      <c r="K161" s="33"/>
      <c r="L161" s="33"/>
      <c r="M161" s="33"/>
      <c r="N161" s="33"/>
    </row>
    <row r="162" spans="1:14" ht="17" thickBot="1">
      <c r="A162" s="33"/>
      <c r="B162" s="44"/>
      <c r="C162" s="18" t="s">
        <v>43</v>
      </c>
      <c r="D162" s="109" t="s">
        <v>0</v>
      </c>
      <c r="E162" s="360">
        <v>20.808239408917544</v>
      </c>
      <c r="F162" s="360">
        <v>18.2</v>
      </c>
      <c r="G162" s="360">
        <v>17.100000000000001</v>
      </c>
      <c r="H162" s="109">
        <f t="shared" si="35"/>
        <v>2.6082394089175445</v>
      </c>
      <c r="I162" s="359">
        <f t="shared" si="36"/>
        <v>0.14330985763283222</v>
      </c>
      <c r="J162" s="334"/>
      <c r="K162" s="33"/>
      <c r="L162" s="33"/>
      <c r="M162" s="33"/>
      <c r="N162" s="33"/>
    </row>
    <row r="163" spans="1:14" ht="17" thickBot="1">
      <c r="A163" s="33"/>
      <c r="B163" s="44"/>
      <c r="C163" s="18" t="s">
        <v>41</v>
      </c>
      <c r="D163" s="109" t="s">
        <v>0</v>
      </c>
      <c r="E163" s="360">
        <v>19.862164048247404</v>
      </c>
      <c r="F163" s="360">
        <v>19.3</v>
      </c>
      <c r="G163" s="360">
        <v>18.2</v>
      </c>
      <c r="H163" s="109">
        <f t="shared" si="35"/>
        <v>0.56216404824740351</v>
      </c>
      <c r="I163" s="359">
        <f t="shared" si="36"/>
        <v>2.9127670893647872E-2</v>
      </c>
      <c r="J163" s="334"/>
      <c r="K163" s="33"/>
      <c r="L163" s="33"/>
      <c r="M163" s="33"/>
      <c r="N163" s="33"/>
    </row>
    <row r="164" spans="1:14" ht="17" thickBot="1">
      <c r="A164" s="33"/>
      <c r="B164" s="44"/>
      <c r="C164" s="18" t="s">
        <v>42</v>
      </c>
      <c r="D164" s="109" t="s">
        <v>0</v>
      </c>
      <c r="E164" s="360">
        <v>10.197247465380812</v>
      </c>
      <c r="F164" s="360">
        <v>15.2</v>
      </c>
      <c r="G164" s="360">
        <v>17.8</v>
      </c>
      <c r="H164" s="109">
        <f t="shared" si="35"/>
        <v>-5.0027525346191872</v>
      </c>
      <c r="I164" s="359">
        <f t="shared" si="36"/>
        <v>-0.32912845622494658</v>
      </c>
      <c r="J164" s="334"/>
      <c r="K164" s="33"/>
      <c r="L164" s="33"/>
      <c r="M164" s="33"/>
      <c r="N164" s="33"/>
    </row>
    <row r="165" spans="1:14" ht="16.5">
      <c r="A165" s="33"/>
      <c r="B165" s="33"/>
      <c r="C165" s="33"/>
      <c r="D165" s="334"/>
      <c r="E165" s="334"/>
      <c r="F165" s="334"/>
      <c r="G165" s="334"/>
      <c r="H165" s="334"/>
      <c r="I165" s="334"/>
      <c r="J165" s="334"/>
      <c r="K165" s="33"/>
      <c r="L165" s="33"/>
      <c r="M165" s="33"/>
      <c r="N165" s="33"/>
    </row>
    <row r="166" spans="1:14" ht="16.5">
      <c r="A166" s="33"/>
      <c r="B166" s="483" t="str">
        <f>+B105</f>
        <v xml:space="preserve">(1) Considers categories by management positions according to DJBICI (S&amp;P Global).	</v>
      </c>
      <c r="C166" s="483"/>
      <c r="D166" s="483"/>
      <c r="E166" s="483"/>
      <c r="F166" s="483"/>
      <c r="G166" s="483"/>
      <c r="H166" s="483"/>
      <c r="I166" s="483"/>
      <c r="J166" s="334"/>
      <c r="K166" s="33"/>
      <c r="L166" s="33"/>
      <c r="M166" s="33"/>
      <c r="N166" s="33"/>
    </row>
    <row r="167" spans="1:14" ht="16.5">
      <c r="A167" s="33"/>
      <c r="B167" s="12"/>
      <c r="C167" s="12"/>
      <c r="D167" s="348"/>
      <c r="E167" s="348"/>
      <c r="F167" s="348"/>
      <c r="G167" s="348"/>
      <c r="H167" s="348"/>
      <c r="I167" s="348"/>
      <c r="J167" s="334"/>
      <c r="K167" s="33"/>
      <c r="L167" s="33"/>
      <c r="M167" s="33"/>
      <c r="N167" s="33"/>
    </row>
    <row r="168" spans="1:14" ht="16.5">
      <c r="A168" s="33"/>
      <c r="B168" s="12"/>
      <c r="C168" s="12"/>
      <c r="D168" s="348"/>
      <c r="E168" s="348"/>
      <c r="F168" s="348"/>
      <c r="G168" s="348"/>
      <c r="H168" s="348"/>
      <c r="I168" s="348"/>
      <c r="J168" s="334"/>
      <c r="K168" s="33"/>
      <c r="L168" s="33"/>
      <c r="M168" s="33"/>
      <c r="N168" s="33"/>
    </row>
    <row r="169" spans="1:14" ht="21">
      <c r="A169" s="33"/>
      <c r="B169" s="19" t="s">
        <v>503</v>
      </c>
      <c r="C169" s="115"/>
      <c r="D169" s="348"/>
      <c r="E169" s="348"/>
      <c r="F169" s="348"/>
      <c r="G169" s="348"/>
      <c r="H169" s="348"/>
      <c r="I169" s="348"/>
      <c r="J169" s="334"/>
      <c r="K169" s="33"/>
      <c r="L169" s="33"/>
      <c r="M169" s="33"/>
      <c r="N169" s="33"/>
    </row>
    <row r="170" spans="1:14" ht="17" thickBot="1">
      <c r="A170" s="33"/>
      <c r="B170" s="33"/>
      <c r="C170" s="33"/>
      <c r="D170" s="334"/>
      <c r="E170" s="334"/>
      <c r="F170" s="334"/>
      <c r="G170" s="334"/>
      <c r="H170" s="334"/>
      <c r="I170" s="334"/>
      <c r="J170" s="334"/>
      <c r="K170" s="33"/>
      <c r="L170" s="33"/>
      <c r="M170" s="33"/>
      <c r="N170" s="33"/>
    </row>
    <row r="171" spans="1:14" ht="17" thickBot="1">
      <c r="A171" s="33"/>
      <c r="B171" s="28" t="s">
        <v>24</v>
      </c>
      <c r="C171" s="21" t="s">
        <v>4</v>
      </c>
      <c r="D171" s="21" t="s">
        <v>273</v>
      </c>
      <c r="E171" s="21">
        <v>2025</v>
      </c>
      <c r="F171" s="21">
        <v>2024</v>
      </c>
      <c r="G171" s="21">
        <v>2023</v>
      </c>
      <c r="H171" s="21" t="s">
        <v>62</v>
      </c>
      <c r="I171" s="21" t="s">
        <v>70</v>
      </c>
      <c r="J171" s="334"/>
      <c r="K171" s="33"/>
      <c r="L171" s="33"/>
      <c r="M171" s="33"/>
      <c r="N171" s="33"/>
    </row>
    <row r="172" spans="1:14" ht="35.5" thickBot="1">
      <c r="A172" s="33"/>
      <c r="B172" s="121" t="s">
        <v>56</v>
      </c>
      <c r="C172" s="111" t="s">
        <v>219</v>
      </c>
      <c r="D172" s="335"/>
      <c r="E172" s="335"/>
      <c r="F172" s="335"/>
      <c r="G172" s="335"/>
      <c r="H172" s="345"/>
      <c r="I172" s="335"/>
      <c r="J172" s="334"/>
      <c r="K172" s="33"/>
      <c r="L172" s="33"/>
      <c r="M172" s="33"/>
      <c r="N172" s="33"/>
    </row>
    <row r="173" spans="1:14" ht="17" thickBot="1">
      <c r="A173" s="33"/>
      <c r="B173" s="130"/>
      <c r="C173" s="26" t="s">
        <v>18</v>
      </c>
      <c r="D173" s="349"/>
      <c r="E173" s="109">
        <v>84.566006140105998</v>
      </c>
      <c r="F173" s="109">
        <v>85.090320841197084</v>
      </c>
      <c r="G173" s="109">
        <v>85</v>
      </c>
      <c r="H173" s="360">
        <f>+E173-F173</f>
        <v>-0.52431470109108602</v>
      </c>
      <c r="I173" s="359">
        <f t="shared" ref="I173" si="37">+E173/F173-1</f>
        <v>-6.1618606664982645E-3</v>
      </c>
      <c r="J173" s="334"/>
      <c r="K173" s="33"/>
      <c r="L173" s="33"/>
      <c r="M173" s="33"/>
      <c r="N173" s="33"/>
    </row>
    <row r="174" spans="1:14" ht="17" thickBot="1">
      <c r="A174" s="33"/>
      <c r="B174" s="131"/>
      <c r="C174" s="26" t="s">
        <v>418</v>
      </c>
      <c r="D174" s="349"/>
      <c r="E174" s="109">
        <v>99.802353786721696</v>
      </c>
      <c r="F174" s="109">
        <v>99.84920292977165</v>
      </c>
      <c r="G174" s="109">
        <v>100</v>
      </c>
      <c r="H174" s="360">
        <f t="shared" ref="H174:H180" si="38">+E174-F174</f>
        <v>-4.6849143049954023E-2</v>
      </c>
      <c r="I174" s="359">
        <f t="shared" ref="I174:I180" si="39">+E174/F174-1</f>
        <v>-4.6919896879804579E-4</v>
      </c>
      <c r="J174" s="334"/>
      <c r="K174" s="33"/>
      <c r="L174" s="33"/>
      <c r="M174" s="33"/>
      <c r="N174" s="33"/>
    </row>
    <row r="175" spans="1:14" ht="17" thickBot="1">
      <c r="A175" s="33"/>
      <c r="B175" s="131"/>
      <c r="C175" s="26" t="s">
        <v>20</v>
      </c>
      <c r="D175" s="349"/>
      <c r="E175" s="109">
        <v>73.540315106580096</v>
      </c>
      <c r="F175" s="109">
        <v>69.135802469135797</v>
      </c>
      <c r="G175" s="109">
        <v>73</v>
      </c>
      <c r="H175" s="360">
        <f t="shared" si="38"/>
        <v>4.4045126374442987</v>
      </c>
      <c r="I175" s="359">
        <f t="shared" si="39"/>
        <v>6.3708129220176435E-2</v>
      </c>
      <c r="J175" s="334"/>
      <c r="K175" s="33"/>
      <c r="L175" s="33"/>
      <c r="M175" s="33"/>
      <c r="N175" s="33"/>
    </row>
    <row r="176" spans="1:14" ht="17" thickBot="1">
      <c r="A176" s="33"/>
      <c r="B176" s="131"/>
      <c r="C176" s="26" t="s">
        <v>50</v>
      </c>
      <c r="D176" s="349"/>
      <c r="E176" s="109" t="s">
        <v>73</v>
      </c>
      <c r="F176" s="109" t="s">
        <v>73</v>
      </c>
      <c r="G176" s="109" t="s">
        <v>73</v>
      </c>
      <c r="H176" s="360" t="s">
        <v>2</v>
      </c>
      <c r="I176" s="360" t="s">
        <v>2</v>
      </c>
      <c r="J176" s="334"/>
      <c r="K176" s="33"/>
      <c r="L176" s="33"/>
      <c r="M176" s="33"/>
      <c r="N176" s="33"/>
    </row>
    <row r="177" spans="1:14" ht="17" thickBot="1">
      <c r="A177" s="33"/>
      <c r="B177" s="131"/>
      <c r="C177" s="26" t="s">
        <v>51</v>
      </c>
      <c r="D177" s="349"/>
      <c r="E177" s="109" t="s">
        <v>73</v>
      </c>
      <c r="F177" s="109" t="s">
        <v>73</v>
      </c>
      <c r="G177" s="109" t="s">
        <v>73</v>
      </c>
      <c r="H177" s="360" t="s">
        <v>2</v>
      </c>
      <c r="I177" s="360" t="s">
        <v>2</v>
      </c>
      <c r="J177" s="334"/>
      <c r="K177" s="33"/>
      <c r="L177" s="33"/>
      <c r="M177" s="33"/>
      <c r="N177" s="33"/>
    </row>
    <row r="178" spans="1:14" ht="17" thickBot="1">
      <c r="A178" s="33"/>
      <c r="B178" s="131"/>
      <c r="C178" s="26" t="s">
        <v>58</v>
      </c>
      <c r="D178" s="349"/>
      <c r="E178" s="109">
        <v>45.945945945945901</v>
      </c>
      <c r="F178" s="109">
        <v>42.5</v>
      </c>
      <c r="G178" s="109">
        <v>40</v>
      </c>
      <c r="H178" s="360">
        <f t="shared" si="38"/>
        <v>3.4459459459459012</v>
      </c>
      <c r="I178" s="359">
        <f t="shared" si="39"/>
        <v>8.1081081081080031E-2</v>
      </c>
      <c r="J178" s="334"/>
      <c r="K178" s="33"/>
      <c r="L178" s="33"/>
      <c r="M178" s="33"/>
      <c r="N178" s="33"/>
    </row>
    <row r="179" spans="1:14" ht="17" thickBot="1">
      <c r="A179" s="33"/>
      <c r="B179" s="33"/>
      <c r="C179" s="26" t="s">
        <v>425</v>
      </c>
      <c r="D179" s="349"/>
      <c r="E179" s="109">
        <v>37.777777777777779</v>
      </c>
      <c r="F179" s="109">
        <v>48.888888888888886</v>
      </c>
      <c r="G179" s="109">
        <v>40</v>
      </c>
      <c r="H179" s="360">
        <f t="shared" si="38"/>
        <v>-11.111111111111107</v>
      </c>
      <c r="I179" s="359">
        <f t="shared" si="39"/>
        <v>-0.22727272727272718</v>
      </c>
      <c r="J179" s="334"/>
      <c r="K179" s="33"/>
      <c r="L179" s="33"/>
      <c r="M179" s="33"/>
      <c r="N179" s="33"/>
    </row>
    <row r="180" spans="1:14" ht="17" thickBot="1">
      <c r="A180" s="33"/>
      <c r="B180" s="33"/>
      <c r="C180" s="26" t="s">
        <v>31</v>
      </c>
      <c r="D180" s="349"/>
      <c r="E180" s="109">
        <v>92.730927120253554</v>
      </c>
      <c r="F180" s="109">
        <v>91</v>
      </c>
      <c r="G180" s="109">
        <v>91</v>
      </c>
      <c r="H180" s="360">
        <f t="shared" si="38"/>
        <v>1.7309271202535541</v>
      </c>
      <c r="I180" s="359">
        <f t="shared" si="39"/>
        <v>1.9021177145643442E-2</v>
      </c>
      <c r="J180" s="334"/>
      <c r="K180" s="33"/>
      <c r="L180" s="33"/>
      <c r="M180" s="33"/>
      <c r="N180" s="33"/>
    </row>
    <row r="181" spans="1:14" ht="16.5">
      <c r="A181" s="33"/>
      <c r="B181" s="33"/>
      <c r="C181" s="33"/>
      <c r="D181" s="334"/>
      <c r="E181" s="334"/>
      <c r="F181" s="334"/>
      <c r="G181" s="334"/>
      <c r="H181" s="334"/>
      <c r="I181" s="334"/>
      <c r="J181" s="334"/>
      <c r="K181" s="33"/>
      <c r="L181" s="33"/>
      <c r="M181" s="33"/>
      <c r="N181" s="33"/>
    </row>
    <row r="182" spans="1:14" ht="17" thickBot="1">
      <c r="A182" s="33"/>
      <c r="B182" s="33"/>
      <c r="C182" s="33"/>
      <c r="D182" s="334"/>
      <c r="E182" s="334"/>
      <c r="F182" s="334"/>
      <c r="G182" s="334"/>
      <c r="H182" s="334"/>
      <c r="I182" s="334"/>
      <c r="J182" s="334"/>
      <c r="K182" s="33"/>
      <c r="L182" s="33"/>
      <c r="M182" s="33"/>
      <c r="N182" s="33"/>
    </row>
    <row r="183" spans="1:14" ht="17" thickBot="1">
      <c r="A183" s="33"/>
      <c r="B183" s="21" t="s">
        <v>24</v>
      </c>
      <c r="C183" s="21" t="s">
        <v>4</v>
      </c>
      <c r="D183" s="21" t="s">
        <v>273</v>
      </c>
      <c r="E183" s="490">
        <v>2025</v>
      </c>
      <c r="F183" s="490"/>
      <c r="G183" s="490"/>
      <c r="H183" s="490">
        <v>2024</v>
      </c>
      <c r="I183" s="490"/>
      <c r="J183" s="490"/>
      <c r="K183" s="490">
        <v>2023</v>
      </c>
      <c r="L183" s="490"/>
      <c r="M183" s="490"/>
      <c r="N183" s="33"/>
    </row>
    <row r="184" spans="1:14" ht="35.5" thickBot="1">
      <c r="A184" s="33"/>
      <c r="B184" s="139" t="s">
        <v>46</v>
      </c>
      <c r="C184" s="142" t="s">
        <v>241</v>
      </c>
      <c r="D184" s="345"/>
      <c r="E184" s="117" t="s">
        <v>504</v>
      </c>
      <c r="F184" s="117" t="s">
        <v>505</v>
      </c>
      <c r="G184" s="117" t="s">
        <v>506</v>
      </c>
      <c r="H184" s="117" t="s">
        <v>504</v>
      </c>
      <c r="I184" s="117" t="s">
        <v>505</v>
      </c>
      <c r="J184" s="117" t="s">
        <v>506</v>
      </c>
      <c r="K184" s="117" t="s">
        <v>504</v>
      </c>
      <c r="L184" s="117" t="s">
        <v>505</v>
      </c>
      <c r="M184" s="117" t="s">
        <v>506</v>
      </c>
      <c r="N184" s="33"/>
    </row>
    <row r="185" spans="1:14" ht="17" thickBot="1">
      <c r="A185" s="33"/>
      <c r="B185" s="114"/>
      <c r="C185" s="18" t="s">
        <v>39</v>
      </c>
      <c r="D185" s="109" t="s">
        <v>0</v>
      </c>
      <c r="E185" s="360">
        <v>83.338343970386859</v>
      </c>
      <c r="F185" s="360">
        <v>73.585611591513228</v>
      </c>
      <c r="G185" s="360">
        <v>80.956913881764308</v>
      </c>
      <c r="H185" s="360">
        <v>105.9</v>
      </c>
      <c r="I185" s="360" t="s">
        <v>72</v>
      </c>
      <c r="J185" s="360">
        <v>103.47</v>
      </c>
      <c r="K185" s="49">
        <v>86.14</v>
      </c>
      <c r="L185" s="49" t="s">
        <v>72</v>
      </c>
      <c r="M185" s="49">
        <v>84.31</v>
      </c>
      <c r="N185" s="33"/>
    </row>
    <row r="186" spans="1:14" ht="17" thickBot="1">
      <c r="A186" s="33"/>
      <c r="B186" s="44"/>
      <c r="C186" s="18" t="s">
        <v>40</v>
      </c>
      <c r="D186" s="109" t="s">
        <v>0</v>
      </c>
      <c r="E186" s="360">
        <v>100.65517956712551</v>
      </c>
      <c r="F186" s="360">
        <v>102.50841142082783</v>
      </c>
      <c r="G186" s="360">
        <v>100.94986390310656</v>
      </c>
      <c r="H186" s="360">
        <v>84.92</v>
      </c>
      <c r="I186" s="360" t="s">
        <v>72</v>
      </c>
      <c r="J186" s="360">
        <v>85.21</v>
      </c>
      <c r="K186" s="49">
        <v>96.4</v>
      </c>
      <c r="L186" s="49" t="s">
        <v>72</v>
      </c>
      <c r="M186" s="49">
        <v>96.6</v>
      </c>
      <c r="N186" s="33"/>
    </row>
    <row r="187" spans="1:14" ht="17" thickBot="1">
      <c r="A187" s="33"/>
      <c r="B187" s="44"/>
      <c r="C187" s="18" t="s">
        <v>41</v>
      </c>
      <c r="D187" s="109" t="s">
        <v>0</v>
      </c>
      <c r="E187" s="360">
        <v>96.254727196757585</v>
      </c>
      <c r="F187" s="360">
        <v>99.289528054708995</v>
      </c>
      <c r="G187" s="360">
        <v>96.448662824992937</v>
      </c>
      <c r="H187" s="360">
        <v>89.04</v>
      </c>
      <c r="I187" s="360" t="s">
        <v>72</v>
      </c>
      <c r="J187" s="360">
        <v>89.73</v>
      </c>
      <c r="K187" s="49">
        <v>91</v>
      </c>
      <c r="L187" s="49" t="s">
        <v>72</v>
      </c>
      <c r="M187" s="49">
        <v>90.13</v>
      </c>
      <c r="N187" s="33"/>
    </row>
    <row r="188" spans="1:14" ht="17" thickBot="1">
      <c r="A188" s="33"/>
      <c r="B188" s="44"/>
      <c r="C188" s="18" t="s">
        <v>42</v>
      </c>
      <c r="D188" s="109" t="s">
        <v>0</v>
      </c>
      <c r="E188" s="360">
        <v>72.003049264553781</v>
      </c>
      <c r="F188" s="360">
        <v>101.7426191091229</v>
      </c>
      <c r="G188" s="360">
        <v>73.309635868079752</v>
      </c>
      <c r="H188" s="360">
        <v>89.73</v>
      </c>
      <c r="I188" s="360" t="s">
        <v>72</v>
      </c>
      <c r="J188" s="360">
        <v>87.37</v>
      </c>
      <c r="K188" s="49">
        <v>68.959999999999994</v>
      </c>
      <c r="L188" s="49" t="s">
        <v>72</v>
      </c>
      <c r="M188" s="49">
        <v>70.739999999999995</v>
      </c>
      <c r="N188" s="33"/>
    </row>
    <row r="189" spans="1:14" ht="16.5">
      <c r="A189" s="33"/>
      <c r="B189" s="44"/>
      <c r="C189" s="10"/>
      <c r="D189" s="347"/>
      <c r="E189" s="374"/>
      <c r="F189" s="374"/>
      <c r="G189" s="374"/>
      <c r="H189" s="374"/>
      <c r="I189" s="334"/>
      <c r="J189" s="374"/>
      <c r="K189" s="11"/>
      <c r="L189" s="132"/>
      <c r="M189" s="11"/>
      <c r="N189" s="33"/>
    </row>
    <row r="190" spans="1:14" ht="16.5">
      <c r="A190" s="33"/>
      <c r="B190" s="483" t="s">
        <v>507</v>
      </c>
      <c r="C190" s="483"/>
      <c r="D190" s="483"/>
      <c r="E190" s="483"/>
      <c r="F190" s="483"/>
      <c r="G190" s="483"/>
      <c r="H190" s="483"/>
      <c r="I190" s="483"/>
      <c r="J190" s="483"/>
      <c r="K190" s="483"/>
      <c r="L190" s="485"/>
      <c r="M190" s="157"/>
      <c r="N190" s="33"/>
    </row>
    <row r="191" spans="1:14" ht="17" thickBot="1">
      <c r="A191" s="33"/>
      <c r="B191" s="44"/>
      <c r="C191" s="499"/>
      <c r="D191" s="500"/>
      <c r="E191" s="500"/>
      <c r="F191" s="500"/>
      <c r="G191" s="500"/>
      <c r="H191" s="500"/>
      <c r="I191" s="334"/>
      <c r="J191" s="334"/>
      <c r="K191" s="33"/>
      <c r="L191" s="33"/>
      <c r="M191" s="33"/>
      <c r="N191" s="33"/>
    </row>
    <row r="192" spans="1:14" ht="17" thickBot="1">
      <c r="A192" s="33"/>
      <c r="B192" s="44"/>
      <c r="C192" s="21" t="s">
        <v>508</v>
      </c>
      <c r="D192" s="21" t="s">
        <v>273</v>
      </c>
      <c r="E192" s="21">
        <v>2025</v>
      </c>
      <c r="F192" s="21">
        <v>2024</v>
      </c>
      <c r="G192" s="21">
        <v>2023</v>
      </c>
      <c r="H192" s="21" t="s">
        <v>62</v>
      </c>
      <c r="I192" s="21" t="s">
        <v>0</v>
      </c>
      <c r="J192" s="374"/>
      <c r="K192" s="11"/>
      <c r="L192" s="132"/>
      <c r="M192" s="11"/>
      <c r="N192" s="33"/>
    </row>
    <row r="193" spans="1:14" ht="17" thickBot="1">
      <c r="A193" s="33"/>
      <c r="B193" s="44"/>
      <c r="C193" s="84"/>
      <c r="D193" s="344"/>
      <c r="E193" s="377"/>
      <c r="F193" s="377"/>
      <c r="G193" s="377"/>
      <c r="H193" s="377"/>
      <c r="I193" s="335"/>
      <c r="J193" s="374"/>
      <c r="K193" s="11"/>
      <c r="L193" s="132"/>
      <c r="M193" s="11"/>
      <c r="N193" s="33"/>
    </row>
    <row r="194" spans="1:14" ht="17" thickBot="1">
      <c r="A194" s="33"/>
      <c r="B194" s="44"/>
      <c r="C194" s="18" t="s">
        <v>509</v>
      </c>
      <c r="D194" s="109" t="s">
        <v>0</v>
      </c>
      <c r="E194" s="109">
        <v>97</v>
      </c>
      <c r="F194" s="109">
        <v>97</v>
      </c>
      <c r="G194" s="101" t="s">
        <v>72</v>
      </c>
      <c r="H194" s="360" t="s">
        <v>2</v>
      </c>
      <c r="I194" s="360" t="s">
        <v>2</v>
      </c>
      <c r="J194" s="374"/>
      <c r="K194" s="11"/>
      <c r="L194" s="132"/>
      <c r="M194" s="11"/>
      <c r="N194" s="33"/>
    </row>
    <row r="195" spans="1:14" ht="17" thickBot="1">
      <c r="A195" s="33"/>
      <c r="B195" s="44"/>
      <c r="C195" s="18" t="s">
        <v>510</v>
      </c>
      <c r="D195" s="109" t="s">
        <v>0</v>
      </c>
      <c r="E195" s="109">
        <v>97</v>
      </c>
      <c r="F195" s="109">
        <v>92</v>
      </c>
      <c r="G195" s="101" t="s">
        <v>72</v>
      </c>
      <c r="H195" s="360">
        <f>+E195/F195-1</f>
        <v>5.4347826086956541E-2</v>
      </c>
      <c r="I195" s="378">
        <f>+E195/F195-1</f>
        <v>5.4347826086956541E-2</v>
      </c>
      <c r="J195" s="374"/>
      <c r="K195" s="11"/>
      <c r="L195" s="132"/>
      <c r="M195" s="11"/>
      <c r="N195" s="33"/>
    </row>
    <row r="196" spans="1:14" ht="17" thickBot="1">
      <c r="A196" s="33"/>
      <c r="B196" s="44"/>
      <c r="C196" s="18" t="s">
        <v>511</v>
      </c>
      <c r="D196" s="109" t="s">
        <v>0</v>
      </c>
      <c r="E196" s="109">
        <v>129.48177713849586</v>
      </c>
      <c r="F196" s="101" t="s">
        <v>72</v>
      </c>
      <c r="G196" s="101" t="s">
        <v>72</v>
      </c>
      <c r="H196" s="360" t="s">
        <v>2</v>
      </c>
      <c r="I196" s="360" t="s">
        <v>2</v>
      </c>
      <c r="J196" s="374"/>
      <c r="K196" s="11"/>
      <c r="L196" s="132"/>
      <c r="M196" s="11"/>
      <c r="N196" s="33"/>
    </row>
    <row r="197" spans="1:14" ht="17" thickBot="1">
      <c r="A197" s="33"/>
      <c r="B197" s="44"/>
      <c r="C197" s="18" t="s">
        <v>512</v>
      </c>
      <c r="D197" s="109" t="s">
        <v>0</v>
      </c>
      <c r="E197" s="109">
        <v>96.510620090412729</v>
      </c>
      <c r="F197" s="101" t="s">
        <v>72</v>
      </c>
      <c r="G197" s="101" t="s">
        <v>72</v>
      </c>
      <c r="H197" s="360" t="s">
        <v>2</v>
      </c>
      <c r="I197" s="360" t="s">
        <v>2</v>
      </c>
      <c r="J197" s="374"/>
      <c r="K197" s="11"/>
      <c r="L197" s="132"/>
      <c r="M197" s="11"/>
      <c r="N197" s="33"/>
    </row>
    <row r="198" spans="1:14" ht="16.5">
      <c r="A198" s="33"/>
      <c r="B198" s="44"/>
      <c r="C198" s="10"/>
      <c r="D198" s="347"/>
      <c r="E198" s="374"/>
      <c r="F198" s="374"/>
      <c r="G198" s="374"/>
      <c r="H198" s="374"/>
      <c r="I198" s="334"/>
      <c r="J198" s="374"/>
      <c r="K198" s="11"/>
      <c r="L198" s="132"/>
      <c r="M198" s="11"/>
      <c r="N198" s="33"/>
    </row>
    <row r="199" spans="1:14" ht="16.5">
      <c r="A199" s="33"/>
      <c r="B199" s="33"/>
      <c r="C199" s="33"/>
      <c r="D199" s="334"/>
      <c r="E199" s="334"/>
      <c r="F199" s="334"/>
      <c r="G199" s="334"/>
      <c r="H199" s="334"/>
      <c r="I199" s="334"/>
      <c r="J199" s="334"/>
      <c r="K199" s="33"/>
      <c r="L199" s="33"/>
      <c r="M199" s="33"/>
      <c r="N199" s="33"/>
    </row>
    <row r="200" spans="1:14" ht="21">
      <c r="A200" s="33"/>
      <c r="B200" s="19" t="s">
        <v>513</v>
      </c>
      <c r="C200" s="133"/>
      <c r="D200" s="334"/>
      <c r="E200" s="334"/>
      <c r="F200" s="334"/>
      <c r="G200" s="334"/>
      <c r="H200" s="334"/>
      <c r="I200" s="334"/>
      <c r="J200" s="334"/>
      <c r="K200" s="33"/>
      <c r="L200" s="33"/>
      <c r="M200" s="33"/>
      <c r="N200" s="33"/>
    </row>
    <row r="201" spans="1:14" ht="17" thickBot="1">
      <c r="A201" s="33"/>
      <c r="B201" s="33"/>
      <c r="C201" s="33"/>
      <c r="D201" s="334"/>
      <c r="E201" s="363"/>
      <c r="F201" s="334"/>
      <c r="G201" s="334"/>
      <c r="H201" s="334"/>
      <c r="I201" s="334"/>
      <c r="J201" s="334"/>
      <c r="K201" s="33"/>
      <c r="L201" s="33"/>
      <c r="M201" s="33"/>
      <c r="N201" s="33"/>
    </row>
    <row r="202" spans="1:14" ht="17" thickBot="1">
      <c r="A202" s="33"/>
      <c r="B202" s="116" t="s">
        <v>24</v>
      </c>
      <c r="C202" s="73" t="s">
        <v>4</v>
      </c>
      <c r="D202" s="73" t="s">
        <v>273</v>
      </c>
      <c r="E202" s="73">
        <v>2025</v>
      </c>
      <c r="F202" s="73">
        <v>2024</v>
      </c>
      <c r="G202" s="73">
        <v>2023</v>
      </c>
      <c r="H202" s="73" t="s">
        <v>62</v>
      </c>
      <c r="I202" s="73" t="s">
        <v>70</v>
      </c>
      <c r="J202" s="334"/>
      <c r="K202" s="33"/>
      <c r="L202" s="33"/>
      <c r="M202" s="33"/>
      <c r="N202" s="33"/>
    </row>
    <row r="203" spans="1:14" ht="21" thickBot="1">
      <c r="A203" s="33"/>
      <c r="B203" s="134" t="s">
        <v>57</v>
      </c>
      <c r="C203" s="143" t="s">
        <v>514</v>
      </c>
      <c r="D203" s="350"/>
      <c r="E203" s="349"/>
      <c r="F203" s="350"/>
      <c r="G203" s="350"/>
      <c r="H203" s="376"/>
      <c r="I203" s="349"/>
      <c r="J203" s="334"/>
      <c r="K203" s="33"/>
      <c r="L203" s="33"/>
      <c r="M203" s="33"/>
      <c r="N203" s="33"/>
    </row>
    <row r="204" spans="1:14" ht="17" thickBot="1">
      <c r="A204" s="33"/>
      <c r="B204" s="123"/>
      <c r="C204" s="23" t="s">
        <v>515</v>
      </c>
      <c r="D204" s="101" t="s">
        <v>301</v>
      </c>
      <c r="E204" s="109">
        <v>12799</v>
      </c>
      <c r="F204" s="109" t="s">
        <v>72</v>
      </c>
      <c r="G204" s="109" t="s">
        <v>72</v>
      </c>
      <c r="H204" s="109" t="s">
        <v>2</v>
      </c>
      <c r="I204" s="109" t="s">
        <v>2</v>
      </c>
      <c r="J204" s="334"/>
      <c r="K204" s="33"/>
      <c r="L204" s="33"/>
      <c r="M204" s="33"/>
      <c r="N204" s="33"/>
    </row>
    <row r="205" spans="1:14" ht="17" thickBot="1">
      <c r="A205" s="33"/>
      <c r="B205" s="33"/>
      <c r="C205" s="23" t="s">
        <v>515</v>
      </c>
      <c r="D205" s="101" t="s">
        <v>0</v>
      </c>
      <c r="E205" s="109">
        <v>79.50316742538395</v>
      </c>
      <c r="F205" s="109" t="s">
        <v>72</v>
      </c>
      <c r="G205" s="109" t="s">
        <v>72</v>
      </c>
      <c r="H205" s="109" t="s">
        <v>2</v>
      </c>
      <c r="I205" s="109" t="s">
        <v>2</v>
      </c>
      <c r="J205" s="334"/>
      <c r="K205" s="33"/>
      <c r="L205" s="33"/>
      <c r="M205" s="33"/>
      <c r="N205" s="33"/>
    </row>
    <row r="206" spans="1:14" ht="20.5">
      <c r="A206" s="33"/>
      <c r="B206" s="33"/>
      <c r="C206" s="33"/>
      <c r="D206" s="334"/>
      <c r="E206" s="334"/>
      <c r="F206" s="379"/>
      <c r="G206" s="379"/>
      <c r="H206" s="379"/>
      <c r="I206" s="334"/>
      <c r="J206" s="334"/>
      <c r="K206" s="33"/>
      <c r="L206" s="33"/>
      <c r="M206" s="33"/>
      <c r="N206" s="33"/>
    </row>
    <row r="207" spans="1:14" ht="16.5">
      <c r="A207" s="33"/>
      <c r="B207" s="483" t="s">
        <v>516</v>
      </c>
      <c r="C207" s="485"/>
      <c r="D207" s="334"/>
      <c r="E207" s="334"/>
      <c r="F207" s="334"/>
      <c r="G207" s="334"/>
      <c r="H207" s="334"/>
      <c r="I207" s="334"/>
      <c r="J207" s="334"/>
      <c r="K207" s="33"/>
      <c r="L207" s="33"/>
      <c r="M207" s="33"/>
      <c r="N207" s="33"/>
    </row>
    <row r="208" spans="1:14" ht="16.5">
      <c r="A208" s="33"/>
      <c r="B208" s="33"/>
      <c r="C208" s="33"/>
      <c r="D208" s="334"/>
      <c r="E208" s="334"/>
      <c r="F208" s="334"/>
      <c r="G208" s="334"/>
      <c r="H208" s="334"/>
      <c r="I208" s="334"/>
      <c r="J208" s="334"/>
      <c r="K208" s="33"/>
      <c r="L208" s="33"/>
      <c r="M208" s="33"/>
      <c r="N208" s="33"/>
    </row>
    <row r="209" spans="1:14" s="3" customFormat="1" ht="17" thickBot="1">
      <c r="A209" s="43"/>
      <c r="B209" s="495" t="s">
        <v>517</v>
      </c>
      <c r="C209" s="496"/>
      <c r="D209" s="496"/>
      <c r="E209" s="496"/>
      <c r="F209" s="496"/>
      <c r="G209" s="496"/>
      <c r="H209" s="106"/>
      <c r="I209" s="106"/>
      <c r="J209" s="106"/>
      <c r="K209" s="43"/>
      <c r="L209" s="43"/>
      <c r="M209" s="43"/>
      <c r="N209" s="43"/>
    </row>
    <row r="210" spans="1:14" ht="17" thickBot="1">
      <c r="A210" s="33"/>
      <c r="B210" s="21" t="s">
        <v>24</v>
      </c>
      <c r="C210" s="21" t="s">
        <v>4</v>
      </c>
      <c r="D210" s="21"/>
      <c r="E210" s="21" t="s">
        <v>18</v>
      </c>
      <c r="F210" s="21" t="s">
        <v>19</v>
      </c>
      <c r="G210" s="21" t="s">
        <v>20</v>
      </c>
      <c r="H210" s="21" t="s">
        <v>50</v>
      </c>
      <c r="I210" s="21" t="s">
        <v>51</v>
      </c>
      <c r="J210" s="21" t="s">
        <v>52</v>
      </c>
      <c r="K210" s="21" t="s">
        <v>35</v>
      </c>
      <c r="L210" s="33"/>
      <c r="M210" s="33"/>
      <c r="N210" s="33"/>
    </row>
    <row r="211" spans="1:14" ht="33.5" thickBot="1">
      <c r="A211" s="33"/>
      <c r="B211" s="147"/>
      <c r="C211" s="160" t="s">
        <v>518</v>
      </c>
      <c r="D211" s="351"/>
      <c r="E211" s="351" t="s">
        <v>522</v>
      </c>
      <c r="F211" s="351" t="s">
        <v>522</v>
      </c>
      <c r="G211" s="380" t="s">
        <v>721</v>
      </c>
      <c r="H211" s="351" t="s">
        <v>523</v>
      </c>
      <c r="I211" s="351" t="s">
        <v>524</v>
      </c>
      <c r="J211" s="351" t="s">
        <v>525</v>
      </c>
      <c r="K211" s="76" t="s">
        <v>526</v>
      </c>
      <c r="L211" s="33"/>
      <c r="M211" s="33"/>
      <c r="N211" s="33"/>
    </row>
    <row r="212" spans="1:14" ht="33.5" thickBot="1">
      <c r="A212" s="33"/>
      <c r="B212" s="10"/>
      <c r="C212" s="160" t="s">
        <v>519</v>
      </c>
      <c r="D212" s="352" t="s">
        <v>520</v>
      </c>
      <c r="E212" s="381">
        <v>10</v>
      </c>
      <c r="F212" s="381">
        <v>20</v>
      </c>
      <c r="G212" s="381">
        <v>3</v>
      </c>
      <c r="H212" s="381">
        <v>5</v>
      </c>
      <c r="I212" s="381">
        <v>3</v>
      </c>
      <c r="J212" s="381">
        <v>2</v>
      </c>
      <c r="K212" s="88">
        <v>20</v>
      </c>
      <c r="L212" s="33"/>
      <c r="M212" s="33"/>
      <c r="N212" s="33"/>
    </row>
    <row r="213" spans="1:14" ht="17" thickBot="1">
      <c r="A213" s="33"/>
      <c r="B213" s="33"/>
      <c r="C213" s="77" t="s">
        <v>521</v>
      </c>
      <c r="D213" s="351"/>
      <c r="E213" s="381"/>
      <c r="F213" s="381"/>
      <c r="G213" s="381"/>
      <c r="H213" s="381"/>
      <c r="I213" s="381"/>
      <c r="J213" s="381"/>
      <c r="K213" s="88"/>
      <c r="L213" s="33"/>
      <c r="M213" s="33"/>
      <c r="N213" s="33"/>
    </row>
    <row r="214" spans="1:14" ht="16.5">
      <c r="A214" s="33"/>
      <c r="B214" s="33"/>
      <c r="C214" s="33"/>
      <c r="D214" s="334"/>
      <c r="E214" s="334"/>
      <c r="F214" s="334"/>
      <c r="G214" s="334"/>
      <c r="H214" s="334"/>
      <c r="I214" s="334"/>
      <c r="J214" s="334"/>
      <c r="K214" s="33"/>
      <c r="L214" s="33"/>
      <c r="M214" s="33"/>
      <c r="N214" s="33"/>
    </row>
    <row r="215" spans="1:14" ht="18" thickBot="1">
      <c r="A215" s="33"/>
      <c r="B215" s="33"/>
      <c r="C215" s="8" t="s">
        <v>527</v>
      </c>
      <c r="D215" s="334"/>
      <c r="E215" s="334"/>
      <c r="F215" s="334"/>
      <c r="G215" s="334"/>
      <c r="H215" s="334"/>
      <c r="I215" s="334"/>
      <c r="J215" s="334"/>
      <c r="K215" s="33"/>
      <c r="L215" s="33"/>
      <c r="M215" s="33"/>
      <c r="N215" s="33"/>
    </row>
    <row r="216" spans="1:14" ht="17" thickBot="1">
      <c r="A216" s="33"/>
      <c r="B216" s="118"/>
      <c r="C216" s="21" t="s">
        <v>4</v>
      </c>
      <c r="D216" s="21" t="s">
        <v>273</v>
      </c>
      <c r="E216" s="21">
        <v>2025</v>
      </c>
      <c r="F216" s="21">
        <v>2024</v>
      </c>
      <c r="G216" s="21">
        <v>2023</v>
      </c>
      <c r="H216" s="21" t="s">
        <v>62</v>
      </c>
      <c r="I216" s="21" t="s">
        <v>0</v>
      </c>
      <c r="J216" s="334"/>
      <c r="K216" s="33"/>
      <c r="L216" s="33"/>
      <c r="M216" s="33"/>
      <c r="N216" s="33"/>
    </row>
    <row r="217" spans="1:14" ht="17" thickBot="1">
      <c r="A217" s="33"/>
      <c r="B217" s="33"/>
      <c r="C217" s="25" t="s">
        <v>528</v>
      </c>
      <c r="D217" s="344" t="s">
        <v>0</v>
      </c>
      <c r="E217" s="344">
        <v>93.077175001472582</v>
      </c>
      <c r="F217" s="344">
        <v>89.685378031383735</v>
      </c>
      <c r="G217" s="99" t="s">
        <v>72</v>
      </c>
      <c r="H217" s="344">
        <f>+E217-F217</f>
        <v>3.3917969700888477</v>
      </c>
      <c r="I217" s="382">
        <f t="shared" ref="I217" si="40">+E217/F217-1</f>
        <v>3.7818840088982508E-2</v>
      </c>
      <c r="J217" s="334"/>
      <c r="K217" s="33"/>
      <c r="L217" s="33"/>
      <c r="M217" s="33"/>
      <c r="N217" s="33"/>
    </row>
    <row r="218" spans="1:14" ht="17" thickBot="1">
      <c r="A218" s="33"/>
      <c r="B218" s="33"/>
      <c r="C218" s="26" t="s">
        <v>529</v>
      </c>
      <c r="D218" s="109" t="s">
        <v>0</v>
      </c>
      <c r="E218" s="109">
        <v>85</v>
      </c>
      <c r="F218" s="109">
        <v>85</v>
      </c>
      <c r="G218" s="101" t="s">
        <v>72</v>
      </c>
      <c r="H218" s="109">
        <f t="shared" ref="H218:H221" si="41">+E218-F218</f>
        <v>0</v>
      </c>
      <c r="I218" s="359">
        <f t="shared" ref="I218:I221" si="42">+E218/F218-1</f>
        <v>0</v>
      </c>
      <c r="J218" s="334"/>
      <c r="K218" s="33"/>
      <c r="L218" s="33"/>
      <c r="M218" s="33"/>
      <c r="N218" s="33"/>
    </row>
    <row r="219" spans="1:14" ht="17" thickBot="1">
      <c r="A219" s="33"/>
      <c r="B219" s="33"/>
      <c r="C219" s="26" t="s">
        <v>530</v>
      </c>
      <c r="D219" s="109" t="s">
        <v>0</v>
      </c>
      <c r="E219" s="109">
        <v>76.733869547349258</v>
      </c>
      <c r="F219" s="109">
        <v>81.17861663652802</v>
      </c>
      <c r="G219" s="101" t="s">
        <v>72</v>
      </c>
      <c r="H219" s="109">
        <f t="shared" si="41"/>
        <v>-4.4447470891787617</v>
      </c>
      <c r="I219" s="359">
        <f t="shared" si="42"/>
        <v>-5.4752683321518392E-2</v>
      </c>
      <c r="J219" s="334"/>
      <c r="K219" s="33"/>
      <c r="L219" s="33"/>
      <c r="M219" s="33"/>
      <c r="N219" s="33"/>
    </row>
    <row r="220" spans="1:14" ht="17" thickBot="1">
      <c r="A220" s="33"/>
      <c r="B220" s="33"/>
      <c r="C220" s="26" t="s">
        <v>531</v>
      </c>
      <c r="D220" s="109" t="s">
        <v>0</v>
      </c>
      <c r="E220" s="109">
        <v>87.932355539848018</v>
      </c>
      <c r="F220" s="109">
        <v>84.992919206328622</v>
      </c>
      <c r="G220" s="101" t="s">
        <v>72</v>
      </c>
      <c r="H220" s="109">
        <f t="shared" si="41"/>
        <v>2.9394363335193958</v>
      </c>
      <c r="I220" s="359">
        <f>+E220/F220-1</f>
        <v>3.458448493084032E-2</v>
      </c>
      <c r="J220" s="334"/>
      <c r="K220" s="33"/>
      <c r="L220" s="33"/>
      <c r="M220" s="33"/>
      <c r="N220" s="33"/>
    </row>
    <row r="221" spans="1:14" ht="17" thickBot="1">
      <c r="A221" s="33"/>
      <c r="B221" s="33"/>
      <c r="C221" s="26" t="s">
        <v>532</v>
      </c>
      <c r="D221" s="109" t="s">
        <v>0</v>
      </c>
      <c r="E221" s="109">
        <v>91.451304706367438</v>
      </c>
      <c r="F221" s="109">
        <v>90.597166385682812</v>
      </c>
      <c r="G221" s="101" t="s">
        <v>72</v>
      </c>
      <c r="H221" s="109">
        <f t="shared" si="41"/>
        <v>0.85413832068462625</v>
      </c>
      <c r="I221" s="359">
        <f t="shared" si="42"/>
        <v>9.4278701504686424E-3</v>
      </c>
      <c r="J221" s="334"/>
      <c r="K221" s="33"/>
      <c r="L221" s="33"/>
      <c r="M221" s="33"/>
      <c r="N221" s="33"/>
    </row>
    <row r="222" spans="1:14" ht="16.5">
      <c r="A222" s="33"/>
      <c r="B222" s="33"/>
      <c r="C222" s="33"/>
      <c r="D222" s="334"/>
      <c r="E222" s="334"/>
      <c r="F222" s="334"/>
      <c r="G222" s="334"/>
      <c r="H222" s="334"/>
      <c r="I222" s="334"/>
      <c r="J222" s="334"/>
      <c r="K222" s="33"/>
      <c r="L222" s="33"/>
      <c r="M222" s="33"/>
      <c r="N222" s="33"/>
    </row>
    <row r="223" spans="1:14" ht="16.5">
      <c r="A223" s="33"/>
      <c r="B223" s="33"/>
      <c r="C223" s="33"/>
      <c r="D223" s="334"/>
      <c r="E223" s="334"/>
      <c r="F223" s="334"/>
      <c r="G223" s="334"/>
      <c r="H223" s="334"/>
      <c r="I223" s="334"/>
      <c r="J223" s="334"/>
      <c r="K223" s="33"/>
      <c r="L223" s="33"/>
      <c r="M223" s="33"/>
      <c r="N223" s="33"/>
    </row>
    <row r="224" spans="1:14" ht="16.5">
      <c r="A224" s="33"/>
      <c r="B224" s="483" t="s">
        <v>708</v>
      </c>
      <c r="C224" s="483"/>
      <c r="D224" s="483"/>
      <c r="E224" s="483"/>
      <c r="F224" s="483"/>
      <c r="G224" s="483"/>
      <c r="H224" s="483"/>
      <c r="I224" s="332"/>
      <c r="J224" s="334"/>
      <c r="K224" s="33"/>
      <c r="L224" s="33"/>
      <c r="M224" s="33"/>
      <c r="N224" s="33"/>
    </row>
    <row r="225" spans="1:14" ht="16.5">
      <c r="A225" s="33"/>
      <c r="B225" s="483" t="s">
        <v>533</v>
      </c>
      <c r="C225" s="483"/>
      <c r="D225" s="483"/>
      <c r="E225" s="483"/>
      <c r="F225" s="483"/>
      <c r="G225" s="483"/>
      <c r="H225" s="483"/>
      <c r="I225" s="332"/>
      <c r="J225" s="334"/>
      <c r="K225" s="33"/>
      <c r="L225" s="33"/>
      <c r="M225" s="33"/>
      <c r="N225" s="33"/>
    </row>
    <row r="226" spans="1:14" ht="16.5" customHeight="1">
      <c r="A226" s="33"/>
      <c r="B226" s="483" t="s">
        <v>709</v>
      </c>
      <c r="C226" s="483"/>
      <c r="D226" s="483"/>
      <c r="E226" s="483"/>
      <c r="F226" s="483"/>
      <c r="G226" s="483"/>
      <c r="H226" s="483"/>
      <c r="I226" s="483"/>
      <c r="J226" s="334"/>
      <c r="K226" s="33"/>
      <c r="L226" s="33"/>
      <c r="M226" s="33"/>
      <c r="N226" s="33"/>
    </row>
    <row r="227" spans="1:14" ht="16.5">
      <c r="A227" s="33"/>
      <c r="B227" s="483"/>
      <c r="C227" s="483"/>
      <c r="D227" s="483"/>
      <c r="E227" s="483"/>
      <c r="F227" s="483"/>
      <c r="G227" s="483"/>
      <c r="H227" s="483"/>
      <c r="I227" s="483"/>
      <c r="J227" s="334"/>
      <c r="K227" s="33"/>
      <c r="L227" s="33"/>
      <c r="M227" s="33"/>
      <c r="N227" s="33"/>
    </row>
    <row r="228" spans="1:14" ht="16.5">
      <c r="A228" s="33"/>
      <c r="B228" s="483"/>
      <c r="C228" s="483"/>
      <c r="D228" s="483"/>
      <c r="E228" s="483"/>
      <c r="F228" s="483"/>
      <c r="G228" s="483"/>
      <c r="H228" s="483"/>
      <c r="I228" s="483"/>
      <c r="J228" s="334"/>
      <c r="K228" s="33"/>
      <c r="L228" s="33"/>
      <c r="M228" s="33"/>
      <c r="N228" s="33"/>
    </row>
    <row r="229" spans="1:14" ht="16.5">
      <c r="A229" s="33"/>
      <c r="B229" s="33"/>
      <c r="C229" s="33"/>
      <c r="D229" s="334"/>
      <c r="E229" s="334"/>
      <c r="F229" s="334"/>
      <c r="G229" s="334"/>
      <c r="H229" s="334"/>
      <c r="I229" s="334"/>
      <c r="J229" s="334"/>
      <c r="K229" s="33"/>
      <c r="L229" s="33"/>
      <c r="M229" s="33"/>
      <c r="N229" s="33"/>
    </row>
    <row r="230" spans="1:14" ht="21">
      <c r="A230" s="33"/>
      <c r="B230" s="19" t="s">
        <v>534</v>
      </c>
      <c r="C230" s="135"/>
      <c r="D230" s="353"/>
      <c r="E230" s="353"/>
      <c r="F230" s="353"/>
      <c r="G230" s="334"/>
      <c r="H230" s="334"/>
      <c r="I230" s="334"/>
      <c r="J230" s="334"/>
      <c r="K230" s="33"/>
      <c r="L230" s="33"/>
      <c r="M230" s="33"/>
      <c r="N230" s="33"/>
    </row>
    <row r="231" spans="1:14" ht="16.5">
      <c r="A231" s="33"/>
      <c r="B231" s="43"/>
      <c r="C231" s="33"/>
      <c r="D231" s="334"/>
      <c r="E231" s="334"/>
      <c r="F231" s="334"/>
      <c r="G231" s="334"/>
      <c r="H231" s="334"/>
      <c r="I231" s="334"/>
      <c r="J231" s="334"/>
      <c r="K231" s="33"/>
      <c r="L231" s="33"/>
      <c r="M231" s="33"/>
      <c r="N231" s="33"/>
    </row>
    <row r="232" spans="1:14" ht="16.5">
      <c r="A232" s="33"/>
      <c r="B232" s="33"/>
      <c r="C232" s="33"/>
      <c r="D232" s="334"/>
      <c r="E232" s="334"/>
      <c r="F232" s="334"/>
      <c r="G232" s="334"/>
      <c r="H232" s="334"/>
      <c r="I232" s="334"/>
      <c r="J232" s="334"/>
      <c r="K232" s="33"/>
      <c r="L232" s="33"/>
      <c r="M232" s="33"/>
      <c r="N232" s="33"/>
    </row>
    <row r="233" spans="1:14" ht="18" thickBot="1">
      <c r="A233" s="33"/>
      <c r="B233" s="8" t="s">
        <v>535</v>
      </c>
      <c r="C233" s="33"/>
      <c r="D233" s="334"/>
      <c r="E233" s="334"/>
      <c r="F233" s="334"/>
      <c r="G233" s="334"/>
      <c r="H233" s="334"/>
      <c r="I233" s="334"/>
      <c r="J233" s="334"/>
      <c r="K233" s="33"/>
      <c r="L233" s="33"/>
      <c r="M233" s="33"/>
      <c r="N233" s="33"/>
    </row>
    <row r="234" spans="1:14" ht="17" thickBot="1">
      <c r="A234" s="33"/>
      <c r="B234" s="95" t="s">
        <v>47</v>
      </c>
      <c r="C234" s="28" t="s">
        <v>4</v>
      </c>
      <c r="D234" s="28" t="s">
        <v>273</v>
      </c>
      <c r="E234" s="28">
        <v>2025</v>
      </c>
      <c r="F234" s="28">
        <v>2024</v>
      </c>
      <c r="G234" s="28">
        <v>2023</v>
      </c>
      <c r="H234" s="28" t="s">
        <v>62</v>
      </c>
      <c r="I234" s="28" t="s">
        <v>0</v>
      </c>
      <c r="J234" s="334"/>
      <c r="K234" s="33"/>
      <c r="L234" s="33"/>
      <c r="M234" s="33"/>
      <c r="N234" s="33"/>
    </row>
    <row r="235" spans="1:14" ht="18" thickBot="1">
      <c r="A235" s="33"/>
      <c r="B235" s="136"/>
      <c r="C235" s="161" t="s">
        <v>535</v>
      </c>
      <c r="D235" s="354"/>
      <c r="E235" s="383"/>
      <c r="F235" s="384"/>
      <c r="G235" s="384"/>
      <c r="H235" s="383"/>
      <c r="I235" s="383"/>
      <c r="J235" s="334"/>
      <c r="K235" s="33"/>
      <c r="L235" s="33"/>
      <c r="M235" s="33"/>
      <c r="N235" s="33"/>
    </row>
    <row r="236" spans="1:14" ht="17" thickBot="1">
      <c r="A236" s="33"/>
      <c r="B236" s="44"/>
      <c r="C236" s="77" t="s">
        <v>536</v>
      </c>
      <c r="D236" s="352" t="s">
        <v>301</v>
      </c>
      <c r="E236" s="385">
        <v>0</v>
      </c>
      <c r="F236" s="385">
        <v>1</v>
      </c>
      <c r="G236" s="385">
        <v>1</v>
      </c>
      <c r="H236" s="385">
        <f t="shared" ref="H236" si="43">+E236-F236</f>
        <v>-1</v>
      </c>
      <c r="I236" s="386" t="s">
        <v>2</v>
      </c>
      <c r="J236" s="334"/>
      <c r="K236" s="33"/>
      <c r="L236" s="33"/>
      <c r="M236" s="33"/>
      <c r="N236" s="33"/>
    </row>
    <row r="237" spans="1:14" ht="17" thickBot="1">
      <c r="A237" s="33"/>
      <c r="B237" s="44"/>
      <c r="C237" s="77" t="s">
        <v>537</v>
      </c>
      <c r="D237" s="352" t="s">
        <v>301</v>
      </c>
      <c r="E237" s="385">
        <v>0</v>
      </c>
      <c r="F237" s="385">
        <v>0</v>
      </c>
      <c r="G237" s="385">
        <v>0</v>
      </c>
      <c r="H237" s="386" t="s">
        <v>2</v>
      </c>
      <c r="I237" s="386" t="s">
        <v>2</v>
      </c>
      <c r="J237" s="334"/>
      <c r="K237" s="33"/>
      <c r="L237" s="33"/>
      <c r="M237" s="33"/>
      <c r="N237" s="33"/>
    </row>
    <row r="238" spans="1:14" ht="17" thickBot="1">
      <c r="A238" s="33"/>
      <c r="B238" s="44"/>
      <c r="C238" s="77" t="s">
        <v>538</v>
      </c>
      <c r="D238" s="352" t="s">
        <v>301</v>
      </c>
      <c r="E238" s="385">
        <v>0</v>
      </c>
      <c r="F238" s="385">
        <v>1</v>
      </c>
      <c r="G238" s="385">
        <v>4</v>
      </c>
      <c r="H238" s="385">
        <f t="shared" ref="H238:H241" si="44">+E238-F238</f>
        <v>-1</v>
      </c>
      <c r="I238" s="386" t="s">
        <v>2</v>
      </c>
      <c r="J238" s="334"/>
      <c r="K238" s="33"/>
      <c r="L238" s="33"/>
      <c r="M238" s="33"/>
      <c r="N238" s="33"/>
    </row>
    <row r="239" spans="1:14" ht="17" thickBot="1">
      <c r="A239" s="33"/>
      <c r="B239" s="44"/>
      <c r="C239" s="77" t="s">
        <v>539</v>
      </c>
      <c r="D239" s="352" t="s">
        <v>301</v>
      </c>
      <c r="E239" s="385">
        <v>5</v>
      </c>
      <c r="F239" s="385">
        <v>12</v>
      </c>
      <c r="G239" s="385">
        <v>25</v>
      </c>
      <c r="H239" s="385">
        <f t="shared" si="44"/>
        <v>-7</v>
      </c>
      <c r="I239" s="386">
        <f t="shared" ref="I239:I241" si="45">+E239/F239-1</f>
        <v>-0.58333333333333326</v>
      </c>
      <c r="J239" s="334"/>
      <c r="K239" s="33"/>
      <c r="L239" s="33"/>
      <c r="M239" s="33"/>
      <c r="N239" s="33"/>
    </row>
    <row r="240" spans="1:14" ht="17" thickBot="1">
      <c r="A240" s="33"/>
      <c r="B240" s="44"/>
      <c r="C240" s="77" t="s">
        <v>540</v>
      </c>
      <c r="D240" s="352" t="s">
        <v>541</v>
      </c>
      <c r="E240" s="387">
        <v>0.15003059423877718</v>
      </c>
      <c r="F240" s="387">
        <v>0.39</v>
      </c>
      <c r="G240" s="387">
        <v>0.87</v>
      </c>
      <c r="H240" s="385">
        <f t="shared" si="44"/>
        <v>-0.23996940576122283</v>
      </c>
      <c r="I240" s="386">
        <f t="shared" si="45"/>
        <v>-0.61530616861852006</v>
      </c>
      <c r="J240" s="334"/>
      <c r="K240" s="33"/>
      <c r="L240" s="33"/>
      <c r="M240" s="33"/>
      <c r="N240" s="33"/>
    </row>
    <row r="241" spans="1:14" ht="17" thickBot="1">
      <c r="A241" s="33"/>
      <c r="B241" s="44"/>
      <c r="C241" s="77" t="s">
        <v>542</v>
      </c>
      <c r="D241" s="352" t="s">
        <v>301</v>
      </c>
      <c r="E241" s="385">
        <v>33326536</v>
      </c>
      <c r="F241" s="385">
        <v>30380913</v>
      </c>
      <c r="G241" s="385">
        <v>28886904</v>
      </c>
      <c r="H241" s="385">
        <f t="shared" si="44"/>
        <v>2945623</v>
      </c>
      <c r="I241" s="386">
        <f t="shared" si="45"/>
        <v>9.6956368625261469E-2</v>
      </c>
      <c r="J241" s="334"/>
      <c r="K241" s="33"/>
      <c r="L241" s="33"/>
      <c r="M241" s="33"/>
      <c r="N241" s="33"/>
    </row>
    <row r="242" spans="1:14" ht="17" thickBot="1">
      <c r="A242" s="33"/>
      <c r="B242" s="33"/>
      <c r="C242" s="33"/>
      <c r="D242" s="334"/>
      <c r="E242" s="334"/>
      <c r="F242" s="334"/>
      <c r="G242" s="334"/>
      <c r="H242" s="334"/>
      <c r="I242" s="334"/>
      <c r="J242" s="334"/>
      <c r="K242" s="33"/>
      <c r="L242" s="33"/>
      <c r="M242" s="33"/>
      <c r="N242" s="33"/>
    </row>
    <row r="243" spans="1:14" ht="17" thickBot="1">
      <c r="A243" s="33"/>
      <c r="B243" s="95" t="s">
        <v>48</v>
      </c>
      <c r="C243" s="28" t="s">
        <v>4</v>
      </c>
      <c r="D243" s="28" t="s">
        <v>273</v>
      </c>
      <c r="E243" s="28">
        <v>2025</v>
      </c>
      <c r="F243" s="28">
        <v>2024</v>
      </c>
      <c r="G243" s="28">
        <v>2023</v>
      </c>
      <c r="H243" s="28" t="s">
        <v>62</v>
      </c>
      <c r="I243" s="28" t="s">
        <v>0</v>
      </c>
      <c r="J243" s="334"/>
      <c r="K243" s="33"/>
      <c r="L243" s="33"/>
      <c r="M243" s="33"/>
      <c r="N243" s="33"/>
    </row>
    <row r="244" spans="1:14" ht="18" thickBot="1">
      <c r="A244" s="33"/>
      <c r="B244" s="136"/>
      <c r="C244" s="162" t="s">
        <v>543</v>
      </c>
      <c r="D244" s="355"/>
      <c r="E244" s="383"/>
      <c r="F244" s="384"/>
      <c r="G244" s="384"/>
      <c r="H244" s="383"/>
      <c r="I244" s="383"/>
      <c r="J244" s="334"/>
      <c r="K244" s="33"/>
      <c r="L244" s="33"/>
      <c r="M244" s="33"/>
      <c r="N244" s="33"/>
    </row>
    <row r="245" spans="1:14" ht="17" thickBot="1">
      <c r="A245" s="33"/>
      <c r="B245" s="44"/>
      <c r="C245" s="77" t="s">
        <v>536</v>
      </c>
      <c r="D245" s="352" t="s">
        <v>301</v>
      </c>
      <c r="E245" s="385">
        <v>0</v>
      </c>
      <c r="F245" s="385">
        <v>2</v>
      </c>
      <c r="G245" s="385">
        <v>5</v>
      </c>
      <c r="H245" s="385">
        <f t="shared" ref="H245:H250" si="46">+E245-F245</f>
        <v>-2</v>
      </c>
      <c r="I245" s="386" t="s">
        <v>2</v>
      </c>
      <c r="J245" s="334"/>
      <c r="K245" s="33"/>
      <c r="L245" s="33"/>
      <c r="M245" s="33"/>
      <c r="N245" s="33"/>
    </row>
    <row r="246" spans="1:14" ht="17" thickBot="1">
      <c r="A246" s="33"/>
      <c r="B246" s="44"/>
      <c r="C246" s="77" t="s">
        <v>537</v>
      </c>
      <c r="D246" s="352" t="s">
        <v>301</v>
      </c>
      <c r="E246" s="385">
        <v>0</v>
      </c>
      <c r="F246" s="385">
        <v>0</v>
      </c>
      <c r="G246" s="385">
        <v>1</v>
      </c>
      <c r="H246" s="385">
        <f t="shared" si="46"/>
        <v>0</v>
      </c>
      <c r="I246" s="386" t="s">
        <v>2</v>
      </c>
      <c r="J246" s="334"/>
      <c r="K246" s="33"/>
      <c r="L246" s="33"/>
      <c r="M246" s="33"/>
      <c r="N246" s="33"/>
    </row>
    <row r="247" spans="1:14" ht="17" thickBot="1">
      <c r="A247" s="33"/>
      <c r="B247" s="44"/>
      <c r="C247" s="77" t="s">
        <v>538</v>
      </c>
      <c r="D247" s="352" t="s">
        <v>301</v>
      </c>
      <c r="E247" s="385">
        <v>0</v>
      </c>
      <c r="F247" s="385">
        <v>6</v>
      </c>
      <c r="G247" s="385">
        <v>6</v>
      </c>
      <c r="H247" s="385">
        <f t="shared" si="46"/>
        <v>-6</v>
      </c>
      <c r="I247" s="386" t="s">
        <v>2</v>
      </c>
      <c r="J247" s="334"/>
      <c r="K247" s="33"/>
      <c r="L247" s="33"/>
      <c r="M247" s="33"/>
      <c r="N247" s="33"/>
    </row>
    <row r="248" spans="1:14" ht="17" thickBot="1">
      <c r="A248" s="33"/>
      <c r="B248" s="44"/>
      <c r="C248" s="77" t="s">
        <v>539</v>
      </c>
      <c r="D248" s="352" t="s">
        <v>301</v>
      </c>
      <c r="E248" s="385">
        <v>16</v>
      </c>
      <c r="F248" s="385">
        <v>17</v>
      </c>
      <c r="G248" s="385">
        <v>42</v>
      </c>
      <c r="H248" s="385">
        <f t="shared" si="46"/>
        <v>-1</v>
      </c>
      <c r="I248" s="386">
        <f t="shared" ref="I248:I250" si="47">+E248/F248-1</f>
        <v>-5.8823529411764719E-2</v>
      </c>
      <c r="J248" s="334"/>
      <c r="K248" s="33"/>
      <c r="L248" s="33"/>
      <c r="M248" s="33"/>
      <c r="N248" s="33"/>
    </row>
    <row r="249" spans="1:14" ht="17" thickBot="1">
      <c r="A249" s="33"/>
      <c r="B249" s="44"/>
      <c r="C249" s="77" t="s">
        <v>540</v>
      </c>
      <c r="D249" s="352" t="s">
        <v>541</v>
      </c>
      <c r="E249" s="387">
        <v>0.17271485855241395</v>
      </c>
      <c r="F249" s="387">
        <v>0.18</v>
      </c>
      <c r="G249" s="387">
        <v>0.34</v>
      </c>
      <c r="H249" s="385">
        <f t="shared" si="46"/>
        <v>-7.2851414475860465E-3</v>
      </c>
      <c r="I249" s="386">
        <f t="shared" si="47"/>
        <v>-4.0473008042144709E-2</v>
      </c>
      <c r="J249" s="334"/>
      <c r="K249" s="33"/>
      <c r="L249" s="33"/>
      <c r="M249" s="33"/>
      <c r="N249" s="33"/>
    </row>
    <row r="250" spans="1:14" ht="17" thickBot="1">
      <c r="A250" s="33"/>
      <c r="B250" s="44"/>
      <c r="C250" s="77" t="s">
        <v>542</v>
      </c>
      <c r="D250" s="352" t="s">
        <v>301</v>
      </c>
      <c r="E250" s="385">
        <v>92638237</v>
      </c>
      <c r="F250" s="385">
        <v>96739115</v>
      </c>
      <c r="G250" s="385">
        <v>125037922</v>
      </c>
      <c r="H250" s="385">
        <f t="shared" si="46"/>
        <v>-4100878</v>
      </c>
      <c r="I250" s="386">
        <f t="shared" si="47"/>
        <v>-4.2391105190490941E-2</v>
      </c>
      <c r="J250" s="334"/>
      <c r="K250" s="33"/>
      <c r="L250" s="33"/>
      <c r="M250" s="33"/>
      <c r="N250" s="33"/>
    </row>
    <row r="251" spans="1:14" ht="17" thickBot="1">
      <c r="A251" s="33"/>
      <c r="B251" s="44"/>
      <c r="C251" s="137"/>
      <c r="D251" s="346"/>
      <c r="E251" s="334"/>
      <c r="F251" s="373"/>
      <c r="G251" s="373"/>
      <c r="H251" s="334"/>
      <c r="I251" s="334"/>
      <c r="J251" s="334"/>
      <c r="K251" s="33"/>
      <c r="L251" s="33"/>
      <c r="M251" s="33"/>
      <c r="N251" s="33"/>
    </row>
    <row r="252" spans="1:14" ht="17" thickBot="1">
      <c r="A252" s="33"/>
      <c r="B252" s="95" t="s">
        <v>47</v>
      </c>
      <c r="C252" s="21" t="s">
        <v>4</v>
      </c>
      <c r="D252" s="21" t="s">
        <v>273</v>
      </c>
      <c r="E252" s="21">
        <v>2025</v>
      </c>
      <c r="F252" s="21">
        <v>2024</v>
      </c>
      <c r="G252" s="21">
        <v>2023</v>
      </c>
      <c r="H252" s="21" t="s">
        <v>62</v>
      </c>
      <c r="I252" s="21" t="s">
        <v>0</v>
      </c>
      <c r="J252" s="334"/>
      <c r="K252" s="33"/>
      <c r="L252" s="33"/>
      <c r="M252" s="33"/>
      <c r="N252" s="33"/>
    </row>
    <row r="253" spans="1:14" ht="18" thickBot="1">
      <c r="A253" s="33"/>
      <c r="B253" s="136"/>
      <c r="C253" s="163" t="s">
        <v>544</v>
      </c>
      <c r="D253" s="355"/>
      <c r="E253" s="383"/>
      <c r="F253" s="384"/>
      <c r="G253" s="384"/>
      <c r="H253" s="383"/>
      <c r="I253" s="383"/>
      <c r="J253" s="334"/>
      <c r="K253" s="33"/>
      <c r="L253" s="33"/>
      <c r="M253" s="33"/>
      <c r="N253" s="33"/>
    </row>
    <row r="254" spans="1:14" ht="17" thickBot="1">
      <c r="A254" s="33"/>
      <c r="B254" s="44"/>
      <c r="C254" s="77" t="s">
        <v>536</v>
      </c>
      <c r="D254" s="352" t="s">
        <v>301</v>
      </c>
      <c r="E254" s="385">
        <v>0</v>
      </c>
      <c r="F254" s="385">
        <v>3</v>
      </c>
      <c r="G254" s="385">
        <v>6</v>
      </c>
      <c r="H254" s="385">
        <f t="shared" ref="H254:H259" si="48">+E254-F254</f>
        <v>-3</v>
      </c>
      <c r="I254" s="386" t="s">
        <v>2</v>
      </c>
      <c r="J254" s="334"/>
      <c r="K254" s="33"/>
      <c r="L254" s="33"/>
      <c r="M254" s="33"/>
      <c r="N254" s="33"/>
    </row>
    <row r="255" spans="1:14" ht="17" thickBot="1">
      <c r="A255" s="33"/>
      <c r="B255" s="44"/>
      <c r="C255" s="77" t="s">
        <v>545</v>
      </c>
      <c r="D255" s="352" t="s">
        <v>301</v>
      </c>
      <c r="E255" s="385">
        <v>0</v>
      </c>
      <c r="F255" s="385">
        <v>0</v>
      </c>
      <c r="G255" s="385">
        <v>1</v>
      </c>
      <c r="H255" s="385">
        <f t="shared" si="48"/>
        <v>0</v>
      </c>
      <c r="I255" s="386" t="s">
        <v>2</v>
      </c>
      <c r="J255" s="334"/>
      <c r="K255" s="33"/>
      <c r="L255" s="33"/>
      <c r="M255" s="33"/>
      <c r="N255" s="33"/>
    </row>
    <row r="256" spans="1:14" ht="17" thickBot="1">
      <c r="A256" s="33"/>
      <c r="B256" s="44"/>
      <c r="C256" s="77" t="s">
        <v>538</v>
      </c>
      <c r="D256" s="352" t="s">
        <v>301</v>
      </c>
      <c r="E256" s="385">
        <v>0</v>
      </c>
      <c r="F256" s="385">
        <v>7</v>
      </c>
      <c r="G256" s="385">
        <v>10</v>
      </c>
      <c r="H256" s="385">
        <f t="shared" si="48"/>
        <v>-7</v>
      </c>
      <c r="I256" s="386" t="s">
        <v>2</v>
      </c>
      <c r="J256" s="334"/>
      <c r="K256" s="33"/>
      <c r="L256" s="33"/>
      <c r="M256" s="33"/>
      <c r="N256" s="33"/>
    </row>
    <row r="257" spans="1:14" ht="17" thickBot="1">
      <c r="A257" s="33"/>
      <c r="B257" s="44"/>
      <c r="C257" s="77" t="s">
        <v>539</v>
      </c>
      <c r="D257" s="352" t="s">
        <v>301</v>
      </c>
      <c r="E257" s="385">
        <v>21</v>
      </c>
      <c r="F257" s="385">
        <v>29</v>
      </c>
      <c r="G257" s="385">
        <v>67</v>
      </c>
      <c r="H257" s="385">
        <f t="shared" si="48"/>
        <v>-8</v>
      </c>
      <c r="I257" s="386">
        <f t="shared" ref="I257:I259" si="49">+E257/F257-1</f>
        <v>-0.27586206896551724</v>
      </c>
      <c r="J257" s="334"/>
      <c r="K257" s="33"/>
      <c r="L257" s="33"/>
      <c r="M257" s="33"/>
      <c r="N257" s="33"/>
    </row>
    <row r="258" spans="1:14" ht="17" thickBot="1">
      <c r="A258" s="33"/>
      <c r="B258" s="44"/>
      <c r="C258" s="77" t="s">
        <v>540</v>
      </c>
      <c r="D258" s="352" t="s">
        <v>541</v>
      </c>
      <c r="E258" s="387">
        <v>0.16671327625859336</v>
      </c>
      <c r="F258" s="387">
        <v>0.23</v>
      </c>
      <c r="G258" s="387">
        <v>0.44</v>
      </c>
      <c r="H258" s="385">
        <f t="shared" si="48"/>
        <v>-6.3286723741406647E-2</v>
      </c>
      <c r="I258" s="386">
        <f t="shared" si="49"/>
        <v>-0.27515966844089845</v>
      </c>
      <c r="J258" s="334"/>
      <c r="K258" s="33"/>
      <c r="L258" s="33"/>
      <c r="M258" s="33"/>
      <c r="N258" s="33"/>
    </row>
    <row r="259" spans="1:14" ht="17" thickBot="1">
      <c r="A259" s="33"/>
      <c r="B259" s="44"/>
      <c r="C259" s="77" t="s">
        <v>542</v>
      </c>
      <c r="D259" s="352" t="s">
        <v>301</v>
      </c>
      <c r="E259" s="385">
        <v>125964773</v>
      </c>
      <c r="F259" s="385">
        <v>127120028</v>
      </c>
      <c r="G259" s="385">
        <v>153905826</v>
      </c>
      <c r="H259" s="385">
        <f t="shared" si="48"/>
        <v>-1155255</v>
      </c>
      <c r="I259" s="386">
        <f t="shared" si="49"/>
        <v>-9.0879070605617285E-3</v>
      </c>
      <c r="J259" s="334"/>
      <c r="K259" s="33"/>
      <c r="L259" s="33"/>
      <c r="M259" s="33"/>
      <c r="N259" s="33"/>
    </row>
    <row r="260" spans="1:14" ht="16.5">
      <c r="A260" s="33"/>
      <c r="B260" s="33"/>
      <c r="C260" s="33"/>
      <c r="D260" s="334"/>
      <c r="E260" s="334"/>
      <c r="F260" s="334"/>
      <c r="G260" s="334"/>
      <c r="H260" s="334"/>
      <c r="I260" s="334"/>
      <c r="J260" s="334"/>
      <c r="K260" s="33"/>
      <c r="L260" s="33"/>
      <c r="M260" s="33"/>
      <c r="N260" s="33"/>
    </row>
    <row r="261" spans="1:14" ht="16.5">
      <c r="A261" s="33"/>
      <c r="B261" s="483" t="s">
        <v>546</v>
      </c>
      <c r="C261" s="485"/>
      <c r="D261" s="485"/>
      <c r="E261" s="485"/>
      <c r="F261" s="485"/>
      <c r="G261" s="485"/>
      <c r="H261" s="334"/>
      <c r="I261" s="334"/>
      <c r="J261" s="334"/>
      <c r="K261" s="33"/>
      <c r="L261" s="33"/>
      <c r="M261" s="33"/>
      <c r="N261" s="33"/>
    </row>
    <row r="262" spans="1:14" ht="17" thickBot="1">
      <c r="A262" s="33"/>
      <c r="B262" s="138"/>
      <c r="C262" s="138"/>
      <c r="D262" s="356"/>
      <c r="E262" s="356"/>
      <c r="F262" s="356"/>
      <c r="G262" s="356"/>
      <c r="H262" s="334"/>
      <c r="I262" s="334"/>
      <c r="J262" s="334"/>
      <c r="K262" s="33"/>
      <c r="L262" s="33"/>
      <c r="M262" s="33"/>
      <c r="N262" s="33"/>
    </row>
    <row r="263" spans="1:14" ht="17" thickBot="1">
      <c r="A263" s="33"/>
      <c r="B263" s="28" t="s">
        <v>24</v>
      </c>
      <c r="C263" s="28" t="s">
        <v>4</v>
      </c>
      <c r="D263" s="28" t="s">
        <v>273</v>
      </c>
      <c r="E263" s="28">
        <v>2025</v>
      </c>
      <c r="F263" s="28">
        <v>2024</v>
      </c>
      <c r="G263" s="28">
        <v>2023</v>
      </c>
      <c r="H263" s="28" t="s">
        <v>62</v>
      </c>
      <c r="I263" s="28" t="s">
        <v>0</v>
      </c>
      <c r="J263" s="334"/>
      <c r="K263" s="33"/>
      <c r="L263" s="33"/>
      <c r="M263" s="33"/>
      <c r="N263" s="33"/>
    </row>
    <row r="264" spans="1:14" ht="18" thickBot="1">
      <c r="A264" s="33"/>
      <c r="B264" s="119"/>
      <c r="C264" s="164" t="s">
        <v>547</v>
      </c>
      <c r="D264" s="357"/>
      <c r="E264" s="383"/>
      <c r="F264" s="383"/>
      <c r="G264" s="383"/>
      <c r="H264" s="383"/>
      <c r="I264" s="383"/>
      <c r="J264" s="334"/>
      <c r="K264" s="33"/>
      <c r="L264" s="33"/>
      <c r="M264" s="33"/>
      <c r="N264" s="33"/>
    </row>
    <row r="265" spans="1:14" ht="17" thickBot="1">
      <c r="A265" s="33"/>
      <c r="B265" s="33"/>
      <c r="C265" s="165" t="s">
        <v>548</v>
      </c>
      <c r="D265" s="358" t="s">
        <v>301</v>
      </c>
      <c r="E265" s="385">
        <v>11589</v>
      </c>
      <c r="F265" s="385" t="s">
        <v>72</v>
      </c>
      <c r="G265" s="385" t="s">
        <v>72</v>
      </c>
      <c r="H265" s="386" t="s">
        <v>2</v>
      </c>
      <c r="I265" s="386" t="s">
        <v>2</v>
      </c>
      <c r="J265" s="334"/>
      <c r="K265" s="33"/>
      <c r="L265" s="33"/>
      <c r="M265" s="33"/>
      <c r="N265" s="33"/>
    </row>
    <row r="266" spans="1:14" ht="17" thickBot="1">
      <c r="A266" s="33"/>
      <c r="B266" s="33"/>
      <c r="C266" s="165" t="s">
        <v>548</v>
      </c>
      <c r="D266" s="358" t="s">
        <v>301</v>
      </c>
      <c r="E266" s="385">
        <v>398032</v>
      </c>
      <c r="F266" s="385" t="s">
        <v>72</v>
      </c>
      <c r="G266" s="385" t="s">
        <v>72</v>
      </c>
      <c r="H266" s="386" t="s">
        <v>2</v>
      </c>
      <c r="I266" s="386" t="s">
        <v>2</v>
      </c>
      <c r="J266" s="334"/>
      <c r="K266" s="33"/>
      <c r="L266" s="33"/>
      <c r="M266" s="33"/>
      <c r="N266" s="33"/>
    </row>
    <row r="267" spans="1:14" ht="33.5" thickBot="1">
      <c r="A267" s="33"/>
      <c r="B267" s="33"/>
      <c r="C267" s="165" t="s">
        <v>549</v>
      </c>
      <c r="D267" s="358" t="s">
        <v>550</v>
      </c>
      <c r="E267" s="385">
        <v>34.345672620588488</v>
      </c>
      <c r="F267" s="385" t="s">
        <v>72</v>
      </c>
      <c r="G267" s="385" t="s">
        <v>72</v>
      </c>
      <c r="H267" s="386" t="s">
        <v>2</v>
      </c>
      <c r="I267" s="386" t="s">
        <v>2</v>
      </c>
      <c r="J267" s="334"/>
      <c r="K267" s="33"/>
      <c r="L267" s="33"/>
      <c r="M267" s="33"/>
      <c r="N267" s="33"/>
    </row>
    <row r="268" spans="1:14" ht="16.5">
      <c r="A268" s="33"/>
      <c r="B268" s="33"/>
      <c r="C268" s="7"/>
      <c r="D268" s="105"/>
      <c r="E268" s="347"/>
      <c r="F268" s="347"/>
      <c r="G268" s="347"/>
      <c r="H268" s="375"/>
      <c r="I268" s="375"/>
      <c r="J268" s="334"/>
      <c r="K268" s="33"/>
      <c r="L268" s="33"/>
      <c r="M268" s="33"/>
      <c r="N268" s="33"/>
    </row>
    <row r="269" spans="1:14" ht="16.5">
      <c r="A269" s="33"/>
      <c r="B269" s="138"/>
      <c r="C269" s="138"/>
      <c r="D269" s="356"/>
      <c r="E269" s="356"/>
      <c r="F269" s="356"/>
      <c r="G269" s="356"/>
      <c r="H269" s="334"/>
      <c r="I269" s="334"/>
      <c r="J269" s="334"/>
      <c r="K269" s="33"/>
      <c r="L269" s="33"/>
      <c r="M269" s="33"/>
      <c r="N269" s="33"/>
    </row>
    <row r="270" spans="1:14" s="3" customFormat="1" ht="17.5">
      <c r="A270" s="43"/>
      <c r="B270" s="43"/>
      <c r="C270" s="8" t="s">
        <v>551</v>
      </c>
      <c r="D270" s="106"/>
      <c r="E270" s="106"/>
      <c r="F270" s="106"/>
      <c r="G270" s="106"/>
      <c r="H270" s="106"/>
      <c r="I270" s="106"/>
      <c r="J270" s="106"/>
      <c r="K270" s="43"/>
      <c r="L270" s="43"/>
      <c r="M270" s="43"/>
      <c r="N270" s="43"/>
    </row>
    <row r="271" spans="1:14" s="3" customFormat="1" ht="18" thickBot="1">
      <c r="A271" s="43"/>
      <c r="B271" s="43"/>
      <c r="C271" s="184" t="s">
        <v>49</v>
      </c>
      <c r="D271" s="106"/>
      <c r="E271" s="106"/>
      <c r="F271" s="106"/>
      <c r="G271" s="106"/>
      <c r="H271" s="106"/>
      <c r="I271" s="106"/>
      <c r="J271" s="106"/>
      <c r="K271" s="43"/>
      <c r="L271" s="43"/>
      <c r="M271" s="43"/>
      <c r="N271" s="43"/>
    </row>
    <row r="272" spans="1:14" ht="17" thickBot="1">
      <c r="A272" s="33"/>
      <c r="B272" s="95" t="s">
        <v>711</v>
      </c>
      <c r="C272" s="28" t="s">
        <v>552</v>
      </c>
      <c r="D272" s="28"/>
      <c r="E272" s="28">
        <v>2025</v>
      </c>
      <c r="F272" s="28">
        <v>2024</v>
      </c>
      <c r="G272" s="28">
        <v>2023</v>
      </c>
      <c r="H272" s="28" t="s">
        <v>62</v>
      </c>
      <c r="I272" s="28" t="s">
        <v>0</v>
      </c>
      <c r="J272" s="334"/>
      <c r="K272" s="33"/>
      <c r="L272" s="33"/>
      <c r="M272" s="33"/>
      <c r="N272" s="33"/>
    </row>
    <row r="273" spans="1:14" ht="17" thickBot="1">
      <c r="A273" s="33"/>
      <c r="B273" s="33"/>
      <c r="C273" s="25" t="s">
        <v>18</v>
      </c>
      <c r="D273" s="344" t="s">
        <v>706</v>
      </c>
      <c r="E273" s="344">
        <v>105340</v>
      </c>
      <c r="F273" s="344">
        <v>123948</v>
      </c>
      <c r="G273" s="344" t="s">
        <v>72</v>
      </c>
      <c r="H273" s="344">
        <f t="shared" ref="H273:H276" si="50">+E273-F273</f>
        <v>-18608</v>
      </c>
      <c r="I273" s="382">
        <f t="shared" ref="I273:I276" si="51">+E273/F273-1</f>
        <v>-0.15012747281117889</v>
      </c>
      <c r="J273" s="334"/>
      <c r="K273" s="33"/>
      <c r="L273" s="33"/>
      <c r="M273" s="33"/>
      <c r="N273" s="33"/>
    </row>
    <row r="274" spans="1:14" ht="17" thickBot="1">
      <c r="A274" s="33"/>
      <c r="B274" s="33"/>
      <c r="C274" s="26" t="s">
        <v>418</v>
      </c>
      <c r="D274" s="109" t="s">
        <v>301</v>
      </c>
      <c r="E274" s="109">
        <v>786843</v>
      </c>
      <c r="F274" s="109">
        <v>1205815</v>
      </c>
      <c r="G274" s="109" t="s">
        <v>72</v>
      </c>
      <c r="H274" s="109">
        <f t="shared" si="50"/>
        <v>-418972</v>
      </c>
      <c r="I274" s="359">
        <f t="shared" si="51"/>
        <v>-0.34745960201191728</v>
      </c>
      <c r="J274" s="334"/>
      <c r="K274" s="33"/>
      <c r="L274" s="33"/>
      <c r="M274" s="33"/>
      <c r="N274" s="33"/>
    </row>
    <row r="275" spans="1:14" ht="17" thickBot="1">
      <c r="A275" s="33"/>
      <c r="B275" s="33"/>
      <c r="C275" s="26" t="s">
        <v>424</v>
      </c>
      <c r="D275" s="109" t="s">
        <v>301</v>
      </c>
      <c r="E275" s="109">
        <v>162711</v>
      </c>
      <c r="F275" s="109">
        <v>269282</v>
      </c>
      <c r="G275" s="109" t="s">
        <v>72</v>
      </c>
      <c r="H275" s="109">
        <f t="shared" si="50"/>
        <v>-106571</v>
      </c>
      <c r="I275" s="359">
        <f t="shared" si="51"/>
        <v>-0.39575983541417548</v>
      </c>
      <c r="J275" s="334"/>
      <c r="K275" s="33"/>
      <c r="L275" s="33"/>
      <c r="M275" s="33"/>
      <c r="N275" s="33"/>
    </row>
    <row r="276" spans="1:14" ht="17" thickBot="1">
      <c r="A276" s="33"/>
      <c r="B276" s="33"/>
      <c r="C276" s="100" t="s">
        <v>31</v>
      </c>
      <c r="D276" s="109" t="s">
        <v>301</v>
      </c>
      <c r="E276" s="149">
        <f>SUM(E273:E275)</f>
        <v>1054894</v>
      </c>
      <c r="F276" s="149">
        <v>1599045</v>
      </c>
      <c r="G276" s="109" t="s">
        <v>72</v>
      </c>
      <c r="H276" s="109">
        <f t="shared" si="50"/>
        <v>-544151</v>
      </c>
      <c r="I276" s="359">
        <f t="shared" si="51"/>
        <v>-0.34029749006438215</v>
      </c>
      <c r="J276" s="334"/>
      <c r="K276" s="33"/>
      <c r="L276" s="33"/>
      <c r="M276" s="33"/>
      <c r="N276" s="33"/>
    </row>
    <row r="277" spans="1:14" ht="16.5">
      <c r="A277" s="33"/>
      <c r="B277" s="33"/>
      <c r="C277" s="33"/>
      <c r="D277" s="334"/>
      <c r="E277" s="334"/>
      <c r="F277" s="334"/>
      <c r="G277" s="334"/>
      <c r="H277" s="334"/>
      <c r="I277" s="334"/>
      <c r="J277" s="334"/>
      <c r="K277" s="33"/>
      <c r="L277" s="33"/>
      <c r="M277" s="33"/>
      <c r="N277" s="33"/>
    </row>
    <row r="278" spans="1:14" ht="16.5">
      <c r="A278" s="33"/>
      <c r="B278" s="483" t="s">
        <v>553</v>
      </c>
      <c r="C278" s="483"/>
      <c r="D278" s="483"/>
      <c r="E278" s="483"/>
      <c r="F278" s="483"/>
      <c r="G278" s="483"/>
      <c r="H278" s="483"/>
      <c r="I278" s="483"/>
      <c r="J278" s="334"/>
      <c r="K278" s="33"/>
      <c r="L278" s="33"/>
      <c r="M278" s="33"/>
      <c r="N278" s="33"/>
    </row>
    <row r="279" spans="1:14" ht="16.5">
      <c r="A279" s="33"/>
      <c r="B279" s="483" t="s">
        <v>705</v>
      </c>
      <c r="C279" s="483"/>
      <c r="D279" s="483"/>
      <c r="E279" s="483"/>
      <c r="F279" s="483"/>
      <c r="G279" s="483"/>
      <c r="H279" s="483"/>
      <c r="I279" s="483"/>
      <c r="J279" s="334"/>
      <c r="K279" s="33"/>
      <c r="L279" s="33"/>
      <c r="M279" s="33"/>
      <c r="N279" s="33"/>
    </row>
    <row r="280" spans="1:14" ht="16.5">
      <c r="A280" s="33"/>
      <c r="B280" s="33"/>
      <c r="C280" s="33"/>
      <c r="D280" s="334"/>
      <c r="E280" s="334"/>
      <c r="F280" s="334"/>
      <c r="G280" s="334"/>
      <c r="H280" s="334"/>
      <c r="I280" s="334"/>
      <c r="J280" s="334"/>
      <c r="K280" s="33"/>
      <c r="L280" s="33"/>
      <c r="M280" s="33"/>
      <c r="N280" s="33"/>
    </row>
    <row r="281" spans="1:14" ht="18" thickBot="1">
      <c r="A281" s="33"/>
      <c r="B281" s="8" t="s">
        <v>554</v>
      </c>
      <c r="C281" s="33"/>
      <c r="D281" s="334"/>
      <c r="E281" s="334"/>
      <c r="F281" s="334"/>
      <c r="G281" s="334"/>
      <c r="H281" s="334"/>
      <c r="I281" s="334"/>
      <c r="J281" s="334"/>
      <c r="K281" s="33"/>
      <c r="L281" s="33"/>
      <c r="M281" s="33"/>
      <c r="N281" s="33"/>
    </row>
    <row r="282" spans="1:14" ht="17" thickBot="1">
      <c r="A282" s="33"/>
      <c r="B282" s="73" t="s">
        <v>24</v>
      </c>
      <c r="C282" s="73" t="s">
        <v>555</v>
      </c>
      <c r="D282" s="73" t="s">
        <v>273</v>
      </c>
      <c r="E282" s="73">
        <v>2025</v>
      </c>
      <c r="F282" s="334"/>
      <c r="G282" s="334"/>
      <c r="H282" s="334"/>
      <c r="I282" s="334"/>
      <c r="J282" s="334"/>
      <c r="K282" s="33"/>
      <c r="L282" s="33"/>
      <c r="M282" s="33"/>
      <c r="N282" s="33"/>
    </row>
    <row r="283" spans="1:14" ht="33.5" thickBot="1">
      <c r="A283" s="33"/>
      <c r="B283" s="120" t="s">
        <v>107</v>
      </c>
      <c r="C283" s="144" t="str">
        <f>+C282</f>
        <v>Amount Related to Investments in Communities</v>
      </c>
      <c r="D283" s="109" t="s">
        <v>106</v>
      </c>
      <c r="E283" s="109">
        <v>39671.332523503937</v>
      </c>
      <c r="F283" s="334"/>
      <c r="G283" s="334"/>
      <c r="H283" s="334"/>
      <c r="I283" s="334"/>
      <c r="J283" s="334"/>
      <c r="K283" s="33"/>
      <c r="L283" s="33"/>
      <c r="M283" s="33"/>
      <c r="N283" s="33"/>
    </row>
    <row r="284" spans="1:14" ht="16.5">
      <c r="A284" s="33"/>
      <c r="B284" s="33"/>
      <c r="C284" s="33"/>
      <c r="D284" s="334"/>
      <c r="E284" s="334"/>
      <c r="F284" s="334"/>
      <c r="G284" s="334"/>
      <c r="H284" s="334"/>
      <c r="I284" s="334"/>
      <c r="J284" s="334"/>
      <c r="K284" s="33"/>
      <c r="L284" s="33"/>
      <c r="M284" s="33"/>
      <c r="N284" s="33"/>
    </row>
    <row r="285" spans="1:14" ht="16.5">
      <c r="A285" s="33"/>
      <c r="B285" s="33"/>
      <c r="C285" s="33"/>
      <c r="D285" s="334"/>
      <c r="E285" s="334"/>
      <c r="F285" s="334"/>
      <c r="G285" s="334"/>
      <c r="H285" s="334"/>
      <c r="I285" s="334"/>
      <c r="J285" s="334"/>
      <c r="K285" s="33"/>
      <c r="L285" s="33"/>
      <c r="M285" s="33"/>
      <c r="N285" s="33"/>
    </row>
    <row r="286" spans="1:14" ht="21">
      <c r="A286" s="33"/>
      <c r="B286" s="19" t="s">
        <v>556</v>
      </c>
      <c r="C286" s="135"/>
      <c r="D286" s="334"/>
      <c r="E286" s="334"/>
      <c r="F286" s="334"/>
      <c r="G286" s="334"/>
      <c r="H286" s="334"/>
      <c r="I286" s="334"/>
      <c r="J286" s="334"/>
      <c r="K286" s="33"/>
      <c r="L286" s="33"/>
      <c r="M286" s="33"/>
      <c r="N286" s="33"/>
    </row>
    <row r="287" spans="1:14" ht="17" thickBot="1">
      <c r="A287" s="33"/>
      <c r="B287" s="33"/>
      <c r="C287" s="33"/>
      <c r="D287" s="334"/>
      <c r="E287" s="334"/>
      <c r="F287" s="334"/>
      <c r="G287" s="334"/>
      <c r="H287" s="334"/>
      <c r="I287" s="334"/>
      <c r="J287" s="334"/>
      <c r="K287" s="33"/>
      <c r="L287" s="33"/>
      <c r="M287" s="33"/>
      <c r="N287" s="33"/>
    </row>
    <row r="288" spans="1:14" ht="29" customHeight="1" thickBot="1">
      <c r="A288" s="33"/>
      <c r="B288" s="21" t="s">
        <v>236</v>
      </c>
      <c r="C288" s="21" t="s">
        <v>4</v>
      </c>
      <c r="D288" s="21" t="s">
        <v>273</v>
      </c>
      <c r="E288" s="21">
        <v>2025</v>
      </c>
      <c r="F288" s="21">
        <v>2024</v>
      </c>
      <c r="G288" s="21">
        <v>2023</v>
      </c>
      <c r="H288" s="21" t="s">
        <v>62</v>
      </c>
      <c r="I288" s="21" t="s">
        <v>0</v>
      </c>
      <c r="J288" s="334"/>
      <c r="K288" s="33"/>
      <c r="L288" s="33"/>
      <c r="M288" s="33"/>
      <c r="N288" s="33"/>
    </row>
    <row r="289" spans="1:14" ht="17" thickBot="1">
      <c r="A289" s="33"/>
      <c r="B289" s="33"/>
      <c r="C289" s="22" t="s">
        <v>557</v>
      </c>
      <c r="D289" s="99" t="s">
        <v>301</v>
      </c>
      <c r="E289" s="99">
        <v>1519</v>
      </c>
      <c r="F289" s="99">
        <v>1775</v>
      </c>
      <c r="G289" s="99">
        <v>2112</v>
      </c>
      <c r="H289" s="99">
        <f>+E289-F289</f>
        <v>-256</v>
      </c>
      <c r="I289" s="382">
        <f t="shared" ref="I289" si="52">+E289/F289-1</f>
        <v>-0.14422535211267606</v>
      </c>
      <c r="J289" s="334"/>
      <c r="K289" s="33"/>
      <c r="L289" s="33"/>
      <c r="M289" s="33"/>
      <c r="N289" s="33"/>
    </row>
    <row r="290" spans="1:14" ht="17" thickBot="1">
      <c r="A290" s="33"/>
      <c r="B290" s="33"/>
      <c r="C290" s="23" t="s">
        <v>558</v>
      </c>
      <c r="D290" s="101" t="s">
        <v>301</v>
      </c>
      <c r="E290" s="99">
        <v>1270</v>
      </c>
      <c r="F290" s="99">
        <v>1297</v>
      </c>
      <c r="G290" s="101">
        <v>1368</v>
      </c>
      <c r="H290" s="99">
        <f>+E290-F290</f>
        <v>-27</v>
      </c>
      <c r="I290" s="382">
        <f t="shared" ref="I290" si="53">+E290/F290-1</f>
        <v>-2.0817270624518103E-2</v>
      </c>
      <c r="J290" s="334"/>
      <c r="K290" s="33"/>
      <c r="L290" s="33"/>
      <c r="M290" s="33"/>
      <c r="N290" s="33"/>
    </row>
    <row r="291" spans="1:14" ht="17" thickBot="1">
      <c r="A291" s="33"/>
      <c r="B291" s="33"/>
      <c r="C291" s="23" t="s">
        <v>559</v>
      </c>
      <c r="D291" s="101" t="s">
        <v>0</v>
      </c>
      <c r="E291" s="388">
        <v>93.689291338582663</v>
      </c>
      <c r="F291" s="99">
        <v>96</v>
      </c>
      <c r="G291" s="101">
        <v>84</v>
      </c>
      <c r="H291" s="388">
        <f>+E291-F291</f>
        <v>-2.3107086614173369</v>
      </c>
      <c r="I291" s="382">
        <f t="shared" ref="I291" si="54">+E291/F291-1</f>
        <v>-2.4069881889763889E-2</v>
      </c>
      <c r="J291" s="334"/>
      <c r="K291" s="33"/>
      <c r="L291" s="33"/>
      <c r="M291" s="33"/>
      <c r="N291" s="33"/>
    </row>
    <row r="292" spans="1:14" ht="17" thickBot="1">
      <c r="A292" s="33"/>
      <c r="B292" s="33"/>
      <c r="C292" s="23" t="s">
        <v>560</v>
      </c>
      <c r="D292" s="101" t="s">
        <v>301</v>
      </c>
      <c r="E292" s="99">
        <v>303</v>
      </c>
      <c r="F292" s="99">
        <v>0</v>
      </c>
      <c r="G292" s="101">
        <v>0</v>
      </c>
      <c r="H292" s="101" t="s">
        <v>2</v>
      </c>
      <c r="I292" s="359" t="s">
        <v>2</v>
      </c>
      <c r="J292" s="334"/>
      <c r="K292" s="33"/>
      <c r="L292" s="33"/>
      <c r="M292" s="33"/>
      <c r="N292" s="33"/>
    </row>
    <row r="293" spans="1:14" ht="33.5" thickBot="1">
      <c r="A293" s="33"/>
      <c r="B293" s="33"/>
      <c r="C293" s="23" t="s">
        <v>561</v>
      </c>
      <c r="D293" s="101" t="s">
        <v>301</v>
      </c>
      <c r="E293" s="99">
        <v>1573</v>
      </c>
      <c r="F293" s="99">
        <v>1775</v>
      </c>
      <c r="G293" s="101">
        <f>+G290+G292</f>
        <v>1368</v>
      </c>
      <c r="H293" s="101" t="s">
        <v>2</v>
      </c>
      <c r="I293" s="359" t="s">
        <v>2</v>
      </c>
      <c r="J293" s="334"/>
      <c r="K293" s="33"/>
      <c r="L293" s="33"/>
      <c r="M293" s="33"/>
      <c r="N293" s="33"/>
    </row>
    <row r="294" spans="1:14" ht="17" thickBot="1">
      <c r="A294" s="33"/>
      <c r="B294" s="33"/>
      <c r="C294" s="23"/>
      <c r="D294" s="101"/>
      <c r="E294" s="101"/>
      <c r="F294" s="101"/>
      <c r="G294" s="101"/>
      <c r="H294" s="101"/>
      <c r="I294" s="359"/>
      <c r="J294" s="334"/>
      <c r="K294" s="33"/>
      <c r="L294" s="33"/>
      <c r="M294" s="33"/>
      <c r="N294" s="33"/>
    </row>
    <row r="295" spans="1:14" ht="33.5" thickBot="1">
      <c r="A295" s="33"/>
      <c r="B295" s="33"/>
      <c r="C295" s="23" t="s">
        <v>562</v>
      </c>
      <c r="D295" s="101" t="s">
        <v>301</v>
      </c>
      <c r="E295" s="101">
        <v>1573</v>
      </c>
      <c r="F295" s="101">
        <v>1775</v>
      </c>
      <c r="G295" s="101" t="s">
        <v>72</v>
      </c>
      <c r="H295" s="388">
        <f>+E295-F295</f>
        <v>-202</v>
      </c>
      <c r="I295" s="382">
        <f t="shared" ref="I295" si="55">+E295/F295-1</f>
        <v>-0.11380281690140848</v>
      </c>
      <c r="J295" s="334"/>
      <c r="K295" s="33"/>
      <c r="L295" s="33"/>
      <c r="M295" s="33"/>
      <c r="N295" s="33"/>
    </row>
    <row r="296" spans="1:14" ht="33.5" thickBot="1">
      <c r="A296" s="33"/>
      <c r="B296" s="33"/>
      <c r="C296" s="23" t="s">
        <v>562</v>
      </c>
      <c r="D296" s="101" t="s">
        <v>0</v>
      </c>
      <c r="E296" s="101">
        <v>100</v>
      </c>
      <c r="F296" s="101">
        <v>100</v>
      </c>
      <c r="G296" s="101" t="s">
        <v>72</v>
      </c>
      <c r="H296" s="388">
        <f>+E296-F296</f>
        <v>0</v>
      </c>
      <c r="I296" s="359" t="s">
        <v>2</v>
      </c>
      <c r="J296" s="334"/>
      <c r="K296" s="33"/>
      <c r="L296" s="33"/>
      <c r="M296" s="33"/>
      <c r="N296" s="33"/>
    </row>
    <row r="297" spans="1:14" ht="33.5" thickBot="1">
      <c r="A297" s="33"/>
      <c r="B297" s="33"/>
      <c r="C297" s="23" t="s">
        <v>563</v>
      </c>
      <c r="D297" s="101" t="s">
        <v>301</v>
      </c>
      <c r="E297" s="101">
        <v>4</v>
      </c>
      <c r="F297" s="101">
        <v>2</v>
      </c>
      <c r="G297" s="101" t="s">
        <v>72</v>
      </c>
      <c r="H297" s="388">
        <f>+E297-F297</f>
        <v>2</v>
      </c>
      <c r="I297" s="382">
        <f t="shared" ref="I297" si="56">+E297/F297-1</f>
        <v>1</v>
      </c>
      <c r="J297" s="334"/>
      <c r="K297" s="33"/>
      <c r="L297" s="33"/>
      <c r="M297" s="33"/>
      <c r="N297" s="33"/>
    </row>
    <row r="298" spans="1:14" ht="50" thickBot="1">
      <c r="A298" s="33"/>
      <c r="B298" s="33"/>
      <c r="C298" s="23" t="s">
        <v>564</v>
      </c>
      <c r="D298" s="101" t="s">
        <v>0</v>
      </c>
      <c r="E298" s="102">
        <v>1</v>
      </c>
      <c r="F298" s="102">
        <v>1</v>
      </c>
      <c r="G298" s="101" t="s">
        <v>72</v>
      </c>
      <c r="H298" s="388">
        <f>+E298-F298</f>
        <v>0</v>
      </c>
      <c r="I298" s="359" t="s">
        <v>2</v>
      </c>
      <c r="J298" s="334"/>
      <c r="K298" s="33"/>
      <c r="L298" s="33"/>
      <c r="M298" s="33"/>
      <c r="N298" s="33"/>
    </row>
    <row r="299" spans="1:14" ht="50" thickBot="1">
      <c r="A299" s="33"/>
      <c r="B299" s="33"/>
      <c r="C299" s="23" t="s">
        <v>565</v>
      </c>
      <c r="D299" s="101" t="s">
        <v>301</v>
      </c>
      <c r="E299" s="101">
        <v>0</v>
      </c>
      <c r="F299" s="101">
        <v>0</v>
      </c>
      <c r="G299" s="101" t="s">
        <v>72</v>
      </c>
      <c r="H299" s="101" t="s">
        <v>2</v>
      </c>
      <c r="I299" s="359" t="s">
        <v>2</v>
      </c>
      <c r="J299" s="334"/>
      <c r="K299" s="33"/>
      <c r="L299" s="33"/>
      <c r="M299" s="33"/>
      <c r="N299" s="33"/>
    </row>
    <row r="300" spans="1:14" ht="33.5" thickBot="1">
      <c r="A300" s="33"/>
      <c r="B300" s="33"/>
      <c r="C300" s="23" t="s">
        <v>566</v>
      </c>
      <c r="D300" s="101" t="s">
        <v>301</v>
      </c>
      <c r="E300" s="101">
        <v>0</v>
      </c>
      <c r="F300" s="101">
        <v>0</v>
      </c>
      <c r="G300" s="101" t="s">
        <v>72</v>
      </c>
      <c r="H300" s="101" t="s">
        <v>2</v>
      </c>
      <c r="I300" s="359" t="s">
        <v>2</v>
      </c>
      <c r="J300" s="334"/>
      <c r="K300" s="33"/>
      <c r="L300" s="33"/>
      <c r="M300" s="33"/>
      <c r="N300" s="33"/>
    </row>
    <row r="301" spans="1:14" ht="50" thickBot="1">
      <c r="A301" s="33"/>
      <c r="B301" s="33"/>
      <c r="C301" s="23" t="s">
        <v>567</v>
      </c>
      <c r="D301" s="101" t="s">
        <v>0</v>
      </c>
      <c r="E301" s="101">
        <v>0</v>
      </c>
      <c r="F301" s="101">
        <v>0</v>
      </c>
      <c r="G301" s="101" t="s">
        <v>72</v>
      </c>
      <c r="H301" s="101" t="s">
        <v>2</v>
      </c>
      <c r="I301" s="359" t="s">
        <v>2</v>
      </c>
      <c r="J301" s="334"/>
      <c r="K301" s="33"/>
      <c r="L301" s="33"/>
      <c r="M301" s="33"/>
      <c r="N301" s="33"/>
    </row>
    <row r="302" spans="1:14" ht="33.5" thickBot="1">
      <c r="A302" s="33"/>
      <c r="B302" s="33"/>
      <c r="C302" s="23" t="s">
        <v>568</v>
      </c>
      <c r="D302" s="101" t="s">
        <v>301</v>
      </c>
      <c r="E302" s="101">
        <v>0</v>
      </c>
      <c r="F302" s="101">
        <v>0</v>
      </c>
      <c r="G302" s="101" t="s">
        <v>72</v>
      </c>
      <c r="H302" s="101" t="s">
        <v>2</v>
      </c>
      <c r="I302" s="359" t="s">
        <v>2</v>
      </c>
      <c r="J302" s="334"/>
      <c r="K302" s="33"/>
      <c r="L302" s="33"/>
      <c r="M302" s="33"/>
      <c r="N302" s="33"/>
    </row>
    <row r="303" spans="1:14" ht="17" thickBot="1">
      <c r="A303" s="33"/>
      <c r="B303" s="33"/>
      <c r="C303" s="23" t="s">
        <v>569</v>
      </c>
      <c r="D303" s="101" t="s">
        <v>0</v>
      </c>
      <c r="E303" s="101">
        <v>0</v>
      </c>
      <c r="F303" s="101">
        <v>0</v>
      </c>
      <c r="G303" s="101" t="s">
        <v>72</v>
      </c>
      <c r="H303" s="101" t="s">
        <v>2</v>
      </c>
      <c r="I303" s="359" t="s">
        <v>2</v>
      </c>
      <c r="J303" s="334"/>
      <c r="K303" s="33"/>
      <c r="L303" s="33"/>
      <c r="M303" s="33"/>
      <c r="N303" s="33"/>
    </row>
    <row r="304" spans="1:14" ht="16.5">
      <c r="A304" s="33"/>
      <c r="B304" s="33"/>
      <c r="C304" s="24"/>
      <c r="D304" s="105"/>
      <c r="E304" s="105"/>
      <c r="F304" s="105"/>
      <c r="G304" s="105"/>
      <c r="H304" s="105"/>
      <c r="I304" s="375"/>
      <c r="J304" s="334"/>
      <c r="K304" s="33"/>
      <c r="L304" s="33"/>
      <c r="M304" s="33"/>
      <c r="N304" s="33"/>
    </row>
    <row r="305" spans="1:14" ht="16.5">
      <c r="A305" s="33"/>
      <c r="B305" s="15" t="s">
        <v>125</v>
      </c>
      <c r="C305" s="33"/>
      <c r="D305" s="334"/>
      <c r="E305" s="334"/>
      <c r="F305" s="334"/>
      <c r="G305" s="334"/>
      <c r="H305" s="334"/>
      <c r="I305" s="334"/>
      <c r="J305" s="334"/>
      <c r="K305" s="33"/>
      <c r="L305" s="33"/>
      <c r="M305" s="33"/>
      <c r="N305" s="33"/>
    </row>
    <row r="306" spans="1:14" ht="16.5">
      <c r="A306" s="33"/>
      <c r="B306" s="483" t="s">
        <v>570</v>
      </c>
      <c r="C306" s="485"/>
      <c r="D306" s="485"/>
      <c r="E306" s="485"/>
      <c r="F306" s="485"/>
      <c r="G306" s="485"/>
      <c r="H306" s="485"/>
      <c r="I306" s="485"/>
      <c r="J306" s="334"/>
      <c r="K306" s="33"/>
      <c r="L306" s="33"/>
      <c r="M306" s="33"/>
      <c r="N306" s="33"/>
    </row>
    <row r="307" spans="1:14" ht="16.5">
      <c r="A307" s="33"/>
      <c r="B307" s="33"/>
      <c r="C307" s="33"/>
      <c r="D307" s="334"/>
      <c r="E307" s="334"/>
      <c r="F307" s="334"/>
      <c r="G307" s="334"/>
      <c r="H307" s="334"/>
      <c r="I307" s="334"/>
      <c r="J307" s="334"/>
      <c r="K307" s="33"/>
      <c r="L307" s="33"/>
      <c r="M307" s="33"/>
      <c r="N307" s="33"/>
    </row>
  </sheetData>
  <mergeCells count="48">
    <mergeCell ref="H28:I28"/>
    <mergeCell ref="B64:G64"/>
    <mergeCell ref="B261:G261"/>
    <mergeCell ref="B209:G209"/>
    <mergeCell ref="K190:L190"/>
    <mergeCell ref="B107:I107"/>
    <mergeCell ref="B111:G111"/>
    <mergeCell ref="B113:G113"/>
    <mergeCell ref="B151:G151"/>
    <mergeCell ref="B166:I166"/>
    <mergeCell ref="K183:M183"/>
    <mergeCell ref="B190:J190"/>
    <mergeCell ref="C191:H191"/>
    <mergeCell ref="B105:I105"/>
    <mergeCell ref="B224:H224"/>
    <mergeCell ref="B225:H225"/>
    <mergeCell ref="B279:I279"/>
    <mergeCell ref="B89:G89"/>
    <mergeCell ref="C6:F6"/>
    <mergeCell ref="C90:H90"/>
    <mergeCell ref="C160:G160"/>
    <mergeCell ref="B207:C207"/>
    <mergeCell ref="H64:I64"/>
    <mergeCell ref="H29:I29"/>
    <mergeCell ref="B29:G29"/>
    <mergeCell ref="H65:I65"/>
    <mergeCell ref="H67:I67"/>
    <mergeCell ref="H68:I68"/>
    <mergeCell ref="B19:I19"/>
    <mergeCell ref="B27:G27"/>
    <mergeCell ref="B28:G28"/>
    <mergeCell ref="H27:I27"/>
    <mergeCell ref="B226:I228"/>
    <mergeCell ref="B1:I1"/>
    <mergeCell ref="B306:I306"/>
    <mergeCell ref="C10:F10"/>
    <mergeCell ref="C14:F14"/>
    <mergeCell ref="C22:F22"/>
    <mergeCell ref="B108:I108"/>
    <mergeCell ref="C154:G154"/>
    <mergeCell ref="E183:G183"/>
    <mergeCell ref="H183:J183"/>
    <mergeCell ref="B106:I106"/>
    <mergeCell ref="B65:G65"/>
    <mergeCell ref="B67:G67"/>
    <mergeCell ref="B68:G68"/>
    <mergeCell ref="B88:G88"/>
    <mergeCell ref="B278:I278"/>
  </mergeCells>
  <pageMargins left="0.7" right="0.7" top="0.75" bottom="0.75" header="0.3" footer="0.3"/>
  <ignoredErrors>
    <ignoredError sqref="G25" numberStoredAsText="1"/>
    <ignoredError sqref="B172" twoDigitTextYear="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D6C50-A50B-4799-BE72-AB9804298C40}">
  <dimension ref="B1:F25"/>
  <sheetViews>
    <sheetView showGridLines="0" zoomScale="57" workbookViewId="0"/>
  </sheetViews>
  <sheetFormatPr baseColWidth="10" defaultColWidth="11.453125" defaultRowHeight="14.5"/>
  <cols>
    <col min="2" max="2" width="47" customWidth="1"/>
    <col min="3" max="3" width="36.54296875" customWidth="1"/>
    <col min="4" max="4" width="29.1796875" customWidth="1"/>
    <col min="5" max="5" width="28.54296875" customWidth="1"/>
  </cols>
  <sheetData>
    <row r="1" spans="2:6" s="3" customFormat="1" ht="21" customHeight="1">
      <c r="B1" s="484" t="s">
        <v>714</v>
      </c>
      <c r="C1" s="523"/>
      <c r="D1" s="523"/>
      <c r="E1" s="523"/>
      <c r="F1" s="523"/>
    </row>
    <row r="3" spans="2:6" ht="21" customHeight="1">
      <c r="B3" s="19" t="s">
        <v>881</v>
      </c>
      <c r="C3" s="74"/>
      <c r="F3" s="39"/>
    </row>
    <row r="4" spans="2:6" ht="16">
      <c r="B4" s="63" t="s">
        <v>189</v>
      </c>
      <c r="F4" s="39"/>
    </row>
    <row r="5" spans="2:6" ht="16.5" thickBot="1">
      <c r="B5" s="63"/>
      <c r="F5" s="39"/>
    </row>
    <row r="6" spans="2:6" ht="17" thickBot="1">
      <c r="B6" s="64" t="s">
        <v>4</v>
      </c>
      <c r="C6" s="64" t="s">
        <v>162</v>
      </c>
      <c r="D6" s="64" t="s">
        <v>163</v>
      </c>
      <c r="E6" s="64">
        <v>2025</v>
      </c>
      <c r="F6" s="64" t="s">
        <v>164</v>
      </c>
    </row>
    <row r="7" spans="2:6" ht="66.5" thickBot="1">
      <c r="B7" s="57" t="s">
        <v>165</v>
      </c>
      <c r="C7" s="65" t="s">
        <v>166</v>
      </c>
      <c r="D7" s="66" t="s">
        <v>167</v>
      </c>
      <c r="E7" s="67">
        <v>1</v>
      </c>
      <c r="F7" s="60" t="s">
        <v>168</v>
      </c>
    </row>
    <row r="8" spans="2:6" ht="50" thickBot="1">
      <c r="B8" s="68" t="s">
        <v>169</v>
      </c>
      <c r="C8" s="69" t="s">
        <v>170</v>
      </c>
      <c r="D8" s="70" t="s">
        <v>171</v>
      </c>
      <c r="E8" s="61" t="s">
        <v>172</v>
      </c>
      <c r="F8" s="61" t="s">
        <v>173</v>
      </c>
    </row>
    <row r="9" spans="2:6" ht="99.5" thickBot="1">
      <c r="B9" s="68" t="s">
        <v>174</v>
      </c>
      <c r="C9" s="69" t="s">
        <v>175</v>
      </c>
      <c r="D9" s="70" t="s">
        <v>176</v>
      </c>
      <c r="E9" s="61" t="s">
        <v>177</v>
      </c>
      <c r="F9" s="61" t="s">
        <v>178</v>
      </c>
    </row>
    <row r="10" spans="2:6" ht="83" thickBot="1">
      <c r="B10" s="68" t="s">
        <v>179</v>
      </c>
      <c r="C10" s="69" t="s">
        <v>180</v>
      </c>
      <c r="D10" s="62" t="s">
        <v>181</v>
      </c>
      <c r="E10" s="61" t="s">
        <v>182</v>
      </c>
      <c r="F10" s="61" t="s">
        <v>183</v>
      </c>
    </row>
    <row r="11" spans="2:6" ht="66.5" thickBot="1">
      <c r="B11" s="68" t="s">
        <v>184</v>
      </c>
      <c r="C11" s="69" t="s">
        <v>185</v>
      </c>
      <c r="D11" s="61" t="s">
        <v>186</v>
      </c>
      <c r="E11" s="61" t="s">
        <v>187</v>
      </c>
      <c r="F11" s="61" t="s">
        <v>188</v>
      </c>
    </row>
    <row r="12" spans="2:6" ht="16.5">
      <c r="B12" s="327" t="s">
        <v>883</v>
      </c>
      <c r="C12" s="325"/>
      <c r="D12" s="326"/>
      <c r="E12" s="326"/>
      <c r="F12" s="326"/>
    </row>
    <row r="13" spans="2:6" ht="16.5">
      <c r="B13" s="324"/>
      <c r="C13" s="325"/>
      <c r="D13" s="326"/>
      <c r="E13" s="326"/>
      <c r="F13" s="326"/>
    </row>
    <row r="15" spans="2:6" ht="21" customHeight="1">
      <c r="B15" s="19" t="s">
        <v>882</v>
      </c>
      <c r="C15" s="74"/>
    </row>
    <row r="16" spans="2:6" ht="16">
      <c r="B16" s="63" t="s">
        <v>189</v>
      </c>
      <c r="F16" s="39"/>
    </row>
    <row r="17" spans="2:6" ht="15" thickBot="1"/>
    <row r="18" spans="2:6" ht="17" thickBot="1">
      <c r="B18" s="64" t="s">
        <v>4</v>
      </c>
      <c r="C18" s="64" t="s">
        <v>162</v>
      </c>
      <c r="D18" s="64" t="s">
        <v>163</v>
      </c>
      <c r="E18" s="64">
        <v>2025</v>
      </c>
      <c r="F18" s="64" t="s">
        <v>164</v>
      </c>
    </row>
    <row r="19" spans="2:6" ht="50" thickBot="1">
      <c r="B19" s="57" t="s">
        <v>190</v>
      </c>
      <c r="C19" s="57" t="s">
        <v>191</v>
      </c>
      <c r="D19" s="60" t="s">
        <v>192</v>
      </c>
      <c r="E19" s="60" t="s">
        <v>193</v>
      </c>
      <c r="F19" s="60" t="s">
        <v>194</v>
      </c>
    </row>
    <row r="20" spans="2:6" ht="33.5" thickBot="1">
      <c r="B20" s="68" t="s">
        <v>195</v>
      </c>
      <c r="C20" s="68" t="s">
        <v>191</v>
      </c>
      <c r="D20" s="61" t="s">
        <v>196</v>
      </c>
      <c r="E20" s="61" t="s">
        <v>197</v>
      </c>
      <c r="F20" s="61" t="s">
        <v>198</v>
      </c>
    </row>
    <row r="21" spans="2:6" ht="73" thickBot="1">
      <c r="B21" s="68" t="s">
        <v>199</v>
      </c>
      <c r="C21" s="68" t="s">
        <v>191</v>
      </c>
      <c r="D21" s="61" t="s">
        <v>200</v>
      </c>
      <c r="E21" s="72">
        <v>5</v>
      </c>
      <c r="F21" s="71" t="s">
        <v>201</v>
      </c>
    </row>
    <row r="23" spans="2:6" ht="16">
      <c r="B23" s="58" t="s">
        <v>125</v>
      </c>
    </row>
    <row r="24" spans="2:6" ht="16">
      <c r="B24" s="59" t="s">
        <v>203</v>
      </c>
    </row>
    <row r="25" spans="2:6" ht="16">
      <c r="B25" s="327" t="s">
        <v>883</v>
      </c>
    </row>
  </sheetData>
  <mergeCells count="1">
    <mergeCell ref="B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1A99E-926D-4E72-941B-A10208757361}">
  <dimension ref="A1:J83"/>
  <sheetViews>
    <sheetView showGridLines="0" zoomScale="64" workbookViewId="0"/>
  </sheetViews>
  <sheetFormatPr baseColWidth="10" defaultColWidth="11.453125" defaultRowHeight="14.5"/>
  <cols>
    <col min="2" max="2" width="17.90625" customWidth="1"/>
    <col min="3" max="3" width="56.7265625" customWidth="1"/>
    <col min="4" max="4" width="17.453125" customWidth="1"/>
    <col min="6" max="6" width="12.26953125" customWidth="1"/>
    <col min="8" max="8" width="13" style="39" customWidth="1"/>
    <col min="9" max="9" width="13.36328125" style="39" customWidth="1"/>
  </cols>
  <sheetData>
    <row r="1" spans="1:10" ht="21" customHeight="1">
      <c r="A1" s="33"/>
      <c r="B1" s="484" t="s">
        <v>715</v>
      </c>
      <c r="C1" s="524"/>
      <c r="D1" s="524"/>
      <c r="E1" s="524"/>
      <c r="F1" s="524"/>
      <c r="G1" s="524"/>
      <c r="H1" s="524"/>
      <c r="I1" s="524"/>
      <c r="J1" s="33"/>
    </row>
    <row r="2" spans="1:10" ht="16.5">
      <c r="A2" s="33"/>
      <c r="B2" s="33"/>
      <c r="C2" s="33"/>
      <c r="D2" s="33"/>
      <c r="E2" s="33"/>
      <c r="F2" s="33"/>
      <c r="G2" s="33"/>
      <c r="H2" s="334"/>
      <c r="I2" s="334"/>
      <c r="J2" s="33"/>
    </row>
    <row r="3" spans="1:10" ht="21">
      <c r="A3" s="33"/>
      <c r="B3" s="498" t="s">
        <v>571</v>
      </c>
      <c r="C3" s="498"/>
      <c r="D3" s="498"/>
      <c r="E3" s="498"/>
      <c r="F3" s="498"/>
      <c r="G3" s="33"/>
      <c r="H3" s="334"/>
      <c r="I3" s="334"/>
      <c r="J3" s="33"/>
    </row>
    <row r="4" spans="1:10" ht="21.5" thickBot="1">
      <c r="A4" s="33"/>
      <c r="B4" s="33"/>
      <c r="C4" s="186"/>
      <c r="D4" s="36"/>
      <c r="E4" s="36"/>
      <c r="F4" s="36"/>
      <c r="G4" s="33"/>
      <c r="H4" s="334"/>
      <c r="I4" s="334"/>
      <c r="J4" s="33"/>
    </row>
    <row r="5" spans="1:10" ht="17" thickBot="1">
      <c r="A5" s="33"/>
      <c r="B5" s="21" t="s">
        <v>24</v>
      </c>
      <c r="C5" s="21" t="s">
        <v>4</v>
      </c>
      <c r="D5" s="21" t="s">
        <v>273</v>
      </c>
      <c r="E5" s="21">
        <v>2025</v>
      </c>
      <c r="F5" s="21">
        <v>2024</v>
      </c>
      <c r="G5" s="21">
        <v>2023</v>
      </c>
      <c r="H5" s="21" t="s">
        <v>62</v>
      </c>
      <c r="I5" s="21" t="s">
        <v>0</v>
      </c>
      <c r="J5" s="33"/>
    </row>
    <row r="6" spans="1:10" ht="17" thickBot="1">
      <c r="A6" s="33"/>
      <c r="B6" s="187"/>
      <c r="C6" s="127" t="s">
        <v>572</v>
      </c>
      <c r="D6" s="99" t="s">
        <v>301</v>
      </c>
      <c r="E6" s="56">
        <v>142</v>
      </c>
      <c r="F6" s="56">
        <v>123</v>
      </c>
      <c r="G6" s="56">
        <v>132</v>
      </c>
      <c r="H6" s="344">
        <f t="shared" ref="H6" si="0">+E6-F6</f>
        <v>19</v>
      </c>
      <c r="I6" s="382">
        <f t="shared" ref="I6" si="1">+E6/F6-1</f>
        <v>0.15447154471544722</v>
      </c>
      <c r="J6" s="33"/>
    </row>
    <row r="7" spans="1:10" ht="17" thickBot="1">
      <c r="A7" s="33"/>
      <c r="B7" s="123"/>
      <c r="C7" s="83" t="s">
        <v>573</v>
      </c>
      <c r="D7" s="101" t="s">
        <v>301</v>
      </c>
      <c r="E7" s="48">
        <v>22</v>
      </c>
      <c r="F7" s="48">
        <v>25</v>
      </c>
      <c r="G7" s="48">
        <v>27</v>
      </c>
      <c r="H7" s="109">
        <f t="shared" ref="H7:H14" si="2">+E7-F7</f>
        <v>-3</v>
      </c>
      <c r="I7" s="359">
        <f t="shared" ref="I7:I14" si="3">+E7/F7-1</f>
        <v>-0.12</v>
      </c>
      <c r="J7" s="33"/>
    </row>
    <row r="8" spans="1:10" ht="17" thickBot="1">
      <c r="A8" s="33"/>
      <c r="B8" s="33"/>
      <c r="C8" s="185" t="s">
        <v>574</v>
      </c>
      <c r="D8" s="101" t="s">
        <v>301</v>
      </c>
      <c r="E8" s="48">
        <v>7</v>
      </c>
      <c r="F8" s="48">
        <v>4</v>
      </c>
      <c r="G8" s="48">
        <v>4</v>
      </c>
      <c r="H8" s="109">
        <f t="shared" si="2"/>
        <v>3</v>
      </c>
      <c r="I8" s="359">
        <f t="shared" si="3"/>
        <v>0.75</v>
      </c>
      <c r="J8" s="33"/>
    </row>
    <row r="9" spans="1:10" ht="17" thickBot="1">
      <c r="A9" s="33"/>
      <c r="B9" s="33"/>
      <c r="C9" s="83" t="s">
        <v>575</v>
      </c>
      <c r="D9" s="101" t="s">
        <v>301</v>
      </c>
      <c r="E9" s="48">
        <v>3</v>
      </c>
      <c r="F9" s="48">
        <v>8</v>
      </c>
      <c r="G9" s="48">
        <v>9</v>
      </c>
      <c r="H9" s="109">
        <f t="shared" si="2"/>
        <v>-5</v>
      </c>
      <c r="I9" s="359">
        <f t="shared" si="3"/>
        <v>-0.625</v>
      </c>
      <c r="J9" s="33"/>
    </row>
    <row r="10" spans="1:10" ht="17" thickBot="1">
      <c r="A10" s="33"/>
      <c r="B10" s="33"/>
      <c r="C10" s="83" t="s">
        <v>576</v>
      </c>
      <c r="D10" s="101" t="s">
        <v>301</v>
      </c>
      <c r="E10" s="48">
        <v>3</v>
      </c>
      <c r="F10" s="48">
        <v>4</v>
      </c>
      <c r="G10" s="48">
        <v>7</v>
      </c>
      <c r="H10" s="109">
        <f t="shared" si="2"/>
        <v>-1</v>
      </c>
      <c r="I10" s="359">
        <f t="shared" si="3"/>
        <v>-0.25</v>
      </c>
      <c r="J10" s="33"/>
    </row>
    <row r="11" spans="1:10" ht="17" thickBot="1">
      <c r="A11" s="33"/>
      <c r="B11" s="33"/>
      <c r="C11" s="83" t="s">
        <v>577</v>
      </c>
      <c r="D11" s="101" t="s">
        <v>301</v>
      </c>
      <c r="E11" s="48">
        <v>0</v>
      </c>
      <c r="F11" s="48">
        <v>0</v>
      </c>
      <c r="G11" s="48">
        <v>0</v>
      </c>
      <c r="H11" s="109">
        <f t="shared" si="2"/>
        <v>0</v>
      </c>
      <c r="I11" s="359" t="s">
        <v>2</v>
      </c>
      <c r="J11" s="33"/>
    </row>
    <row r="12" spans="1:10" ht="17" thickBot="1">
      <c r="A12" s="33"/>
      <c r="B12" s="33"/>
      <c r="C12" s="83" t="s">
        <v>578</v>
      </c>
      <c r="D12" s="101" t="s">
        <v>301</v>
      </c>
      <c r="E12" s="48">
        <v>5</v>
      </c>
      <c r="F12" s="48">
        <v>2</v>
      </c>
      <c r="G12" s="48">
        <v>0</v>
      </c>
      <c r="H12" s="109">
        <f t="shared" si="2"/>
        <v>3</v>
      </c>
      <c r="I12" s="359" t="s">
        <v>2</v>
      </c>
      <c r="J12" s="33"/>
    </row>
    <row r="13" spans="1:10" ht="17" thickBot="1">
      <c r="A13" s="33"/>
      <c r="B13" s="33"/>
      <c r="C13" s="83" t="s">
        <v>579</v>
      </c>
      <c r="D13" s="101" t="s">
        <v>301</v>
      </c>
      <c r="E13" s="48">
        <v>0</v>
      </c>
      <c r="F13" s="48">
        <v>3</v>
      </c>
      <c r="G13" s="48">
        <v>2</v>
      </c>
      <c r="H13" s="109">
        <f t="shared" si="2"/>
        <v>-3</v>
      </c>
      <c r="I13" s="359" t="s">
        <v>2</v>
      </c>
      <c r="J13" s="33"/>
    </row>
    <row r="14" spans="1:10" ht="17" thickBot="1">
      <c r="A14" s="33"/>
      <c r="B14" s="33"/>
      <c r="C14" s="185" t="s">
        <v>580</v>
      </c>
      <c r="D14" s="101" t="s">
        <v>301</v>
      </c>
      <c r="E14" s="48">
        <v>4</v>
      </c>
      <c r="F14" s="48">
        <v>4</v>
      </c>
      <c r="G14" s="48">
        <v>5</v>
      </c>
      <c r="H14" s="109">
        <f t="shared" si="2"/>
        <v>0</v>
      </c>
      <c r="I14" s="359">
        <f t="shared" si="3"/>
        <v>0</v>
      </c>
      <c r="J14" s="33"/>
    </row>
    <row r="15" spans="1:10" ht="16.5">
      <c r="A15" s="33"/>
      <c r="B15" s="33"/>
      <c r="C15" s="59"/>
      <c r="D15" s="59"/>
      <c r="E15" s="59"/>
      <c r="F15" s="59"/>
      <c r="G15" s="59"/>
      <c r="H15" s="477"/>
      <c r="I15" s="375"/>
      <c r="J15" s="33"/>
    </row>
    <row r="16" spans="1:10" ht="36.5" customHeight="1">
      <c r="A16" s="33"/>
      <c r="B16" s="525" t="s">
        <v>581</v>
      </c>
      <c r="C16" s="525"/>
      <c r="D16" s="525"/>
      <c r="E16" s="525"/>
      <c r="F16" s="525"/>
      <c r="G16" s="525"/>
      <c r="H16" s="525"/>
      <c r="I16" s="525"/>
      <c r="J16" s="33"/>
    </row>
    <row r="17" spans="1:10" ht="58" customHeight="1">
      <c r="A17" s="33"/>
      <c r="B17" s="528" t="s">
        <v>582</v>
      </c>
      <c r="C17" s="528"/>
      <c r="D17" s="528"/>
      <c r="E17" s="528"/>
      <c r="F17" s="528"/>
      <c r="G17" s="528"/>
      <c r="H17" s="528"/>
      <c r="I17" s="528"/>
      <c r="J17" s="33"/>
    </row>
    <row r="18" spans="1:10" ht="16.5">
      <c r="A18" s="33"/>
      <c r="B18" s="483" t="s">
        <v>896</v>
      </c>
      <c r="C18" s="485"/>
      <c r="D18" s="33"/>
      <c r="E18" s="33"/>
      <c r="F18" s="33"/>
      <c r="G18" s="33"/>
      <c r="H18" s="334"/>
      <c r="I18" s="334"/>
      <c r="J18" s="33"/>
    </row>
    <row r="19" spans="1:10" ht="16.5">
      <c r="A19" s="33"/>
      <c r="B19" s="33"/>
      <c r="C19" s="33"/>
      <c r="D19" s="33"/>
      <c r="E19" s="33"/>
      <c r="F19" s="33"/>
      <c r="G19" s="33"/>
      <c r="H19" s="334"/>
      <c r="I19" s="334"/>
      <c r="J19" s="33"/>
    </row>
    <row r="20" spans="1:10" ht="17" thickBot="1">
      <c r="A20" s="33"/>
      <c r="B20" s="33"/>
      <c r="C20" s="33"/>
      <c r="D20" s="33"/>
      <c r="E20" s="33"/>
      <c r="F20" s="33"/>
      <c r="G20" s="33"/>
      <c r="H20" s="334"/>
      <c r="I20" s="334"/>
      <c r="J20" s="33"/>
    </row>
    <row r="21" spans="1:10" ht="17" thickBot="1">
      <c r="A21" s="33"/>
      <c r="B21" s="21" t="s">
        <v>24</v>
      </c>
      <c r="C21" s="21" t="s">
        <v>4</v>
      </c>
      <c r="D21" s="21" t="s">
        <v>273</v>
      </c>
      <c r="E21" s="21">
        <v>2025</v>
      </c>
      <c r="F21" s="21">
        <v>2024</v>
      </c>
      <c r="G21" s="21">
        <v>2023</v>
      </c>
      <c r="H21" s="21" t="s">
        <v>62</v>
      </c>
      <c r="I21" s="21" t="s">
        <v>0</v>
      </c>
      <c r="J21" s="33"/>
    </row>
    <row r="22" spans="1:10" ht="15" customHeight="1" thickBot="1">
      <c r="A22" s="33"/>
      <c r="B22" s="187" t="s">
        <v>53</v>
      </c>
      <c r="C22" s="526" t="s">
        <v>583</v>
      </c>
      <c r="D22" s="527"/>
      <c r="E22" s="527"/>
      <c r="F22" s="527"/>
      <c r="G22" s="527"/>
      <c r="H22" s="335"/>
      <c r="I22" s="335"/>
      <c r="J22" s="33"/>
    </row>
    <row r="23" spans="1:10" ht="17" thickBot="1">
      <c r="A23" s="33"/>
      <c r="B23" s="114"/>
      <c r="C23" s="91" t="s">
        <v>584</v>
      </c>
      <c r="D23" s="101" t="s">
        <v>99</v>
      </c>
      <c r="E23" s="48">
        <v>1242</v>
      </c>
      <c r="F23" s="48" t="s">
        <v>72</v>
      </c>
      <c r="G23" s="48" t="s">
        <v>72</v>
      </c>
      <c r="H23" s="359" t="s">
        <v>2</v>
      </c>
      <c r="I23" s="359" t="s">
        <v>2</v>
      </c>
      <c r="J23" s="33"/>
    </row>
    <row r="24" spans="1:10" ht="17" thickBot="1">
      <c r="A24" s="33"/>
      <c r="B24" s="44"/>
      <c r="C24" s="91" t="s">
        <v>453</v>
      </c>
      <c r="D24" s="101" t="s">
        <v>32</v>
      </c>
      <c r="E24" s="48">
        <v>1189</v>
      </c>
      <c r="F24" s="48" t="s">
        <v>72</v>
      </c>
      <c r="G24" s="48" t="s">
        <v>72</v>
      </c>
      <c r="H24" s="359" t="s">
        <v>2</v>
      </c>
      <c r="I24" s="359" t="s">
        <v>2</v>
      </c>
      <c r="J24" s="33"/>
    </row>
    <row r="25" spans="1:10" ht="17" thickBot="1">
      <c r="A25" s="33"/>
      <c r="B25" s="44"/>
      <c r="C25" s="91" t="s">
        <v>585</v>
      </c>
      <c r="D25" s="101" t="s">
        <v>100</v>
      </c>
      <c r="E25" s="48">
        <v>0.95732689210950084</v>
      </c>
      <c r="F25" s="48" t="s">
        <v>72</v>
      </c>
      <c r="G25" s="48" t="s">
        <v>72</v>
      </c>
      <c r="H25" s="359" t="s">
        <v>2</v>
      </c>
      <c r="I25" s="359" t="s">
        <v>2</v>
      </c>
      <c r="J25" s="33"/>
    </row>
    <row r="26" spans="1:10" ht="16.5">
      <c r="A26" s="33"/>
      <c r="B26" s="44"/>
      <c r="C26" s="44"/>
      <c r="D26" s="44"/>
      <c r="E26" s="44"/>
      <c r="F26" s="44"/>
      <c r="G26" s="44"/>
      <c r="H26" s="338"/>
      <c r="I26" s="334"/>
      <c r="J26" s="33"/>
    </row>
    <row r="27" spans="1:10" ht="16.5">
      <c r="A27" s="33"/>
      <c r="B27" s="44"/>
      <c r="C27" s="44"/>
      <c r="D27" s="44"/>
      <c r="E27" s="44"/>
      <c r="F27" s="44"/>
      <c r="G27" s="44"/>
      <c r="H27" s="338"/>
      <c r="I27" s="334"/>
      <c r="J27" s="33"/>
    </row>
    <row r="28" spans="1:10" ht="16.5" customHeight="1">
      <c r="A28" s="33"/>
      <c r="B28" s="525" t="s">
        <v>586</v>
      </c>
      <c r="C28" s="525"/>
      <c r="D28" s="525"/>
      <c r="E28" s="525"/>
      <c r="F28" s="525"/>
      <c r="G28" s="525"/>
      <c r="H28" s="338"/>
      <c r="I28" s="334"/>
      <c r="J28" s="33"/>
    </row>
    <row r="29" spans="1:10" ht="14.5" customHeight="1">
      <c r="A29" s="33"/>
      <c r="B29" s="525"/>
      <c r="C29" s="525"/>
      <c r="D29" s="525"/>
      <c r="E29" s="525"/>
      <c r="F29" s="525"/>
      <c r="G29" s="525"/>
      <c r="H29" s="334"/>
      <c r="I29" s="334"/>
      <c r="J29" s="33"/>
    </row>
    <row r="30" spans="1:10" ht="17" thickBot="1">
      <c r="A30" s="33"/>
      <c r="B30" s="126"/>
      <c r="C30" s="126"/>
      <c r="D30" s="126"/>
      <c r="E30" s="126"/>
      <c r="F30" s="126"/>
      <c r="G30" s="126"/>
      <c r="H30" s="334"/>
      <c r="I30" s="334"/>
      <c r="J30" s="33"/>
    </row>
    <row r="31" spans="1:10" ht="17" thickBot="1">
      <c r="A31" s="33"/>
      <c r="B31" s="21" t="s">
        <v>24</v>
      </c>
      <c r="C31" s="21" t="s">
        <v>4</v>
      </c>
      <c r="D31" s="21" t="s">
        <v>273</v>
      </c>
      <c r="E31" s="21">
        <v>2025</v>
      </c>
      <c r="F31" s="21">
        <v>2024</v>
      </c>
      <c r="G31" s="21">
        <v>2023</v>
      </c>
      <c r="H31" s="21" t="s">
        <v>62</v>
      </c>
      <c r="I31" s="21" t="s">
        <v>0</v>
      </c>
      <c r="J31" s="33"/>
    </row>
    <row r="32" spans="1:10" ht="15" customHeight="1" thickBot="1">
      <c r="A32" s="33"/>
      <c r="B32" s="187" t="s">
        <v>54</v>
      </c>
      <c r="C32" s="526" t="s">
        <v>587</v>
      </c>
      <c r="D32" s="527"/>
      <c r="E32" s="527"/>
      <c r="F32" s="527"/>
      <c r="G32" s="527"/>
      <c r="H32" s="335"/>
      <c r="I32" s="335"/>
      <c r="J32" s="33"/>
    </row>
    <row r="33" spans="1:10" ht="17" customHeight="1" thickBot="1">
      <c r="A33" s="33"/>
      <c r="B33" s="52"/>
      <c r="C33" s="48" t="s">
        <v>55</v>
      </c>
      <c r="D33" s="48" t="s">
        <v>32</v>
      </c>
      <c r="E33" s="48">
        <v>40</v>
      </c>
      <c r="F33" s="48">
        <v>38</v>
      </c>
      <c r="G33" s="48">
        <v>36</v>
      </c>
      <c r="H33" s="109">
        <f>+E33-F33</f>
        <v>2</v>
      </c>
      <c r="I33" s="378">
        <f>+E33/F33-1</f>
        <v>5.2631578947368363E-2</v>
      </c>
      <c r="J33" s="33"/>
    </row>
    <row r="34" spans="1:10" ht="17" thickBot="1">
      <c r="A34" s="33"/>
      <c r="B34" s="7"/>
      <c r="C34" s="48" t="s">
        <v>55</v>
      </c>
      <c r="D34" s="48" t="s">
        <v>0</v>
      </c>
      <c r="E34" s="48">
        <v>3.6753445635528332</v>
      </c>
      <c r="F34" s="48" t="s">
        <v>72</v>
      </c>
      <c r="G34" s="48" t="s">
        <v>72</v>
      </c>
      <c r="H34" s="359" t="s">
        <v>2</v>
      </c>
      <c r="I34" s="359" t="s">
        <v>2</v>
      </c>
      <c r="J34" s="33"/>
    </row>
    <row r="35" spans="1:10" ht="16.5">
      <c r="A35" s="33"/>
      <c r="B35" s="33"/>
      <c r="C35" s="33"/>
      <c r="D35" s="33"/>
      <c r="E35" s="33"/>
      <c r="F35" s="33"/>
      <c r="G35" s="33"/>
      <c r="H35" s="334"/>
      <c r="I35" s="334"/>
      <c r="J35" s="33"/>
    </row>
    <row r="36" spans="1:10" ht="16.5">
      <c r="A36" s="33"/>
      <c r="B36" s="33"/>
      <c r="C36" s="33"/>
      <c r="D36" s="33"/>
      <c r="E36" s="33"/>
      <c r="F36" s="33"/>
      <c r="G36" s="33"/>
      <c r="H36" s="334"/>
      <c r="I36" s="334"/>
      <c r="J36" s="33"/>
    </row>
    <row r="37" spans="1:10" s="190" customFormat="1" ht="21" customHeight="1">
      <c r="A37" s="188"/>
      <c r="B37" s="529" t="s">
        <v>588</v>
      </c>
      <c r="C37" s="529"/>
      <c r="D37" s="529"/>
      <c r="E37" s="135"/>
      <c r="F37" s="189"/>
      <c r="G37" s="188"/>
      <c r="H37" s="478"/>
      <c r="I37" s="478"/>
      <c r="J37" s="188"/>
    </row>
    <row r="38" spans="1:10" ht="21.5" thickBot="1">
      <c r="A38" s="33"/>
      <c r="B38" s="33"/>
      <c r="C38" s="159"/>
      <c r="D38" s="33"/>
      <c r="E38" s="33"/>
      <c r="F38" s="191"/>
      <c r="G38" s="33"/>
      <c r="H38" s="334"/>
      <c r="I38" s="334"/>
      <c r="J38" s="33"/>
    </row>
    <row r="39" spans="1:10" ht="17" thickBot="1">
      <c r="A39" s="33"/>
      <c r="B39" s="194" t="s">
        <v>208</v>
      </c>
      <c r="C39" s="21" t="s">
        <v>204</v>
      </c>
      <c r="D39" s="21" t="s">
        <v>273</v>
      </c>
      <c r="E39" s="21">
        <v>2025</v>
      </c>
      <c r="F39" s="21">
        <v>2024</v>
      </c>
      <c r="G39" s="21">
        <v>2023</v>
      </c>
      <c r="H39" s="21" t="s">
        <v>62</v>
      </c>
      <c r="I39" s="21" t="s">
        <v>0</v>
      </c>
      <c r="J39" s="33"/>
    </row>
    <row r="40" spans="1:10" ht="18" thickBot="1">
      <c r="A40" s="33"/>
      <c r="B40" s="195"/>
      <c r="C40" s="196" t="s">
        <v>589</v>
      </c>
      <c r="D40" s="94"/>
      <c r="E40" s="94"/>
      <c r="F40" s="94"/>
      <c r="G40" s="94"/>
      <c r="H40" s="383"/>
      <c r="I40" s="334"/>
      <c r="J40" s="33"/>
    </row>
    <row r="41" spans="1:10" ht="17" thickBot="1">
      <c r="A41" s="33"/>
      <c r="B41" s="33"/>
      <c r="C41" s="192" t="s">
        <v>590</v>
      </c>
      <c r="D41" s="192" t="s">
        <v>0</v>
      </c>
      <c r="E41" s="193">
        <v>100</v>
      </c>
      <c r="F41" s="193">
        <v>100</v>
      </c>
      <c r="G41" s="193">
        <v>100</v>
      </c>
      <c r="H41" s="359" t="s">
        <v>2</v>
      </c>
      <c r="I41" s="359" t="s">
        <v>2</v>
      </c>
      <c r="J41" s="33"/>
    </row>
    <row r="42" spans="1:10" ht="33.5" thickBot="1">
      <c r="A42" s="33"/>
      <c r="B42" s="33"/>
      <c r="C42" s="192" t="s">
        <v>591</v>
      </c>
      <c r="D42" s="192" t="s">
        <v>0</v>
      </c>
      <c r="E42" s="193">
        <v>100</v>
      </c>
      <c r="F42" s="193">
        <v>100</v>
      </c>
      <c r="G42" s="193">
        <v>100</v>
      </c>
      <c r="H42" s="359" t="s">
        <v>2</v>
      </c>
      <c r="I42" s="359" t="s">
        <v>2</v>
      </c>
      <c r="J42" s="33"/>
    </row>
    <row r="43" spans="1:10" ht="18" thickBot="1">
      <c r="A43" s="33"/>
      <c r="B43" s="33"/>
      <c r="C43" s="197" t="s">
        <v>592</v>
      </c>
      <c r="D43" s="88"/>
      <c r="E43" s="88"/>
      <c r="F43" s="88"/>
      <c r="G43" s="88"/>
      <c r="H43" s="381"/>
      <c r="I43" s="334"/>
      <c r="J43" s="33"/>
    </row>
    <row r="44" spans="1:10" ht="33.5" thickBot="1">
      <c r="A44" s="33"/>
      <c r="B44" s="33"/>
      <c r="C44" s="192" t="s">
        <v>593</v>
      </c>
      <c r="D44" s="192" t="s">
        <v>0</v>
      </c>
      <c r="E44" s="193">
        <v>100</v>
      </c>
      <c r="F44" s="193">
        <v>100</v>
      </c>
      <c r="G44" s="193">
        <v>100</v>
      </c>
      <c r="H44" s="359" t="s">
        <v>2</v>
      </c>
      <c r="I44" s="359" t="s">
        <v>2</v>
      </c>
      <c r="J44" s="33"/>
    </row>
    <row r="45" spans="1:10" ht="33.5" thickBot="1">
      <c r="A45" s="33"/>
      <c r="B45" s="33"/>
      <c r="C45" s="192" t="s">
        <v>594</v>
      </c>
      <c r="D45" s="192" t="s">
        <v>0</v>
      </c>
      <c r="E45" s="193">
        <v>0</v>
      </c>
      <c r="F45" s="193">
        <v>0</v>
      </c>
      <c r="G45" s="193">
        <v>0</v>
      </c>
      <c r="H45" s="359" t="s">
        <v>2</v>
      </c>
      <c r="I45" s="359" t="s">
        <v>2</v>
      </c>
      <c r="J45" s="33"/>
    </row>
    <row r="46" spans="1:10" ht="33.5" thickBot="1">
      <c r="A46" s="33"/>
      <c r="B46" s="33"/>
      <c r="C46" s="192" t="s">
        <v>591</v>
      </c>
      <c r="D46" s="192" t="s">
        <v>0</v>
      </c>
      <c r="E46" s="193">
        <v>0</v>
      </c>
      <c r="F46" s="193">
        <v>0</v>
      </c>
      <c r="G46" s="193">
        <v>0</v>
      </c>
      <c r="H46" s="359" t="s">
        <v>2</v>
      </c>
      <c r="I46" s="359" t="s">
        <v>2</v>
      </c>
      <c r="J46" s="33"/>
    </row>
    <row r="47" spans="1:10" ht="18" thickBot="1">
      <c r="A47" s="33"/>
      <c r="B47" s="33"/>
      <c r="C47" s="197" t="s">
        <v>595</v>
      </c>
      <c r="D47" s="197"/>
      <c r="E47" s="88"/>
      <c r="F47" s="88"/>
      <c r="G47" s="88"/>
      <c r="H47" s="381"/>
      <c r="I47" s="334"/>
      <c r="J47" s="33"/>
    </row>
    <row r="48" spans="1:10" ht="17" thickBot="1">
      <c r="A48" s="33"/>
      <c r="B48" s="33"/>
      <c r="C48" s="192" t="s">
        <v>596</v>
      </c>
      <c r="D48" s="192" t="s">
        <v>0</v>
      </c>
      <c r="E48" s="193">
        <v>100</v>
      </c>
      <c r="F48" s="193">
        <v>100</v>
      </c>
      <c r="G48" s="193">
        <v>100</v>
      </c>
      <c r="H48" s="359" t="s">
        <v>2</v>
      </c>
      <c r="I48" s="359" t="s">
        <v>2</v>
      </c>
      <c r="J48" s="33"/>
    </row>
    <row r="49" spans="1:10" ht="17" thickBot="1">
      <c r="A49" s="33"/>
      <c r="B49" s="33"/>
      <c r="C49" s="192" t="s">
        <v>597</v>
      </c>
      <c r="D49" s="192" t="s">
        <v>0</v>
      </c>
      <c r="E49" s="193">
        <v>0</v>
      </c>
      <c r="F49" s="193">
        <v>0</v>
      </c>
      <c r="G49" s="193">
        <v>0</v>
      </c>
      <c r="H49" s="359" t="s">
        <v>2</v>
      </c>
      <c r="I49" s="359" t="s">
        <v>2</v>
      </c>
      <c r="J49" s="33"/>
    </row>
    <row r="50" spans="1:10" ht="33.5" thickBot="1">
      <c r="A50" s="33"/>
      <c r="B50" s="33"/>
      <c r="C50" s="192" t="s">
        <v>591</v>
      </c>
      <c r="D50" s="192" t="s">
        <v>0</v>
      </c>
      <c r="E50" s="193">
        <v>0</v>
      </c>
      <c r="F50" s="193">
        <v>0</v>
      </c>
      <c r="G50" s="193">
        <v>0</v>
      </c>
      <c r="H50" s="359" t="s">
        <v>2</v>
      </c>
      <c r="I50" s="359" t="s">
        <v>2</v>
      </c>
      <c r="J50" s="33"/>
    </row>
    <row r="51" spans="1:10" ht="16.5">
      <c r="A51" s="33"/>
      <c r="B51" s="33"/>
      <c r="C51" s="33"/>
      <c r="D51" s="33"/>
      <c r="E51" s="33"/>
      <c r="F51" s="33"/>
      <c r="G51" s="33"/>
      <c r="H51" s="334"/>
      <c r="I51" s="334"/>
      <c r="J51" s="33"/>
    </row>
    <row r="52" spans="1:10" ht="16.5">
      <c r="A52" s="33"/>
      <c r="B52" s="33"/>
      <c r="C52" s="33"/>
      <c r="D52" s="33"/>
      <c r="E52" s="33"/>
      <c r="F52" s="33"/>
      <c r="G52" s="33"/>
      <c r="H52" s="334"/>
      <c r="I52" s="334"/>
      <c r="J52" s="33"/>
    </row>
    <row r="53" spans="1:10" ht="21">
      <c r="A53" s="33"/>
      <c r="B53" s="19" t="s">
        <v>598</v>
      </c>
      <c r="C53" s="135"/>
      <c r="D53" s="135"/>
      <c r="E53" s="135"/>
      <c r="F53" s="33"/>
      <c r="G53" s="33"/>
      <c r="H53" s="334"/>
      <c r="I53" s="334"/>
      <c r="J53" s="33"/>
    </row>
    <row r="54" spans="1:10" ht="21.5" thickBot="1">
      <c r="A54" s="33"/>
      <c r="B54" s="33"/>
      <c r="C54" s="159"/>
      <c r="D54" s="33"/>
      <c r="E54" s="33"/>
      <c r="F54" s="33"/>
      <c r="G54" s="33"/>
      <c r="H54" s="334"/>
      <c r="I54" s="334"/>
      <c r="J54" s="33"/>
    </row>
    <row r="55" spans="1:10" ht="35" customHeight="1" thickBot="1">
      <c r="A55" s="33"/>
      <c r="B55" s="33"/>
      <c r="C55" s="27" t="s">
        <v>599</v>
      </c>
      <c r="D55" s="28" t="s">
        <v>273</v>
      </c>
      <c r="E55" s="27">
        <v>2025</v>
      </c>
      <c r="F55" s="27">
        <v>2024</v>
      </c>
      <c r="G55" s="27">
        <v>2023</v>
      </c>
      <c r="H55" s="28" t="s">
        <v>62</v>
      </c>
      <c r="I55" s="28" t="s">
        <v>0</v>
      </c>
      <c r="J55" s="33"/>
    </row>
    <row r="56" spans="1:10" ht="17" thickBot="1">
      <c r="A56" s="33"/>
      <c r="B56" s="33"/>
      <c r="C56" s="25" t="s">
        <v>600</v>
      </c>
      <c r="D56" s="25" t="s">
        <v>601</v>
      </c>
      <c r="E56" s="29">
        <v>1905.6060044162793</v>
      </c>
      <c r="F56" s="29">
        <f>1702176/1000</f>
        <v>1702.1759999999999</v>
      </c>
      <c r="G56" s="29">
        <f>1734362/1000</f>
        <v>1734.3620000000001</v>
      </c>
      <c r="H56" s="344">
        <f>+E56-F56</f>
        <v>203.43000441627942</v>
      </c>
      <c r="I56" s="382">
        <f>+E56/F56-1</f>
        <v>0.11951173346133381</v>
      </c>
      <c r="J56" s="33"/>
    </row>
    <row r="57" spans="1:10" ht="17" thickBot="1">
      <c r="A57" s="33"/>
      <c r="B57" s="33"/>
      <c r="C57" s="26" t="s">
        <v>602</v>
      </c>
      <c r="D57" s="26" t="str">
        <f>+D56</f>
        <v>US$ thousand</v>
      </c>
      <c r="E57" s="30">
        <v>366.86355103953485</v>
      </c>
      <c r="F57" s="30">
        <f>362432/1000</f>
        <v>362.43200000000002</v>
      </c>
      <c r="G57" s="30">
        <f>384668/1000</f>
        <v>384.66800000000001</v>
      </c>
      <c r="H57" s="109">
        <f t="shared" ref="H57:H58" si="4">+E57-F57</f>
        <v>4.4315510395348383</v>
      </c>
      <c r="I57" s="359">
        <f t="shared" ref="I57:I58" si="5">+E57/F57-1</f>
        <v>1.2227262050632515E-2</v>
      </c>
      <c r="J57" s="33"/>
    </row>
    <row r="58" spans="1:10" ht="17" thickBot="1">
      <c r="A58" s="33"/>
      <c r="B58" s="33"/>
      <c r="C58" s="26" t="s">
        <v>603</v>
      </c>
      <c r="D58" s="26" t="str">
        <f>+D57</f>
        <v>US$ thousand</v>
      </c>
      <c r="E58" s="30">
        <f>+E57+E56</f>
        <v>2272.4695554558143</v>
      </c>
      <c r="F58" s="30">
        <f>+F57+F56</f>
        <v>2064.6080000000002</v>
      </c>
      <c r="G58" s="30">
        <f>+G57+G56</f>
        <v>2119.0300000000002</v>
      </c>
      <c r="H58" s="109">
        <f t="shared" si="4"/>
        <v>207.86155545581414</v>
      </c>
      <c r="I58" s="359">
        <f t="shared" si="5"/>
        <v>0.10067846073240738</v>
      </c>
      <c r="J58" s="33"/>
    </row>
    <row r="59" spans="1:10" ht="17" thickBot="1">
      <c r="A59" s="33"/>
      <c r="B59" s="33"/>
      <c r="C59" s="33"/>
      <c r="D59" s="33"/>
      <c r="E59" s="33" t="s">
        <v>202</v>
      </c>
      <c r="F59" s="33"/>
      <c r="G59" s="33"/>
      <c r="H59" s="334"/>
      <c r="I59" s="334"/>
      <c r="J59" s="33"/>
    </row>
    <row r="60" spans="1:10" ht="17" thickBot="1">
      <c r="A60" s="33"/>
      <c r="B60" s="33"/>
      <c r="C60" s="27" t="s">
        <v>604</v>
      </c>
      <c r="D60" s="28" t="s">
        <v>273</v>
      </c>
      <c r="E60" s="27">
        <v>2025</v>
      </c>
      <c r="F60" s="27">
        <v>2024</v>
      </c>
      <c r="G60" s="27">
        <v>2023</v>
      </c>
      <c r="H60" s="28" t="s">
        <v>62</v>
      </c>
      <c r="I60" s="28" t="s">
        <v>0</v>
      </c>
      <c r="J60" s="33"/>
    </row>
    <row r="61" spans="1:10" ht="33.5" thickBot="1">
      <c r="A61" s="33"/>
      <c r="B61" s="33"/>
      <c r="C61" s="198" t="s">
        <v>605</v>
      </c>
      <c r="D61" s="199" t="str">
        <f>+D58</f>
        <v>US$ thousand</v>
      </c>
      <c r="E61" s="200">
        <v>523.09254958748784</v>
      </c>
      <c r="F61" s="200">
        <v>493.40888137188506</v>
      </c>
      <c r="G61" s="200">
        <v>483.58624529182873</v>
      </c>
      <c r="H61" s="479">
        <f t="shared" ref="H61:H63" si="6">+E61-F61</f>
        <v>29.683668215602779</v>
      </c>
      <c r="I61" s="480">
        <f t="shared" ref="I61:I63" si="7">+E61/F61-1</f>
        <v>6.0160384898361841E-2</v>
      </c>
      <c r="J61" s="33"/>
    </row>
    <row r="62" spans="1:10" ht="17" thickBot="1">
      <c r="A62" s="33"/>
      <c r="B62" s="33"/>
      <c r="C62" s="88" t="s">
        <v>606</v>
      </c>
      <c r="D62" s="78" t="str">
        <f>+D61</f>
        <v>US$ thousand</v>
      </c>
      <c r="E62" s="201">
        <v>486.4527763515182</v>
      </c>
      <c r="F62" s="201">
        <v>363.22106031782693</v>
      </c>
      <c r="G62" s="201">
        <v>191.09162502831677</v>
      </c>
      <c r="H62" s="385">
        <f t="shared" si="6"/>
        <v>123.23171603369127</v>
      </c>
      <c r="I62" s="386">
        <f t="shared" si="7"/>
        <v>0.33927469934111376</v>
      </c>
      <c r="J62" s="33"/>
    </row>
    <row r="63" spans="1:10" ht="33.5" thickBot="1">
      <c r="A63" s="33"/>
      <c r="B63" s="33"/>
      <c r="C63" s="78" t="s">
        <v>607</v>
      </c>
      <c r="D63" s="78" t="str">
        <f>+D62</f>
        <v>US$ thousand</v>
      </c>
      <c r="E63" s="201">
        <v>212.68078178227597</v>
      </c>
      <c r="F63" s="201">
        <v>278.55687481805347</v>
      </c>
      <c r="G63" s="201">
        <v>262.5014027985211</v>
      </c>
      <c r="H63" s="385">
        <f t="shared" si="6"/>
        <v>-65.876093035777501</v>
      </c>
      <c r="I63" s="386">
        <f t="shared" si="7"/>
        <v>-0.23649063796686454</v>
      </c>
      <c r="J63" s="33"/>
    </row>
    <row r="64" spans="1:10" ht="16.5">
      <c r="A64" s="33"/>
      <c r="B64" s="33"/>
      <c r="C64" s="7"/>
      <c r="D64" s="7"/>
      <c r="E64" s="166"/>
      <c r="F64" s="166"/>
      <c r="G64" s="166"/>
      <c r="H64" s="347"/>
      <c r="I64" s="375"/>
      <c r="J64" s="33"/>
    </row>
    <row r="65" spans="1:10" ht="64" customHeight="1">
      <c r="A65" s="33"/>
      <c r="B65" s="528" t="s">
        <v>608</v>
      </c>
      <c r="C65" s="528"/>
      <c r="D65" s="528"/>
      <c r="E65" s="528"/>
      <c r="F65" s="528"/>
      <c r="G65" s="528"/>
      <c r="H65" s="528"/>
      <c r="I65" s="334"/>
      <c r="J65" s="33"/>
    </row>
    <row r="66" spans="1:10" ht="16.5" customHeight="1">
      <c r="A66" s="33"/>
      <c r="B66" s="525" t="s">
        <v>609</v>
      </c>
      <c r="C66" s="525"/>
      <c r="D66" s="525"/>
      <c r="E66" s="525"/>
      <c r="F66" s="525"/>
      <c r="G66" s="525"/>
      <c r="H66" s="525"/>
      <c r="I66" s="334"/>
      <c r="J66" s="33"/>
    </row>
    <row r="67" spans="1:10" ht="16.5" customHeight="1">
      <c r="A67" s="33"/>
      <c r="B67" s="33"/>
      <c r="I67" s="334"/>
      <c r="J67" s="33"/>
    </row>
    <row r="68" spans="1:10" ht="16.5">
      <c r="A68" s="33"/>
      <c r="B68" s="33"/>
      <c r="C68" s="33"/>
      <c r="D68" s="33"/>
      <c r="E68" s="33"/>
      <c r="F68" s="33"/>
      <c r="G68" s="33"/>
      <c r="H68" s="334"/>
      <c r="I68" s="334"/>
      <c r="J68" s="33"/>
    </row>
    <row r="69" spans="1:10" ht="16.5">
      <c r="A69" s="33"/>
      <c r="B69" s="33"/>
      <c r="C69" s="33"/>
      <c r="D69" s="33"/>
      <c r="E69" s="33"/>
      <c r="F69" s="33"/>
      <c r="G69" s="33"/>
      <c r="H69" s="334"/>
      <c r="I69" s="334"/>
      <c r="J69" s="33"/>
    </row>
    <row r="70" spans="1:10" ht="21">
      <c r="A70" s="33"/>
      <c r="B70" s="498" t="s">
        <v>909</v>
      </c>
      <c r="C70" s="498"/>
      <c r="D70" s="498"/>
      <c r="E70" s="498"/>
      <c r="F70" s="498"/>
      <c r="G70" s="33"/>
      <c r="H70" s="334"/>
      <c r="I70" s="334"/>
      <c r="J70" s="33"/>
    </row>
    <row r="71" spans="1:10" ht="21">
      <c r="A71" s="33"/>
      <c r="B71" s="33"/>
      <c r="C71" s="186"/>
      <c r="D71" s="36"/>
      <c r="E71" s="36"/>
      <c r="F71" s="36"/>
      <c r="G71" s="33"/>
      <c r="H71" s="334"/>
      <c r="I71" s="334"/>
      <c r="J71" s="33"/>
    </row>
    <row r="72" spans="1:10" ht="15" thickBot="1"/>
    <row r="73" spans="1:10" ht="77.5" customHeight="1" thickBot="1">
      <c r="C73" s="186"/>
      <c r="D73" s="490" t="s">
        <v>908</v>
      </c>
      <c r="E73" s="490"/>
      <c r="F73" s="490"/>
      <c r="G73" s="490" t="s">
        <v>907</v>
      </c>
      <c r="H73" s="490"/>
      <c r="I73" s="490"/>
    </row>
    <row r="74" spans="1:10" ht="33.5" thickBot="1">
      <c r="B74" s="21"/>
      <c r="C74" s="21" t="s">
        <v>552</v>
      </c>
      <c r="D74" s="21" t="s">
        <v>904</v>
      </c>
      <c r="E74" s="21" t="s">
        <v>905</v>
      </c>
      <c r="F74" s="21" t="s">
        <v>906</v>
      </c>
      <c r="G74" s="21" t="s">
        <v>904</v>
      </c>
      <c r="H74" s="21" t="s">
        <v>905</v>
      </c>
      <c r="I74" s="21" t="s">
        <v>906</v>
      </c>
    </row>
    <row r="75" spans="1:10" ht="17" thickBot="1">
      <c r="C75" s="83" t="s">
        <v>18</v>
      </c>
      <c r="D75" s="109">
        <v>668</v>
      </c>
      <c r="E75" s="48">
        <v>1311</v>
      </c>
      <c r="F75" s="48">
        <v>0.19</v>
      </c>
      <c r="G75" s="48">
        <v>87</v>
      </c>
      <c r="H75" s="109">
        <v>111</v>
      </c>
      <c r="I75" s="359">
        <v>0.02</v>
      </c>
    </row>
    <row r="76" spans="1:10" ht="17" thickBot="1">
      <c r="C76" s="185" t="s">
        <v>19</v>
      </c>
      <c r="D76" s="109">
        <v>4068</v>
      </c>
      <c r="E76" s="48">
        <v>3494</v>
      </c>
      <c r="F76" s="48">
        <v>0.36</v>
      </c>
      <c r="G76" s="48">
        <v>3704</v>
      </c>
      <c r="H76" s="109">
        <v>2290</v>
      </c>
      <c r="I76" s="359">
        <v>0.33</v>
      </c>
    </row>
    <row r="77" spans="1:10" ht="17" thickBot="1">
      <c r="C77" s="83" t="s">
        <v>34</v>
      </c>
      <c r="D77" s="109">
        <v>13</v>
      </c>
      <c r="E77" s="48">
        <v>156</v>
      </c>
      <c r="F77" s="48">
        <v>0.81</v>
      </c>
      <c r="G77" s="48">
        <v>13</v>
      </c>
      <c r="H77" s="109">
        <v>100</v>
      </c>
      <c r="I77" s="359">
        <v>0.81</v>
      </c>
    </row>
    <row r="78" spans="1:10" ht="17" thickBot="1">
      <c r="C78" s="185" t="s">
        <v>20</v>
      </c>
      <c r="D78" s="109">
        <v>1170</v>
      </c>
      <c r="E78" s="48">
        <v>939</v>
      </c>
      <c r="F78" s="48">
        <v>0.54</v>
      </c>
      <c r="G78" s="48">
        <v>554</v>
      </c>
      <c r="H78" s="109">
        <v>233</v>
      </c>
      <c r="I78" s="359">
        <v>0.26</v>
      </c>
    </row>
    <row r="79" spans="1:10" ht="17" thickBot="1">
      <c r="C79" s="83" t="s">
        <v>902</v>
      </c>
      <c r="D79" s="109">
        <v>45</v>
      </c>
      <c r="E79" s="48">
        <v>90</v>
      </c>
      <c r="F79" s="48">
        <v>0.97</v>
      </c>
      <c r="G79" s="48">
        <v>45</v>
      </c>
      <c r="H79" s="109">
        <v>90</v>
      </c>
      <c r="I79" s="359">
        <v>0.97</v>
      </c>
    </row>
    <row r="80" spans="1:10" ht="17" thickBot="1">
      <c r="C80" s="185" t="s">
        <v>903</v>
      </c>
      <c r="D80" s="109">
        <v>92</v>
      </c>
      <c r="E80" s="48">
        <v>75</v>
      </c>
      <c r="F80" s="48">
        <v>0.51</v>
      </c>
      <c r="G80" s="48">
        <v>46</v>
      </c>
      <c r="H80" s="109">
        <v>19</v>
      </c>
      <c r="I80" s="359">
        <v>0.25</v>
      </c>
    </row>
    <row r="81" spans="2:9" ht="17" thickBot="1">
      <c r="C81" s="83" t="s">
        <v>31</v>
      </c>
      <c r="D81" s="109">
        <v>6056</v>
      </c>
      <c r="E81" s="48">
        <v>6065</v>
      </c>
      <c r="F81" s="48">
        <v>0.56000000000000005</v>
      </c>
      <c r="G81" s="48">
        <v>4449</v>
      </c>
      <c r="H81" s="109">
        <v>2843.12</v>
      </c>
      <c r="I81" s="359">
        <v>0.52</v>
      </c>
    </row>
    <row r="83" spans="2:9">
      <c r="B83" s="483" t="s">
        <v>896</v>
      </c>
      <c r="C83" s="485"/>
    </row>
  </sheetData>
  <mergeCells count="16">
    <mergeCell ref="B70:F70"/>
    <mergeCell ref="D73:F73"/>
    <mergeCell ref="G73:I73"/>
    <mergeCell ref="B83:C83"/>
    <mergeCell ref="B37:D37"/>
    <mergeCell ref="B65:H65"/>
    <mergeCell ref="B66:H66"/>
    <mergeCell ref="B1:I1"/>
    <mergeCell ref="B28:G28"/>
    <mergeCell ref="C32:G32"/>
    <mergeCell ref="C22:G22"/>
    <mergeCell ref="B29:G29"/>
    <mergeCell ref="B16:I16"/>
    <mergeCell ref="B17:I17"/>
    <mergeCell ref="B3:F3"/>
    <mergeCell ref="B18:C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8102-8D35-4926-BDFD-0316592937E7}">
  <dimension ref="A1:E7"/>
  <sheetViews>
    <sheetView showGridLines="0" zoomScale="61" workbookViewId="0"/>
  </sheetViews>
  <sheetFormatPr baseColWidth="10" defaultColWidth="11.453125" defaultRowHeight="14.5"/>
  <cols>
    <col min="2" max="2" width="64.7265625" customWidth="1"/>
    <col min="3" max="3" width="33.1796875" customWidth="1"/>
    <col min="4" max="4" width="26.7265625" customWidth="1"/>
    <col min="5" max="5" width="34.1796875" customWidth="1"/>
  </cols>
  <sheetData>
    <row r="1" spans="1:5" s="3" customFormat="1" ht="21" customHeight="1">
      <c r="B1" s="484" t="s">
        <v>716</v>
      </c>
      <c r="C1" s="484"/>
      <c r="D1" s="484"/>
      <c r="E1" s="484"/>
    </row>
    <row r="2" spans="1:5" ht="15" thickBot="1"/>
    <row r="3" spans="1:5" ht="17" thickBot="1">
      <c r="B3" s="203" t="s">
        <v>109</v>
      </c>
      <c r="C3" s="203" t="s">
        <v>110</v>
      </c>
      <c r="D3" s="203" t="s">
        <v>149</v>
      </c>
      <c r="E3" s="203" t="s">
        <v>150</v>
      </c>
    </row>
    <row r="4" spans="1:5" ht="33.5" thickBot="1">
      <c r="A4" s="39"/>
      <c r="B4" s="55" t="s">
        <v>610</v>
      </c>
      <c r="C4" s="55" t="s">
        <v>611</v>
      </c>
      <c r="D4" s="55" t="s">
        <v>612</v>
      </c>
      <c r="E4" s="55" t="s">
        <v>613</v>
      </c>
    </row>
    <row r="5" spans="1:5" ht="215" thickBot="1">
      <c r="B5" s="202" t="s">
        <v>614</v>
      </c>
      <c r="C5" s="17" t="s">
        <v>615</v>
      </c>
      <c r="D5" s="17" t="s">
        <v>616</v>
      </c>
      <c r="E5" s="17" t="s">
        <v>617</v>
      </c>
    </row>
    <row r="6" spans="1:5" ht="86" customHeight="1" thickBot="1">
      <c r="B6" s="17" t="s">
        <v>618</v>
      </c>
      <c r="C6" s="17" t="s">
        <v>619</v>
      </c>
      <c r="D6" s="17" t="s">
        <v>620</v>
      </c>
      <c r="E6" s="17" t="s">
        <v>621</v>
      </c>
    </row>
    <row r="7" spans="1:5" ht="66.5" thickBot="1">
      <c r="B7" s="17" t="s">
        <v>622</v>
      </c>
      <c r="C7" s="17" t="s">
        <v>623</v>
      </c>
      <c r="D7" s="17" t="s">
        <v>616</v>
      </c>
      <c r="E7" s="17" t="s">
        <v>624</v>
      </c>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A3BC598013E044E9C4139A392BCCD13" ma:contentTypeVersion="19" ma:contentTypeDescription="Crear nuevo documento." ma:contentTypeScope="" ma:versionID="6a0083c81c6dc55f65e2ae991f7283de">
  <xsd:schema xmlns:xsd="http://www.w3.org/2001/XMLSchema" xmlns:xs="http://www.w3.org/2001/XMLSchema" xmlns:p="http://schemas.microsoft.com/office/2006/metadata/properties" xmlns:ns2="3e5f1567-ceb9-4d76-afd8-9c047bd188bb" xmlns:ns3="e9765fd6-568a-4503-b8d4-7e3c78eea4a4" targetNamespace="http://schemas.microsoft.com/office/2006/metadata/properties" ma:root="true" ma:fieldsID="704d8f6c28ac1335ef056dc224db036f" ns2:_="" ns3:_="">
    <xsd:import namespace="3e5f1567-ceb9-4d76-afd8-9c047bd188bb"/>
    <xsd:import namespace="e9765fd6-568a-4503-b8d4-7e3c78eea4a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f1567-ceb9-4d76-afd8-9c047bd18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ba5ac2a7-3560-40f7-821c-bf6f1f0e003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765fd6-568a-4503-b8d4-7e3c78eea4a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a5101df-bbdd-47be-8f44-5e282f489bb1}" ma:internalName="TaxCatchAll" ma:showField="CatchAllData" ma:web="e9765fd6-568a-4503-b8d4-7e3c78eea4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5f1567-ceb9-4d76-afd8-9c047bd188bb">
      <Terms xmlns="http://schemas.microsoft.com/office/infopath/2007/PartnerControls"/>
    </lcf76f155ced4ddcb4097134ff3c332f>
    <TaxCatchAll xmlns="e9765fd6-568a-4503-b8d4-7e3c78eea4a4" xsi:nil="true"/>
  </documentManagement>
</p:properties>
</file>

<file path=customXml/itemProps1.xml><?xml version="1.0" encoding="utf-8"?>
<ds:datastoreItem xmlns:ds="http://schemas.openxmlformats.org/officeDocument/2006/customXml" ds:itemID="{C5A2FEB2-8B26-4AAC-964A-6805FB3016EB}">
  <ds:schemaRefs>
    <ds:schemaRef ds:uri="http://schemas.microsoft.com/sharepoint/v3/contenttype/forms"/>
  </ds:schemaRefs>
</ds:datastoreItem>
</file>

<file path=customXml/itemProps2.xml><?xml version="1.0" encoding="utf-8"?>
<ds:datastoreItem xmlns:ds="http://schemas.openxmlformats.org/officeDocument/2006/customXml" ds:itemID="{F41A9DF1-A0F9-41E7-ABDC-F42BD21D1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f1567-ceb9-4d76-afd8-9c047bd188bb"/>
    <ds:schemaRef ds:uri="e9765fd6-568a-4503-b8d4-7e3c78eea4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A7317-5759-48F4-B92C-44803501CEA2}">
  <ds:schemaRefs>
    <ds:schemaRef ds:uri="3e5f1567-ceb9-4d76-afd8-9c047bd188bb"/>
    <ds:schemaRef ds:uri="http://purl.org/dc/dcmitype/"/>
    <ds:schemaRef ds:uri="http://schemas.microsoft.com/office/2006/metadata/properties"/>
    <ds:schemaRef ds:uri="http://schemas.microsoft.com/office/2006/documentManagement/types"/>
    <ds:schemaRef ds:uri="e9765fd6-568a-4503-b8d4-7e3c78eea4a4"/>
    <ds:schemaRef ds:uri="http://schemas.openxmlformats.org/package/2006/metadata/core-properties"/>
    <ds:schemaRef ds:uri="http://purl.org/dc/term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Index</vt:lpstr>
      <vt:lpstr>References</vt:lpstr>
      <vt:lpstr>Assumptions</vt:lpstr>
      <vt:lpstr>Environmental Indicators</vt:lpstr>
      <vt:lpstr>Environmental Targets</vt:lpstr>
      <vt:lpstr>Social Indicators</vt:lpstr>
      <vt:lpstr>Social Targets</vt:lpstr>
      <vt:lpstr>Governance Indicators</vt:lpstr>
      <vt:lpstr>Governance Targets</vt:lpstr>
      <vt:lpstr>Materiality – Methodology</vt:lpstr>
      <vt:lpstr>Emissions – Methodology</vt:lpstr>
      <vt:lpstr>2025 Materiality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Cuadra Werth, Ignacio (Externo)</dc:creator>
  <cp:keywords/>
  <dc:description/>
  <cp:lastModifiedBy>Basauri Matas, Francisco Javier</cp:lastModifiedBy>
  <cp:revision/>
  <dcterms:created xsi:type="dcterms:W3CDTF">2025-12-29T13:21:08Z</dcterms:created>
  <dcterms:modified xsi:type="dcterms:W3CDTF">2026-08-03T20:48:31Z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0x010100BA3BC598013E044E9C4139A392BCCD13</vt:lpwstr>
  </property>
  <property fmtid="{D5CDD505-2E9C-101B-9397-08002B2CF9AE}" pid="3" name="MSIP_Label_797ad33d-ed35-43c0-b526-22bc83c17deb_Enabled">
    <vt:lpwstr>true</vt:lpwstr>
  </property>
  <property fmtid="{D5CDD505-2E9C-101B-9397-08002B2CF9AE}" pid="4" name="MSIP_Label_797ad33d-ed35-43c0-b526-22bc83c17deb_SetDate">
    <vt:lpwstr>2026-01-05T19:03:08Z</vt:lpwstr>
  </property>
  <property fmtid="{D5CDD505-2E9C-101B-9397-08002B2CF9AE}" pid="5" name="MSIP_Label_797ad33d-ed35-43c0-b526-22bc83c17deb_Method">
    <vt:lpwstr>Standard</vt:lpwstr>
  </property>
  <property fmtid="{D5CDD505-2E9C-101B-9397-08002B2CF9AE}" pid="6" name="MSIP_Label_797ad33d-ed35-43c0-b526-22bc83c17deb_Name">
    <vt:lpwstr>797ad33d-ed35-43c0-b526-22bc83c17deb</vt:lpwstr>
  </property>
  <property fmtid="{D5CDD505-2E9C-101B-9397-08002B2CF9AE}" pid="7" name="MSIP_Label_797ad33d-ed35-43c0-b526-22bc83c17deb_SiteId">
    <vt:lpwstr>d539d4bf-5610-471a-afc2-1c76685cfefa</vt:lpwstr>
  </property>
  <property fmtid="{D5CDD505-2E9C-101B-9397-08002B2CF9AE}" pid="8" name="MSIP_Label_797ad33d-ed35-43c0-b526-22bc83c17deb_ActionId">
    <vt:lpwstr>2c0e8a73-99b9-41d0-a8b5-4dd854f476d9</vt:lpwstr>
  </property>
  <property fmtid="{D5CDD505-2E9C-101B-9397-08002B2CF9AE}" pid="9" name="MSIP_Label_797ad33d-ed35-43c0-b526-22bc83c17deb_ContentBits">
    <vt:lpwstr>1</vt:lpwstr>
  </property>
  <property fmtid="{D5CDD505-2E9C-101B-9397-08002B2CF9AE}" pid="10" name="MSIP_Label_797ad33d-ed35-43c0-b526-22bc83c17deb_Tag">
    <vt:lpwstr>10, 3, 0, 1</vt:lpwstr>
  </property>
  <property fmtid="{D5CDD505-2E9C-101B-9397-08002B2CF9AE}" pid="11" name="MediaServiceImageTags">
    <vt:lpwstr/>
  </property>
</Properties>
</file>