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CL179614049\Downloads\"/>
    </mc:Choice>
  </mc:AlternateContent>
  <xr:revisionPtr revIDLastSave="0" documentId="13_ncr:1_{3E352FBA-BF6A-4548-8499-6772681A9545}" xr6:coauthVersionLast="47" xr6:coauthVersionMax="47" xr10:uidLastSave="{00000000-0000-0000-0000-000000000000}"/>
  <bookViews>
    <workbookView xWindow="-120" yWindow="-120" windowWidth="20730" windowHeight="11040" tabRatio="734" firstSheet="15" activeTab="19" xr2:uid="{00000000-000D-0000-FFFF-FFFF00000000}"/>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Business'!$B$3:$P$15</definedName>
    <definedName name="_xlnm.Print_Area" localSheetId="25">'Ebitda y activo fijo'!$C$5:$G$30</definedName>
    <definedName name="_xlnm.Print_Area" localSheetId="4">'Generation Business'!$B$3:$X$24</definedName>
    <definedName name="_xlnm.Print_Area" localSheetId="27">'Impuestos Diferidos'!$C$4:$F$11</definedName>
    <definedName name="_xlnm.Print_Area" localSheetId="7">'Income Statement'!$B$4:$G$37</definedName>
    <definedName name="_xlnm.Print_Area" localSheetId="26">'Merc Generacón'!$B$3:$G$18</definedName>
    <definedName name="_xlnm.Print_Area" localSheetId="15">'Property, plant and equipment'!$B$3:$I$46</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47" i="55" l="1"/>
  <c r="AP47" i="55"/>
  <c r="AO47" i="55"/>
  <c r="AN47" i="55"/>
  <c r="AM47" i="55"/>
  <c r="AL47" i="55"/>
  <c r="AK47" i="55"/>
  <c r="AJ47" i="55"/>
  <c r="AI47" i="55"/>
  <c r="AH47" i="55"/>
  <c r="D47" i="55"/>
  <c r="AQ46" i="55"/>
  <c r="AP46" i="55"/>
  <c r="AO46" i="55"/>
  <c r="AN46" i="55"/>
  <c r="AM46" i="55"/>
  <c r="AL46" i="55"/>
  <c r="AK46" i="55"/>
  <c r="AJ46" i="55"/>
  <c r="AR46" i="55" s="1"/>
  <c r="AI46" i="55"/>
  <c r="AS46" i="55" s="1"/>
  <c r="AH46" i="55"/>
  <c r="AQ45" i="55"/>
  <c r="AP45" i="55"/>
  <c r="AO45" i="55"/>
  <c r="AN45" i="55"/>
  <c r="AM45" i="55"/>
  <c r="AL45" i="55"/>
  <c r="AK45" i="55"/>
  <c r="AJ45" i="55"/>
  <c r="AI45" i="55"/>
  <c r="AS45" i="55" s="1"/>
  <c r="AH45" i="55"/>
  <c r="AR45" i="55" s="1"/>
  <c r="AR44" i="55"/>
  <c r="AQ44" i="55"/>
  <c r="AP44" i="55"/>
  <c r="AO44" i="55"/>
  <c r="AN44" i="55"/>
  <c r="AM44" i="55"/>
  <c r="AL44" i="55"/>
  <c r="AK44" i="55"/>
  <c r="AJ44" i="55"/>
  <c r="AJ41" i="55" s="1"/>
  <c r="AI44" i="55"/>
  <c r="AS44" i="55" s="1"/>
  <c r="AH44" i="55"/>
  <c r="AQ43" i="55"/>
  <c r="AP43" i="55"/>
  <c r="AO43" i="55"/>
  <c r="AN43" i="55"/>
  <c r="AN42" i="55" s="1"/>
  <c r="AN48" i="55" s="1"/>
  <c r="AM43" i="55"/>
  <c r="AL43" i="55"/>
  <c r="AK43" i="55"/>
  <c r="AJ43" i="55"/>
  <c r="AI43" i="55"/>
  <c r="AS43" i="55" s="1"/>
  <c r="AH43" i="55"/>
  <c r="AR43" i="55" s="1"/>
  <c r="AQ42" i="55"/>
  <c r="AQ48" i="55" s="1"/>
  <c r="AP42" i="55"/>
  <c r="AP48" i="55" s="1"/>
  <c r="AO42" i="55"/>
  <c r="AO48" i="55" s="1"/>
  <c r="AM42" i="55"/>
  <c r="AM48" i="55" s="1"/>
  <c r="AL42" i="55"/>
  <c r="AL48" i="55" s="1"/>
  <c r="AK42" i="55"/>
  <c r="AK48" i="55" s="1"/>
  <c r="AJ42" i="55"/>
  <c r="AJ48" i="55" s="1"/>
  <c r="AI42" i="55"/>
  <c r="AI48" i="55" s="1"/>
  <c r="AH42" i="55"/>
  <c r="AH48" i="55" s="1"/>
  <c r="AG42" i="55"/>
  <c r="AF42" i="55"/>
  <c r="AE42" i="55"/>
  <c r="AD42" i="55"/>
  <c r="AC42" i="55"/>
  <c r="AB42" i="55"/>
  <c r="AA42" i="55"/>
  <c r="Z42" i="55"/>
  <c r="Y42" i="55"/>
  <c r="X42" i="55"/>
  <c r="W42" i="55"/>
  <c r="V42" i="55"/>
  <c r="U42" i="55"/>
  <c r="T42" i="55"/>
  <c r="S42" i="55"/>
  <c r="R42" i="55"/>
  <c r="Q42" i="55"/>
  <c r="P42" i="55"/>
  <c r="O42" i="55"/>
  <c r="N42" i="55"/>
  <c r="M42" i="55"/>
  <c r="L42" i="55"/>
  <c r="K42" i="55"/>
  <c r="J42" i="55"/>
  <c r="I42" i="55"/>
  <c r="H42" i="55"/>
  <c r="G42" i="55"/>
  <c r="F42" i="55"/>
  <c r="E42" i="55"/>
  <c r="D42" i="55"/>
  <c r="C42" i="55"/>
  <c r="B42" i="55"/>
  <c r="AQ41" i="55"/>
  <c r="AP41" i="55"/>
  <c r="AO41" i="55"/>
  <c r="AN41" i="55"/>
  <c r="AM41" i="55"/>
  <c r="AL41" i="55"/>
  <c r="AK41" i="55"/>
  <c r="AI41" i="55"/>
  <c r="AH41" i="55"/>
  <c r="AA41" i="55"/>
  <c r="Z41" i="55"/>
  <c r="Y41" i="55"/>
  <c r="X41" i="55"/>
  <c r="W41" i="55"/>
  <c r="V41" i="55"/>
  <c r="U41" i="55"/>
  <c r="T41" i="55"/>
  <c r="S41" i="55"/>
  <c r="R41" i="55"/>
  <c r="Q41" i="55"/>
  <c r="P41" i="55"/>
  <c r="O41" i="55"/>
  <c r="N41" i="55"/>
  <c r="M41" i="55"/>
  <c r="L41" i="55"/>
  <c r="K41" i="55"/>
  <c r="J41" i="55"/>
  <c r="I41" i="55"/>
  <c r="H41" i="55"/>
  <c r="G41" i="55"/>
  <c r="F41" i="55"/>
  <c r="E41" i="55"/>
  <c r="D41" i="55"/>
  <c r="D48" i="55" s="1"/>
  <c r="C41" i="55"/>
  <c r="B41" i="55"/>
  <c r="AM40" i="55"/>
  <c r="AL40" i="55"/>
  <c r="AK40" i="55"/>
  <c r="AJ40" i="55"/>
  <c r="AI40" i="55"/>
  <c r="AS40" i="55" s="1"/>
  <c r="AH40" i="55"/>
  <c r="AR40" i="55" s="1"/>
  <c r="AQ39" i="55"/>
  <c r="AP39" i="55"/>
  <c r="AO39" i="55"/>
  <c r="AN39" i="55"/>
  <c r="AM39" i="55"/>
  <c r="AL39" i="55"/>
  <c r="AL36" i="55" s="1"/>
  <c r="AK39" i="55"/>
  <c r="AJ39" i="55"/>
  <c r="AI39" i="55"/>
  <c r="AS39" i="55" s="1"/>
  <c r="AH39" i="55"/>
  <c r="AR39" i="55" s="1"/>
  <c r="AQ38" i="55"/>
  <c r="AP38" i="55"/>
  <c r="AP35" i="55" s="1"/>
  <c r="AO38" i="55"/>
  <c r="AN38" i="55"/>
  <c r="AM38" i="55"/>
  <c r="AL38" i="55"/>
  <c r="AK38" i="55"/>
  <c r="AJ38" i="55"/>
  <c r="AI38" i="55"/>
  <c r="AS38" i="55" s="1"/>
  <c r="AS36" i="55" s="1"/>
  <c r="AH38" i="55"/>
  <c r="AH35" i="55" s="1"/>
  <c r="AQ37" i="55"/>
  <c r="AP37" i="55"/>
  <c r="AO37" i="55"/>
  <c r="AN37" i="55"/>
  <c r="AM37" i="55"/>
  <c r="AL37" i="55"/>
  <c r="AK37" i="55"/>
  <c r="AJ37" i="55"/>
  <c r="AI37" i="55"/>
  <c r="AS37" i="55" s="1"/>
  <c r="AS35" i="55" s="1"/>
  <c r="AH37" i="55"/>
  <c r="AR37" i="55" s="1"/>
  <c r="AQ36" i="55"/>
  <c r="AP36" i="55"/>
  <c r="AO36" i="55"/>
  <c r="AN36" i="55"/>
  <c r="AM36" i="55"/>
  <c r="AK36" i="55"/>
  <c r="AJ36" i="55"/>
  <c r="AI36" i="55"/>
  <c r="AG36" i="55"/>
  <c r="AF36" i="55"/>
  <c r="AE36" i="55"/>
  <c r="AD36" i="55"/>
  <c r="AC36" i="55"/>
  <c r="AB36" i="55"/>
  <c r="AA36" i="55"/>
  <c r="Z36" i="55"/>
  <c r="Y36" i="55"/>
  <c r="X36" i="55"/>
  <c r="W36" i="55"/>
  <c r="V36" i="55"/>
  <c r="U36" i="55"/>
  <c r="T36" i="55"/>
  <c r="S36" i="55"/>
  <c r="R36" i="55"/>
  <c r="Q36" i="55"/>
  <c r="P36" i="55"/>
  <c r="O36" i="55"/>
  <c r="N36" i="55"/>
  <c r="M36" i="55"/>
  <c r="L36" i="55"/>
  <c r="K36" i="55"/>
  <c r="J36" i="55"/>
  <c r="I36" i="55"/>
  <c r="H36" i="55"/>
  <c r="G36" i="55"/>
  <c r="F36" i="55"/>
  <c r="E36" i="55"/>
  <c r="D36" i="55"/>
  <c r="C36" i="55"/>
  <c r="B36" i="55"/>
  <c r="AQ35" i="55"/>
  <c r="AO35" i="55"/>
  <c r="AN35" i="55"/>
  <c r="AM35" i="55"/>
  <c r="AL35" i="55"/>
  <c r="AK35" i="55"/>
  <c r="AJ35" i="55"/>
  <c r="AI35" i="55"/>
  <c r="AG35" i="55"/>
  <c r="AF35" i="55"/>
  <c r="AE35" i="55"/>
  <c r="AD35" i="55"/>
  <c r="AC35" i="55"/>
  <c r="AB35" i="55"/>
  <c r="AA35" i="55"/>
  <c r="Z35" i="55"/>
  <c r="Y35" i="55"/>
  <c r="X35" i="55"/>
  <c r="W35" i="55"/>
  <c r="V35" i="55"/>
  <c r="U35" i="55"/>
  <c r="T35" i="55"/>
  <c r="S35" i="55"/>
  <c r="R35" i="55"/>
  <c r="Q35" i="55"/>
  <c r="P35" i="55"/>
  <c r="O35" i="55"/>
  <c r="N35" i="55"/>
  <c r="M35" i="55"/>
  <c r="L35" i="55"/>
  <c r="K35" i="55"/>
  <c r="J35" i="55"/>
  <c r="I35" i="55"/>
  <c r="H35" i="55"/>
  <c r="G35" i="55"/>
  <c r="F35" i="55"/>
  <c r="E35" i="55"/>
  <c r="D35" i="55"/>
  <c r="C35" i="55"/>
  <c r="B35" i="55"/>
  <c r="AQ34" i="55"/>
  <c r="AP34" i="55"/>
  <c r="AO34" i="55"/>
  <c r="AN34" i="55"/>
  <c r="AM34" i="55"/>
  <c r="AL34" i="55"/>
  <c r="AK34" i="55"/>
  <c r="AJ34" i="55"/>
  <c r="AI34" i="55"/>
  <c r="AS34" i="55" s="1"/>
  <c r="AH34" i="55"/>
  <c r="AR34" i="55" s="1"/>
  <c r="AQ33" i="55"/>
  <c r="AP33" i="55"/>
  <c r="AO33" i="55"/>
  <c r="AN33" i="55"/>
  <c r="AM33" i="55"/>
  <c r="AL33" i="55"/>
  <c r="AK33" i="55"/>
  <c r="AJ33" i="55"/>
  <c r="AI33" i="55"/>
  <c r="AS33" i="55" s="1"/>
  <c r="AH33" i="55"/>
  <c r="AR33" i="55" s="1"/>
  <c r="AQ32" i="55"/>
  <c r="AP32" i="55"/>
  <c r="AO32" i="55"/>
  <c r="AN32" i="55"/>
  <c r="AM32" i="55"/>
  <c r="AL32" i="55"/>
  <c r="AK32" i="55"/>
  <c r="AJ32" i="55"/>
  <c r="AI32" i="55"/>
  <c r="AS32" i="55" s="1"/>
  <c r="AH32" i="55"/>
  <c r="AR32" i="55" s="1"/>
  <c r="AQ31" i="55"/>
  <c r="AP31" i="55"/>
  <c r="AO31" i="55"/>
  <c r="AN31" i="55"/>
  <c r="AM31" i="55"/>
  <c r="AL31" i="55"/>
  <c r="AK31" i="55"/>
  <c r="AJ31" i="55"/>
  <c r="AI31" i="55"/>
  <c r="AS31" i="55" s="1"/>
  <c r="AH31" i="55"/>
  <c r="AR31" i="55" s="1"/>
  <c r="AQ30" i="55"/>
  <c r="AP30" i="55"/>
  <c r="AO30" i="55"/>
  <c r="AN30" i="55"/>
  <c r="AM30" i="55"/>
  <c r="AL30" i="55"/>
  <c r="AK30" i="55"/>
  <c r="AJ30" i="55"/>
  <c r="AI30" i="55"/>
  <c r="AS30" i="55" s="1"/>
  <c r="AH30" i="55"/>
  <c r="AR30" i="55" s="1"/>
  <c r="AQ23" i="55"/>
  <c r="AP23" i="55"/>
  <c r="AO23" i="55"/>
  <c r="AN23" i="55"/>
  <c r="AM23" i="55"/>
  <c r="AL23" i="55"/>
  <c r="AK23" i="55"/>
  <c r="AJ23" i="55"/>
  <c r="AI23" i="55"/>
  <c r="AH23" i="55"/>
  <c r="D23" i="55"/>
  <c r="AR22" i="55"/>
  <c r="AQ22" i="55"/>
  <c r="AP22" i="55"/>
  <c r="AO22" i="55"/>
  <c r="AN22" i="55"/>
  <c r="AM22" i="55"/>
  <c r="AL22" i="55"/>
  <c r="AK22" i="55"/>
  <c r="AJ22" i="55"/>
  <c r="AI22" i="55"/>
  <c r="AS22" i="55" s="1"/>
  <c r="AH22" i="55"/>
  <c r="AQ21" i="55"/>
  <c r="AP21" i="55"/>
  <c r="AO21" i="55"/>
  <c r="AN21" i="55"/>
  <c r="AM21" i="55"/>
  <c r="AL21" i="55"/>
  <c r="AK21" i="55"/>
  <c r="AJ21" i="55"/>
  <c r="AI21" i="55"/>
  <c r="AS21" i="55" s="1"/>
  <c r="AH21" i="55"/>
  <c r="AR21" i="55" s="1"/>
  <c r="AQ20" i="55"/>
  <c r="AP20" i="55"/>
  <c r="AO20" i="55"/>
  <c r="AN20" i="55"/>
  <c r="AM20" i="55"/>
  <c r="AL20" i="55"/>
  <c r="AK20" i="55"/>
  <c r="AJ20" i="55"/>
  <c r="AR20" i="55" s="1"/>
  <c r="AI20" i="55"/>
  <c r="AS20" i="55" s="1"/>
  <c r="AH20" i="55"/>
  <c r="AQ19" i="55"/>
  <c r="AP19" i="55"/>
  <c r="AO19" i="55"/>
  <c r="AN19" i="55"/>
  <c r="AN18" i="55" s="1"/>
  <c r="AN24" i="55" s="1"/>
  <c r="AM19" i="55"/>
  <c r="AL19" i="55"/>
  <c r="AK19" i="55"/>
  <c r="AJ19" i="55"/>
  <c r="AI19" i="55"/>
  <c r="AS19" i="55" s="1"/>
  <c r="AH19" i="55"/>
  <c r="AR19" i="55" s="1"/>
  <c r="AQ18" i="55"/>
  <c r="AQ24" i="55" s="1"/>
  <c r="AP18" i="55"/>
  <c r="AP24" i="55" s="1"/>
  <c r="AO18" i="55"/>
  <c r="AO24" i="55" s="1"/>
  <c r="AM18" i="55"/>
  <c r="AM24" i="55" s="1"/>
  <c r="AL18" i="55"/>
  <c r="AL24" i="55" s="1"/>
  <c r="AK18" i="55"/>
  <c r="AK24" i="55" s="1"/>
  <c r="AJ18" i="55"/>
  <c r="AJ24" i="55" s="1"/>
  <c r="AI18" i="55"/>
  <c r="AI24" i="55" s="1"/>
  <c r="AH18" i="55"/>
  <c r="AH24" i="55" s="1"/>
  <c r="AG18" i="55"/>
  <c r="AF18" i="55"/>
  <c r="AE18" i="55"/>
  <c r="AD18" i="55"/>
  <c r="AC18" i="55"/>
  <c r="AB18" i="55"/>
  <c r="AA18" i="55"/>
  <c r="Z18" i="55"/>
  <c r="Y18" i="55"/>
  <c r="X18" i="55"/>
  <c r="W18" i="55"/>
  <c r="V18" i="55"/>
  <c r="U18" i="55"/>
  <c r="T18" i="55"/>
  <c r="S18" i="55"/>
  <c r="R18" i="55"/>
  <c r="Q18" i="55"/>
  <c r="P18" i="55"/>
  <c r="O18" i="55"/>
  <c r="N18" i="55"/>
  <c r="M18" i="55"/>
  <c r="L18" i="55"/>
  <c r="K18" i="55"/>
  <c r="J18" i="55"/>
  <c r="I18" i="55"/>
  <c r="H18" i="55"/>
  <c r="G18" i="55"/>
  <c r="F18" i="55"/>
  <c r="E18" i="55"/>
  <c r="D18" i="55"/>
  <c r="C18" i="55"/>
  <c r="B18" i="55"/>
  <c r="AQ17" i="55"/>
  <c r="AP17" i="55"/>
  <c r="AO17" i="55"/>
  <c r="AN17" i="55"/>
  <c r="AM17" i="55"/>
  <c r="AL17" i="55"/>
  <c r="AK17" i="55"/>
  <c r="AI17" i="55"/>
  <c r="AH17" i="55"/>
  <c r="AA17" i="55"/>
  <c r="Z17" i="55"/>
  <c r="Y17" i="55"/>
  <c r="X17" i="55"/>
  <c r="W17" i="55"/>
  <c r="V17" i="55"/>
  <c r="U17" i="55"/>
  <c r="T17" i="55"/>
  <c r="S17" i="55"/>
  <c r="R17" i="55"/>
  <c r="Q17" i="55"/>
  <c r="P17" i="55"/>
  <c r="O17" i="55"/>
  <c r="N17" i="55"/>
  <c r="M17" i="55"/>
  <c r="L17" i="55"/>
  <c r="K17" i="55"/>
  <c r="J17" i="55"/>
  <c r="I17" i="55"/>
  <c r="H17" i="55"/>
  <c r="G17" i="55"/>
  <c r="F17" i="55"/>
  <c r="E17" i="55"/>
  <c r="D17" i="55"/>
  <c r="D24" i="55" s="1"/>
  <c r="C17" i="55"/>
  <c r="B17" i="55"/>
  <c r="AM16" i="55"/>
  <c r="AL16" i="55"/>
  <c r="AK16" i="55"/>
  <c r="AJ16" i="55"/>
  <c r="AI16" i="55"/>
  <c r="AS16" i="55" s="1"/>
  <c r="AH16" i="55"/>
  <c r="AR16" i="55" s="1"/>
  <c r="AQ15" i="55"/>
  <c r="AP15" i="55"/>
  <c r="AO15" i="55"/>
  <c r="AN15" i="55"/>
  <c r="AM15" i="55"/>
  <c r="AL15" i="55"/>
  <c r="AL12" i="55" s="1"/>
  <c r="AK15" i="55"/>
  <c r="AJ15" i="55"/>
  <c r="AR15" i="55" s="1"/>
  <c r="AI15" i="55"/>
  <c r="AS15" i="55" s="1"/>
  <c r="AH15" i="55"/>
  <c r="AQ14" i="55"/>
  <c r="AP14" i="55"/>
  <c r="AP11" i="55" s="1"/>
  <c r="AO14" i="55"/>
  <c r="AN14" i="55"/>
  <c r="AM14" i="55"/>
  <c r="AL14" i="55"/>
  <c r="AK14" i="55"/>
  <c r="AJ14" i="55"/>
  <c r="AI14" i="55"/>
  <c r="AS14" i="55" s="1"/>
  <c r="AS12" i="55" s="1"/>
  <c r="AH14" i="55"/>
  <c r="AH11" i="55" s="1"/>
  <c r="AQ13" i="55"/>
  <c r="AP13" i="55"/>
  <c r="AO13" i="55"/>
  <c r="AN13" i="55"/>
  <c r="AM13" i="55"/>
  <c r="AL13" i="55"/>
  <c r="AK13" i="55"/>
  <c r="AJ13" i="55"/>
  <c r="AR13" i="55" s="1"/>
  <c r="AI13" i="55"/>
  <c r="AS13" i="55" s="1"/>
  <c r="AS11" i="55" s="1"/>
  <c r="AH13" i="55"/>
  <c r="AQ12" i="55"/>
  <c r="AO12" i="55"/>
  <c r="AN12" i="55"/>
  <c r="AM12" i="55"/>
  <c r="AK12" i="55"/>
  <c r="AJ12" i="55"/>
  <c r="AI12" i="55"/>
  <c r="AH12" i="55"/>
  <c r="AG12" i="55"/>
  <c r="AF12" i="55"/>
  <c r="AE12" i="55"/>
  <c r="AD12" i="55"/>
  <c r="AC12" i="55"/>
  <c r="AB12" i="55"/>
  <c r="AA12" i="55"/>
  <c r="Z12" i="55"/>
  <c r="Y12" i="55"/>
  <c r="X12" i="55"/>
  <c r="W12" i="55"/>
  <c r="V12" i="55"/>
  <c r="U12" i="55"/>
  <c r="T12" i="55"/>
  <c r="S12" i="55"/>
  <c r="R12" i="55"/>
  <c r="Q12" i="55"/>
  <c r="P12" i="55"/>
  <c r="O12" i="55"/>
  <c r="N12" i="55"/>
  <c r="M12" i="55"/>
  <c r="L12" i="55"/>
  <c r="K12" i="55"/>
  <c r="J12" i="55"/>
  <c r="I12" i="55"/>
  <c r="H12" i="55"/>
  <c r="G12" i="55"/>
  <c r="F12" i="55"/>
  <c r="E12" i="55"/>
  <c r="D12" i="55"/>
  <c r="C12" i="55"/>
  <c r="B12" i="55"/>
  <c r="AQ11" i="55"/>
  <c r="AO11" i="55"/>
  <c r="AN11" i="55"/>
  <c r="AM11" i="55"/>
  <c r="AL11" i="55"/>
  <c r="AK11" i="55"/>
  <c r="AJ11" i="55"/>
  <c r="AI11" i="55"/>
  <c r="AG11" i="55"/>
  <c r="AF11" i="55"/>
  <c r="AE11" i="55"/>
  <c r="AD11" i="55"/>
  <c r="AC11" i="55"/>
  <c r="AB11" i="55"/>
  <c r="AA11" i="55"/>
  <c r="Z11" i="55"/>
  <c r="Y11" i="55"/>
  <c r="X11" i="55"/>
  <c r="W11" i="55"/>
  <c r="V11" i="55"/>
  <c r="U11" i="55"/>
  <c r="T11" i="55"/>
  <c r="S11" i="55"/>
  <c r="R11" i="55"/>
  <c r="Q11" i="55"/>
  <c r="P11" i="55"/>
  <c r="O11" i="55"/>
  <c r="N11" i="55"/>
  <c r="M11" i="55"/>
  <c r="L11" i="55"/>
  <c r="K11" i="55"/>
  <c r="J11" i="55"/>
  <c r="I11" i="55"/>
  <c r="H11" i="55"/>
  <c r="G11" i="55"/>
  <c r="F11" i="55"/>
  <c r="E11" i="55"/>
  <c r="D11" i="55"/>
  <c r="C11" i="55"/>
  <c r="B11" i="55"/>
  <c r="AQ10" i="55"/>
  <c r="AP10" i="55"/>
  <c r="AO10" i="55"/>
  <c r="AN10" i="55"/>
  <c r="AM10" i="55"/>
  <c r="AL10" i="55"/>
  <c r="AK10" i="55"/>
  <c r="AJ10" i="55"/>
  <c r="AI10" i="55"/>
  <c r="AS10" i="55" s="1"/>
  <c r="AH10" i="55"/>
  <c r="AR10" i="55" s="1"/>
  <c r="AQ9" i="55"/>
  <c r="AP9" i="55"/>
  <c r="AO9" i="55"/>
  <c r="AN9" i="55"/>
  <c r="AM9" i="55"/>
  <c r="AL9" i="55"/>
  <c r="AK9" i="55"/>
  <c r="AJ9" i="55"/>
  <c r="AR9" i="55" s="1"/>
  <c r="AI9" i="55"/>
  <c r="AS9" i="55" s="1"/>
  <c r="AH9" i="55"/>
  <c r="AQ8" i="55"/>
  <c r="AP8" i="55"/>
  <c r="AO8" i="55"/>
  <c r="AN8" i="55"/>
  <c r="AM8" i="55"/>
  <c r="AL8" i="55"/>
  <c r="AK8" i="55"/>
  <c r="AJ8" i="55"/>
  <c r="AI8" i="55"/>
  <c r="AS8" i="55" s="1"/>
  <c r="AH8" i="55"/>
  <c r="AR8" i="55" s="1"/>
  <c r="AQ7" i="55"/>
  <c r="AP7" i="55"/>
  <c r="AO7" i="55"/>
  <c r="AN7" i="55"/>
  <c r="AM7" i="55"/>
  <c r="AL7" i="55"/>
  <c r="AK7" i="55"/>
  <c r="AJ7" i="55"/>
  <c r="AR7" i="55" s="1"/>
  <c r="AI7" i="55"/>
  <c r="AS7" i="55" s="1"/>
  <c r="AH7" i="55"/>
  <c r="AQ6" i="55"/>
  <c r="AP6" i="55"/>
  <c r="AO6" i="55"/>
  <c r="AN6" i="55"/>
  <c r="AM6" i="55"/>
  <c r="AL6" i="55"/>
  <c r="AK6" i="55"/>
  <c r="AJ6" i="55"/>
  <c r="AI6" i="55"/>
  <c r="AS6" i="55" s="1"/>
  <c r="AH6" i="55"/>
  <c r="AR6" i="55" s="1"/>
  <c r="AS41" i="55" l="1"/>
  <c r="AS42" i="55"/>
  <c r="AR42" i="55"/>
  <c r="AR41" i="55"/>
  <c r="AR38" i="55"/>
  <c r="AR36" i="55" s="1"/>
  <c r="AH36" i="55"/>
  <c r="AS17" i="55"/>
  <c r="AS18" i="55"/>
  <c r="AR18" i="55"/>
  <c r="AR17" i="55"/>
  <c r="AR11" i="55"/>
  <c r="AP12" i="55"/>
  <c r="AR14" i="55"/>
  <c r="AR12" i="55" s="1"/>
  <c r="AJ17" i="55"/>
  <c r="R41" i="54"/>
  <c r="Q41" i="54"/>
  <c r="R40" i="54"/>
  <c r="Q40" i="54"/>
  <c r="R39" i="54"/>
  <c r="Q39" i="54"/>
  <c r="R38" i="54"/>
  <c r="Q38" i="54"/>
  <c r="R37" i="54"/>
  <c r="Q37" i="54"/>
  <c r="R25" i="54"/>
  <c r="Q25" i="54"/>
  <c r="R24" i="54"/>
  <c r="Q24" i="54"/>
  <c r="R23" i="54"/>
  <c r="Q23" i="54"/>
  <c r="R22" i="54"/>
  <c r="Q22" i="54"/>
  <c r="R21" i="54"/>
  <c r="Q21" i="54"/>
  <c r="AR35" i="55" l="1"/>
  <c r="E13" i="61"/>
  <c r="M12" i="54" l="1"/>
  <c r="M13" i="54"/>
  <c r="N12" i="54"/>
  <c r="N13" i="54"/>
  <c r="P47" i="54" l="1"/>
  <c r="N47" i="54"/>
  <c r="L47" i="54"/>
  <c r="J47" i="54"/>
  <c r="H47" i="54"/>
  <c r="F47" i="54"/>
  <c r="D47" i="54"/>
  <c r="F46" i="54"/>
  <c r="D46" i="54"/>
  <c r="L45" i="54"/>
  <c r="H45" i="54"/>
  <c r="L44" i="54"/>
  <c r="J44" i="54"/>
  <c r="H44" i="54"/>
  <c r="L43" i="54"/>
  <c r="D43" i="54"/>
  <c r="O47" i="54"/>
  <c r="M47" i="54"/>
  <c r="I47" i="54"/>
  <c r="G47" i="54"/>
  <c r="E47" i="54"/>
  <c r="C47" i="54"/>
  <c r="I46" i="54"/>
  <c r="I45" i="54"/>
  <c r="O44" i="54"/>
  <c r="I44" i="54"/>
  <c r="M43" i="54"/>
  <c r="I43" i="54"/>
  <c r="G43" i="54"/>
  <c r="P29" i="54"/>
  <c r="O27" i="54"/>
  <c r="N31" i="54"/>
  <c r="M28" i="54"/>
  <c r="M27" i="54"/>
  <c r="D31" i="54"/>
  <c r="D28" i="54"/>
  <c r="D27" i="54"/>
  <c r="C31" i="54"/>
  <c r="H31" i="54"/>
  <c r="G31" i="54"/>
  <c r="M31" i="54"/>
  <c r="O31" i="54"/>
  <c r="L31" i="54"/>
  <c r="I29" i="54"/>
  <c r="E31" i="54"/>
  <c r="C46" i="54" l="1"/>
  <c r="N46" i="54"/>
  <c r="F29" i="54"/>
  <c r="D29" i="54"/>
  <c r="P28" i="54"/>
  <c r="N44" i="54"/>
  <c r="N43" i="54"/>
  <c r="F31" i="54"/>
  <c r="G30" i="54"/>
  <c r="E28" i="54"/>
  <c r="G29" i="54"/>
  <c r="N29" i="54"/>
  <c r="O46" i="54"/>
  <c r="J46" i="54"/>
  <c r="E27" i="54"/>
  <c r="E29" i="54"/>
  <c r="N30" i="54"/>
  <c r="O45" i="54"/>
  <c r="J45" i="54"/>
  <c r="L46" i="54"/>
  <c r="O43" i="54"/>
  <c r="E46" i="54"/>
  <c r="J43" i="54"/>
  <c r="F28" i="54"/>
  <c r="E45" i="54"/>
  <c r="G46" i="54"/>
  <c r="P45" i="54"/>
  <c r="O29" i="54"/>
  <c r="G45" i="54"/>
  <c r="E30" i="54"/>
  <c r="F30" i="54"/>
  <c r="E43" i="54"/>
  <c r="G44" i="54"/>
  <c r="P43" i="54"/>
  <c r="G28" i="54"/>
  <c r="P30" i="54"/>
  <c r="H46" i="54"/>
  <c r="H27" i="54"/>
  <c r="M44" i="54"/>
  <c r="F43" i="54"/>
  <c r="P44" i="54"/>
  <c r="H28" i="54"/>
  <c r="L28" i="54"/>
  <c r="H43" i="54"/>
  <c r="D45" i="54"/>
  <c r="H30" i="54"/>
  <c r="H29" i="54"/>
  <c r="L29" i="54"/>
  <c r="M46" i="54"/>
  <c r="F45" i="54"/>
  <c r="P46" i="54"/>
  <c r="I27" i="54"/>
  <c r="R31" i="54"/>
  <c r="M29" i="54"/>
  <c r="D44" i="54"/>
  <c r="N45" i="54"/>
  <c r="J28" i="54"/>
  <c r="M30" i="54"/>
  <c r="C44" i="54"/>
  <c r="M45" i="54"/>
  <c r="F27" i="54"/>
  <c r="E44" i="54"/>
  <c r="J27" i="54"/>
  <c r="J30" i="54"/>
  <c r="N28" i="54"/>
  <c r="C45" i="54"/>
  <c r="J29" i="54"/>
  <c r="C29" i="54"/>
  <c r="L30" i="54"/>
  <c r="P31" i="54"/>
  <c r="I28" i="54"/>
  <c r="I30" i="54"/>
  <c r="F44" i="54"/>
  <c r="J31" i="54"/>
  <c r="G27" i="54"/>
  <c r="P27" i="54"/>
  <c r="Q31" i="54"/>
  <c r="I31" i="54"/>
  <c r="C30" i="54"/>
  <c r="N27" i="54"/>
  <c r="C27" i="54"/>
  <c r="C28" i="54"/>
  <c r="L27" i="54"/>
  <c r="C43" i="54"/>
  <c r="Q47" i="54"/>
  <c r="R47" i="54"/>
  <c r="O30" i="54"/>
  <c r="O28" i="54"/>
  <c r="D30" i="54"/>
  <c r="R30" i="54" l="1"/>
  <c r="R29" i="54"/>
  <c r="R27" i="54"/>
  <c r="R28" i="54"/>
  <c r="R46" i="54"/>
  <c r="R45" i="54"/>
  <c r="Q29" i="54"/>
  <c r="R44" i="54"/>
  <c r="Q45" i="54"/>
  <c r="Q46" i="54"/>
  <c r="Q44" i="54"/>
  <c r="Q28" i="54"/>
  <c r="Q27" i="54"/>
  <c r="Q30" i="54"/>
  <c r="R43" i="54"/>
  <c r="Q43" i="54"/>
  <c r="AD126" i="47"/>
  <c r="U126" i="47"/>
  <c r="Z125" i="47"/>
  <c r="Y125" i="47"/>
  <c r="N125" i="47"/>
  <c r="M125" i="47"/>
  <c r="AD124" i="47"/>
  <c r="R124" i="47"/>
  <c r="J124" i="47"/>
  <c r="I124" i="47"/>
  <c r="F124" i="47"/>
  <c r="Z122" i="47"/>
  <c r="Y122" i="47"/>
  <c r="AD120" i="47"/>
  <c r="Z120" i="47"/>
  <c r="V120" i="47"/>
  <c r="U120" i="47"/>
  <c r="R120" i="47"/>
  <c r="N120" i="47"/>
  <c r="F120" i="47"/>
  <c r="Y118" i="47"/>
  <c r="V118" i="47"/>
  <c r="N118" i="47"/>
  <c r="M118" i="47"/>
  <c r="AD117" i="47"/>
  <c r="V117" i="47"/>
  <c r="N117" i="47"/>
  <c r="I117" i="47"/>
  <c r="Z116" i="47"/>
  <c r="Y116" i="47"/>
  <c r="Q116" i="47"/>
  <c r="M116" i="47"/>
  <c r="AD115" i="47"/>
  <c r="Z115" i="47"/>
  <c r="U115" i="47"/>
  <c r="R115" i="47"/>
  <c r="J115" i="47"/>
  <c r="F115" i="47"/>
  <c r="Z113" i="47"/>
  <c r="Y113" i="47"/>
  <c r="M113" i="47"/>
  <c r="AD112" i="47"/>
  <c r="Z112" i="47"/>
  <c r="V112" i="47"/>
  <c r="R112" i="47"/>
  <c r="N112" i="47"/>
  <c r="J112" i="47"/>
  <c r="I112" i="47"/>
  <c r="F112" i="47"/>
  <c r="Y111" i="47"/>
  <c r="V111" i="47"/>
  <c r="N111" i="47"/>
  <c r="M111" i="47"/>
  <c r="AD110" i="47"/>
  <c r="V110" i="47"/>
  <c r="U110" i="47"/>
  <c r="N110" i="47"/>
  <c r="Z109" i="47"/>
  <c r="Y109" i="47"/>
  <c r="Q109" i="47"/>
  <c r="N109" i="47"/>
  <c r="M109" i="47"/>
  <c r="AD108" i="47"/>
  <c r="Z108" i="47"/>
  <c r="R108" i="47"/>
  <c r="J108" i="47"/>
  <c r="I108" i="47"/>
  <c r="F108" i="47"/>
  <c r="Z107" i="47"/>
  <c r="Y107" i="47"/>
  <c r="M107" i="47"/>
  <c r="AD106" i="47"/>
  <c r="Z106" i="47"/>
  <c r="V106" i="47"/>
  <c r="U106" i="47"/>
  <c r="R106" i="47"/>
  <c r="N106" i="47"/>
  <c r="J106" i="47"/>
  <c r="F106" i="47"/>
  <c r="Y105" i="47"/>
  <c r="V105" i="47"/>
  <c r="N105" i="47"/>
  <c r="M105" i="47"/>
  <c r="AD104" i="47"/>
  <c r="V104" i="47"/>
  <c r="N104" i="47"/>
  <c r="J104" i="47"/>
  <c r="Z102" i="47"/>
  <c r="Y102" i="47"/>
  <c r="Q102" i="47"/>
  <c r="N102" i="47"/>
  <c r="M102" i="47"/>
  <c r="AD100" i="47"/>
  <c r="Z100" i="47"/>
  <c r="U100" i="47"/>
  <c r="R100" i="47"/>
  <c r="J100" i="47"/>
  <c r="F100" i="47"/>
  <c r="Z99" i="47"/>
  <c r="Y99" i="47"/>
  <c r="M99" i="47"/>
  <c r="AD98" i="47"/>
  <c r="Z98" i="47"/>
  <c r="V98" i="47"/>
  <c r="R98" i="47"/>
  <c r="N98" i="47"/>
  <c r="J98" i="47"/>
  <c r="I98" i="47"/>
  <c r="F98" i="47"/>
  <c r="Y96" i="47"/>
  <c r="V96" i="47"/>
  <c r="N96" i="47"/>
  <c r="M96" i="47"/>
  <c r="AD94" i="47"/>
  <c r="V94" i="47"/>
  <c r="U94" i="47"/>
  <c r="N94" i="47"/>
  <c r="J94" i="47"/>
  <c r="Z93" i="47"/>
  <c r="Y93" i="47"/>
  <c r="Q93" i="47"/>
  <c r="N93" i="47"/>
  <c r="M93" i="47"/>
  <c r="AD92" i="47"/>
  <c r="Z92" i="47"/>
  <c r="R92" i="47"/>
  <c r="J92" i="47"/>
  <c r="I92" i="47"/>
  <c r="F92" i="47"/>
  <c r="Z90" i="47"/>
  <c r="Y90" i="47"/>
  <c r="M90" i="47"/>
  <c r="AD88" i="47"/>
  <c r="Z88" i="47"/>
  <c r="V88" i="47"/>
  <c r="U88" i="47"/>
  <c r="R88" i="47"/>
  <c r="N88" i="47"/>
  <c r="J88" i="47"/>
  <c r="F88" i="47"/>
  <c r="Z87" i="47"/>
  <c r="Y87" i="47"/>
  <c r="V87" i="47"/>
  <c r="N87" i="47"/>
  <c r="M87" i="47"/>
  <c r="AD86" i="47"/>
  <c r="V86" i="47"/>
  <c r="N86" i="47"/>
  <c r="J86" i="47"/>
  <c r="Z85" i="47"/>
  <c r="Y85" i="47"/>
  <c r="Q85" i="47"/>
  <c r="N85" i="47"/>
  <c r="M85" i="47"/>
  <c r="AD84" i="47"/>
  <c r="Z84" i="47"/>
  <c r="V84" i="47"/>
  <c r="U84" i="47"/>
  <c r="R84" i="47"/>
  <c r="J84" i="47"/>
  <c r="F84" i="47"/>
  <c r="Z82" i="47"/>
  <c r="Y82" i="47"/>
  <c r="M82" i="47"/>
  <c r="AD81" i="47"/>
  <c r="Z81" i="47"/>
  <c r="V81" i="47"/>
  <c r="R81" i="47"/>
  <c r="N81" i="47"/>
  <c r="J81" i="47"/>
  <c r="I81" i="47"/>
  <c r="F81" i="47"/>
  <c r="Z80" i="47"/>
  <c r="Y80" i="47"/>
  <c r="V80" i="47"/>
  <c r="N80" i="47"/>
  <c r="M80" i="47"/>
  <c r="AD79" i="47"/>
  <c r="V79" i="47"/>
  <c r="U79" i="47"/>
  <c r="N79" i="47"/>
  <c r="J79" i="47"/>
  <c r="Z78" i="47"/>
  <c r="Y78" i="47"/>
  <c r="Q78" i="47"/>
  <c r="N78" i="47"/>
  <c r="M78" i="47"/>
  <c r="AD77" i="47"/>
  <c r="Z77" i="47"/>
  <c r="V77" i="47"/>
  <c r="R77" i="47"/>
  <c r="N77" i="47"/>
  <c r="J77" i="47"/>
  <c r="I77" i="47"/>
  <c r="F77" i="47"/>
  <c r="AC128" i="46"/>
  <c r="Z128" i="46"/>
  <c r="Y128" i="46"/>
  <c r="Q128" i="46"/>
  <c r="N128" i="46"/>
  <c r="M128" i="46"/>
  <c r="E128" i="46"/>
  <c r="AH127" i="46"/>
  <c r="AD127" i="46"/>
  <c r="Z127" i="46"/>
  <c r="Y127" i="46"/>
  <c r="V127" i="46"/>
  <c r="N127" i="46"/>
  <c r="J127" i="46"/>
  <c r="AH126" i="46"/>
  <c r="AG126" i="46"/>
  <c r="Y126" i="46"/>
  <c r="V126" i="46"/>
  <c r="U126" i="46"/>
  <c r="N126" i="46"/>
  <c r="M126" i="46"/>
  <c r="J126" i="46"/>
  <c r="I126" i="46"/>
  <c r="AH124" i="46"/>
  <c r="AD124" i="46"/>
  <c r="V124" i="46"/>
  <c r="U124" i="46"/>
  <c r="R124" i="46"/>
  <c r="J124" i="46"/>
  <c r="F124" i="46"/>
  <c r="AG122" i="46"/>
  <c r="AD122" i="46"/>
  <c r="AC122" i="46"/>
  <c r="U122" i="46"/>
  <c r="R122" i="46"/>
  <c r="Q122" i="46"/>
  <c r="I122" i="46"/>
  <c r="F122" i="46"/>
  <c r="E122" i="46"/>
  <c r="AH120" i="46"/>
  <c r="AD120" i="46"/>
  <c r="Z120" i="46"/>
  <c r="R120" i="46"/>
  <c r="Q120" i="46"/>
  <c r="N120" i="46"/>
  <c r="J120" i="46"/>
  <c r="F120" i="46"/>
  <c r="AC119" i="46"/>
  <c r="Z119" i="46"/>
  <c r="Y119" i="46"/>
  <c r="R119" i="46"/>
  <c r="Q119" i="46"/>
  <c r="N119" i="46"/>
  <c r="M119" i="46"/>
  <c r="E119" i="46"/>
  <c r="AH118" i="46"/>
  <c r="AD118" i="46"/>
  <c r="Z118" i="46"/>
  <c r="V118" i="46"/>
  <c r="N118" i="46"/>
  <c r="M118" i="46"/>
  <c r="J118" i="46"/>
  <c r="AH117" i="46"/>
  <c r="AG117" i="46"/>
  <c r="Y117" i="46"/>
  <c r="V117" i="46"/>
  <c r="U117" i="46"/>
  <c r="N117" i="46"/>
  <c r="M117" i="46"/>
  <c r="J117" i="46"/>
  <c r="I117" i="46"/>
  <c r="AH115" i="46"/>
  <c r="AG115" i="46"/>
  <c r="AD115" i="46"/>
  <c r="V115" i="46"/>
  <c r="R115" i="46"/>
  <c r="N115" i="46"/>
  <c r="J115" i="46"/>
  <c r="I115" i="46"/>
  <c r="F115" i="46"/>
  <c r="AG114" i="46"/>
  <c r="AD114" i="46"/>
  <c r="AC114" i="46"/>
  <c r="U114" i="46"/>
  <c r="R114" i="46"/>
  <c r="Q114" i="46"/>
  <c r="I114" i="46"/>
  <c r="F114" i="46"/>
  <c r="E114" i="46"/>
  <c r="AH113" i="46"/>
  <c r="AD113" i="46"/>
  <c r="AC113" i="46"/>
  <c r="Z113" i="46"/>
  <c r="R113" i="46"/>
  <c r="N113" i="46"/>
  <c r="J113" i="46"/>
  <c r="F113" i="46"/>
  <c r="E113" i="46"/>
  <c r="AC112" i="46"/>
  <c r="Z112" i="46"/>
  <c r="Y112" i="46"/>
  <c r="R112" i="46"/>
  <c r="Q112" i="46"/>
  <c r="N112" i="46"/>
  <c r="M112" i="46"/>
  <c r="E112" i="46"/>
  <c r="AH111" i="46"/>
  <c r="AD111" i="46"/>
  <c r="Z111" i="46"/>
  <c r="Y111" i="46"/>
  <c r="V111" i="46"/>
  <c r="N111" i="46"/>
  <c r="J111" i="46"/>
  <c r="AH110" i="46"/>
  <c r="AG110" i="46"/>
  <c r="Y110" i="46"/>
  <c r="V110" i="46"/>
  <c r="U110" i="46"/>
  <c r="N110" i="46"/>
  <c r="M110" i="46"/>
  <c r="J110" i="46"/>
  <c r="I110" i="46"/>
  <c r="AH109" i="46"/>
  <c r="AD109" i="46"/>
  <c r="V109" i="46"/>
  <c r="U109" i="46"/>
  <c r="R109" i="46"/>
  <c r="N109" i="46"/>
  <c r="J109" i="46"/>
  <c r="F109" i="46"/>
  <c r="AG108" i="46"/>
  <c r="AD108" i="46"/>
  <c r="AC108" i="46"/>
  <c r="U108" i="46"/>
  <c r="R108" i="46"/>
  <c r="Q108" i="46"/>
  <c r="I108" i="46"/>
  <c r="F108" i="46"/>
  <c r="E108" i="46"/>
  <c r="AH107" i="46"/>
  <c r="AD107" i="46"/>
  <c r="Z107" i="46"/>
  <c r="V107" i="46"/>
  <c r="R107" i="46"/>
  <c r="Q107" i="46"/>
  <c r="N107" i="46"/>
  <c r="J107" i="46"/>
  <c r="F107" i="46"/>
  <c r="AC106" i="46"/>
  <c r="Z106" i="46"/>
  <c r="Y106" i="46"/>
  <c r="R106" i="46"/>
  <c r="Q106" i="46"/>
  <c r="N106" i="46"/>
  <c r="M106" i="46"/>
  <c r="E106" i="46"/>
  <c r="AH104" i="46"/>
  <c r="AD104" i="46"/>
  <c r="Z104" i="46"/>
  <c r="V104" i="46"/>
  <c r="R104" i="46"/>
  <c r="N104" i="46"/>
  <c r="M104" i="46"/>
  <c r="J104" i="46"/>
  <c r="AH102" i="46"/>
  <c r="AG102" i="46"/>
  <c r="Y102" i="46"/>
  <c r="V102" i="46"/>
  <c r="U102" i="46"/>
  <c r="N102" i="46"/>
  <c r="M102" i="46"/>
  <c r="J102" i="46"/>
  <c r="I102" i="46"/>
  <c r="AH101" i="46"/>
  <c r="AG101" i="46"/>
  <c r="AD101" i="46"/>
  <c r="Z101" i="46"/>
  <c r="V101" i="46"/>
  <c r="R101" i="46"/>
  <c r="N101" i="46"/>
  <c r="J101" i="46"/>
  <c r="I101" i="46"/>
  <c r="F101" i="46"/>
  <c r="AG100" i="46"/>
  <c r="AD100" i="46"/>
  <c r="AC100" i="46"/>
  <c r="U100" i="46"/>
  <c r="R100" i="46"/>
  <c r="Q100" i="46"/>
  <c r="I100" i="46"/>
  <c r="F100" i="46"/>
  <c r="E100" i="46"/>
  <c r="AH98" i="46"/>
  <c r="AD98" i="46"/>
  <c r="AC98" i="46"/>
  <c r="Z98" i="46"/>
  <c r="V98" i="46"/>
  <c r="R98" i="46"/>
  <c r="N98" i="46"/>
  <c r="J98" i="46"/>
  <c r="F98" i="46"/>
  <c r="E98" i="46"/>
  <c r="AC96" i="46"/>
  <c r="Z96" i="46"/>
  <c r="Y96" i="46"/>
  <c r="R96" i="46"/>
  <c r="Q96" i="46"/>
  <c r="N96" i="46"/>
  <c r="M96" i="46"/>
  <c r="E96" i="46"/>
  <c r="AH95" i="46"/>
  <c r="AD95" i="46"/>
  <c r="Z95" i="46"/>
  <c r="Y95" i="46"/>
  <c r="V95" i="46"/>
  <c r="R95" i="46"/>
  <c r="N95" i="46"/>
  <c r="J95" i="46"/>
  <c r="AH94" i="46"/>
  <c r="AG94" i="46"/>
  <c r="Y94" i="46"/>
  <c r="V94" i="46"/>
  <c r="U94" i="46"/>
  <c r="N94" i="46"/>
  <c r="M94" i="46"/>
  <c r="J94" i="46"/>
  <c r="I94" i="46"/>
  <c r="AH92" i="46"/>
  <c r="AD92" i="46"/>
  <c r="Z92" i="46"/>
  <c r="V92" i="46"/>
  <c r="U92" i="46"/>
  <c r="R92" i="46"/>
  <c r="N92" i="46"/>
  <c r="J92" i="46"/>
  <c r="F92" i="46"/>
  <c r="AH90" i="46"/>
  <c r="AD90" i="46"/>
  <c r="Z90" i="46"/>
  <c r="V90" i="46"/>
  <c r="R90" i="46"/>
  <c r="Q90" i="46"/>
  <c r="N90" i="46"/>
  <c r="J90" i="46"/>
  <c r="F90" i="46"/>
  <c r="AC89" i="46"/>
  <c r="Z89" i="46"/>
  <c r="Y89" i="46"/>
  <c r="Q89" i="46"/>
  <c r="N89" i="46"/>
  <c r="M89" i="46"/>
  <c r="E89" i="46"/>
  <c r="AH88" i="46"/>
  <c r="AD88" i="46"/>
  <c r="Z88" i="46"/>
  <c r="V88" i="46"/>
  <c r="R88" i="46"/>
  <c r="N88" i="46"/>
  <c r="M88" i="46"/>
  <c r="J88" i="46"/>
  <c r="F88" i="46"/>
  <c r="AH87" i="46"/>
  <c r="AG87" i="46"/>
  <c r="Z87" i="46"/>
  <c r="Y87" i="46"/>
  <c r="V87" i="46"/>
  <c r="U87" i="46"/>
  <c r="M87" i="46"/>
  <c r="J87" i="46"/>
  <c r="I87" i="46"/>
  <c r="AH86" i="46"/>
  <c r="AG86" i="46"/>
  <c r="AD86" i="46"/>
  <c r="Z86" i="46"/>
  <c r="V86" i="46"/>
  <c r="R86" i="46"/>
  <c r="N86" i="46"/>
  <c r="J86" i="46"/>
  <c r="I86" i="46"/>
  <c r="F86" i="46"/>
  <c r="AH84" i="46"/>
  <c r="AD84" i="46"/>
  <c r="AC84" i="46"/>
  <c r="Z84" i="46"/>
  <c r="V84" i="46"/>
  <c r="R84" i="46"/>
  <c r="N84" i="46"/>
  <c r="J84" i="46"/>
  <c r="F84" i="46"/>
  <c r="E84" i="46"/>
  <c r="AD83" i="46"/>
  <c r="AC83" i="46"/>
  <c r="Z83" i="46"/>
  <c r="Y83" i="46"/>
  <c r="Q83" i="46"/>
  <c r="N83" i="46"/>
  <c r="M83" i="46"/>
  <c r="F83" i="46"/>
  <c r="E83" i="46"/>
  <c r="AH82" i="46"/>
  <c r="AD82" i="46"/>
  <c r="Z82" i="46"/>
  <c r="Y82" i="46"/>
  <c r="V82" i="46"/>
  <c r="R82" i="46"/>
  <c r="N82" i="46"/>
  <c r="J82" i="46"/>
  <c r="F82" i="46"/>
  <c r="AH81" i="46"/>
  <c r="AG81" i="46"/>
  <c r="Y81" i="46"/>
  <c r="V81" i="46"/>
  <c r="U81" i="46"/>
  <c r="M81" i="46"/>
  <c r="J81" i="46"/>
  <c r="I81" i="46"/>
  <c r="AH80" i="46"/>
  <c r="AD80" i="46"/>
  <c r="Z80" i="46"/>
  <c r="V80" i="46"/>
  <c r="U80" i="46"/>
  <c r="R80" i="46"/>
  <c r="N80" i="46"/>
  <c r="J80" i="46"/>
  <c r="AH79" i="46"/>
  <c r="AG79" i="46"/>
  <c r="AD79" i="46"/>
  <c r="AC79" i="46"/>
  <c r="U79" i="46"/>
  <c r="R79" i="46"/>
  <c r="Q79" i="46"/>
  <c r="J79" i="46"/>
  <c r="I79" i="46"/>
  <c r="F79" i="46"/>
  <c r="E79" i="46"/>
  <c r="I133" i="45"/>
  <c r="N132" i="45"/>
  <c r="E132" i="45"/>
  <c r="N131" i="45"/>
  <c r="M129" i="45"/>
  <c r="I129" i="45"/>
  <c r="N128" i="45"/>
  <c r="E128" i="45"/>
  <c r="N127" i="45"/>
  <c r="M127" i="45"/>
  <c r="I127" i="45"/>
  <c r="M125" i="45"/>
  <c r="I125" i="45"/>
  <c r="M123" i="45"/>
  <c r="I123" i="45"/>
  <c r="N121" i="45"/>
  <c r="N120" i="45"/>
  <c r="M119" i="45"/>
  <c r="I119" i="45"/>
  <c r="N118" i="45"/>
  <c r="J118" i="45"/>
  <c r="M115" i="45"/>
  <c r="I115" i="45"/>
  <c r="N114" i="45"/>
  <c r="J114" i="45"/>
  <c r="M113" i="45"/>
  <c r="I113" i="45"/>
  <c r="N112" i="45"/>
  <c r="E112" i="45"/>
  <c r="N111" i="45"/>
  <c r="M111" i="45"/>
  <c r="I111" i="45"/>
  <c r="M109" i="45"/>
  <c r="I109" i="45"/>
  <c r="N108" i="45"/>
  <c r="J108" i="45"/>
  <c r="M107" i="45"/>
  <c r="I107" i="45"/>
  <c r="M105" i="45"/>
  <c r="I105" i="45"/>
  <c r="N103" i="45"/>
  <c r="M103" i="45"/>
  <c r="I103" i="45"/>
  <c r="M101" i="45"/>
  <c r="I101" i="45"/>
  <c r="N99" i="45"/>
  <c r="M97" i="45"/>
  <c r="I97" i="45"/>
  <c r="N96" i="45"/>
  <c r="J96" i="45"/>
  <c r="E96" i="45"/>
  <c r="N95" i="45"/>
  <c r="M95" i="45"/>
  <c r="I95" i="45"/>
  <c r="M93" i="45"/>
  <c r="I93" i="45"/>
  <c r="M91" i="45"/>
  <c r="I91" i="45"/>
  <c r="N90" i="45"/>
  <c r="J90" i="45"/>
  <c r="M89" i="45"/>
  <c r="I89" i="45"/>
  <c r="N88" i="45"/>
  <c r="J88" i="45"/>
  <c r="E88" i="45"/>
  <c r="N87" i="45"/>
  <c r="M87" i="45"/>
  <c r="I87" i="45"/>
  <c r="M85" i="45"/>
  <c r="I85" i="45"/>
  <c r="N84" i="45"/>
  <c r="J84" i="45"/>
  <c r="E84" i="45"/>
  <c r="N83" i="45"/>
  <c r="N82" i="45"/>
  <c r="J82" i="45"/>
  <c r="M81" i="45"/>
  <c r="I81" i="45"/>
  <c r="N80" i="45"/>
  <c r="J80" i="45"/>
  <c r="F78" i="49"/>
  <c r="M80" i="49"/>
  <c r="F82" i="49"/>
  <c r="F87" i="49"/>
  <c r="AG87" i="49"/>
  <c r="F93" i="49"/>
  <c r="F96" i="49"/>
  <c r="F99" i="49"/>
  <c r="F105" i="49"/>
  <c r="Y105" i="49"/>
  <c r="F109" i="49"/>
  <c r="E112" i="49"/>
  <c r="F113" i="49"/>
  <c r="E117" i="49"/>
  <c r="F118" i="49"/>
  <c r="Q118" i="49"/>
  <c r="F125" i="49"/>
  <c r="E129" i="49"/>
  <c r="F130" i="49"/>
  <c r="E130" i="49" l="1"/>
  <c r="Q128" i="49"/>
  <c r="E118" i="49"/>
  <c r="AG96" i="49"/>
  <c r="E82" i="49"/>
  <c r="E78" i="49"/>
  <c r="E125" i="49"/>
  <c r="E113" i="49"/>
  <c r="Y111" i="49"/>
  <c r="E109" i="49"/>
  <c r="E105" i="49"/>
  <c r="E93" i="49"/>
  <c r="E99" i="49"/>
  <c r="M87" i="49"/>
  <c r="E87" i="49"/>
  <c r="F98" i="49"/>
  <c r="F86" i="49"/>
  <c r="I80" i="46"/>
  <c r="Y88" i="46"/>
  <c r="I92" i="46"/>
  <c r="Y104" i="46"/>
  <c r="I109" i="46"/>
  <c r="Y118" i="46"/>
  <c r="I124" i="46"/>
  <c r="Q125" i="47"/>
  <c r="F129" i="49"/>
  <c r="F117" i="49"/>
  <c r="F81" i="49"/>
  <c r="F77" i="49"/>
  <c r="M82" i="46"/>
  <c r="AC90" i="46"/>
  <c r="M95" i="46"/>
  <c r="AC107" i="46"/>
  <c r="M111" i="46"/>
  <c r="AC120" i="46"/>
  <c r="M127" i="46"/>
  <c r="I84" i="47"/>
  <c r="I88" i="47"/>
  <c r="I100" i="47"/>
  <c r="I106" i="47"/>
  <c r="I110" i="47"/>
  <c r="I115" i="47"/>
  <c r="I120" i="47"/>
  <c r="M122" i="47"/>
  <c r="I126" i="47"/>
  <c r="F126" i="47"/>
  <c r="R117" i="47"/>
  <c r="F110" i="47"/>
  <c r="R104" i="47"/>
  <c r="F94" i="47"/>
  <c r="R86" i="47"/>
  <c r="N116" i="47"/>
  <c r="F124" i="49"/>
  <c r="F112" i="49"/>
  <c r="F108" i="49"/>
  <c r="F104" i="49"/>
  <c r="F92" i="49"/>
  <c r="AG80" i="46"/>
  <c r="Q84" i="46"/>
  <c r="AG92" i="46"/>
  <c r="Q98" i="46"/>
  <c r="AG109" i="46"/>
  <c r="Q113" i="46"/>
  <c r="AG124" i="46"/>
  <c r="U77" i="47"/>
  <c r="U81" i="47"/>
  <c r="U86" i="47"/>
  <c r="U92" i="47"/>
  <c r="U98" i="47"/>
  <c r="U104" i="47"/>
  <c r="U108" i="47"/>
  <c r="U112" i="47"/>
  <c r="U117" i="47"/>
  <c r="U124" i="47"/>
  <c r="U86" i="46"/>
  <c r="E90" i="46"/>
  <c r="U101" i="46"/>
  <c r="E107" i="46"/>
  <c r="U115" i="46"/>
  <c r="E120" i="46"/>
  <c r="R126" i="47"/>
  <c r="F117" i="47"/>
  <c r="R110" i="47"/>
  <c r="F104" i="47"/>
  <c r="R94" i="47"/>
  <c r="J133" i="45"/>
  <c r="J125" i="45"/>
  <c r="J93" i="45"/>
  <c r="J85" i="45"/>
  <c r="N122" i="47"/>
  <c r="Z118" i="47"/>
  <c r="N113" i="47"/>
  <c r="Z111" i="47"/>
  <c r="N107" i="47"/>
  <c r="Z105" i="47"/>
  <c r="N99" i="47"/>
  <c r="Z96" i="47"/>
  <c r="N90" i="47"/>
  <c r="N82" i="47"/>
  <c r="I131" i="45"/>
  <c r="I121" i="45"/>
  <c r="I99" i="45"/>
  <c r="I83" i="45"/>
  <c r="N116" i="45"/>
  <c r="N110" i="45"/>
  <c r="N102" i="45"/>
  <c r="F80" i="46"/>
  <c r="F86" i="47"/>
  <c r="R79" i="47"/>
  <c r="F79" i="47"/>
  <c r="M114" i="45"/>
  <c r="M108" i="45"/>
  <c r="M90" i="45"/>
  <c r="F133" i="45"/>
  <c r="R131" i="45"/>
  <c r="F125" i="45"/>
  <c r="R121" i="45"/>
  <c r="R99" i="45"/>
  <c r="F93" i="45"/>
  <c r="R83" i="45"/>
  <c r="F87" i="46"/>
  <c r="V122" i="47"/>
  <c r="J118" i="47"/>
  <c r="V113" i="47"/>
  <c r="J111" i="47"/>
  <c r="V107" i="47"/>
  <c r="J105" i="47"/>
  <c r="V99" i="47"/>
  <c r="V90" i="47"/>
  <c r="V82" i="47"/>
  <c r="E131" i="45"/>
  <c r="E121" i="45"/>
  <c r="E99" i="45"/>
  <c r="I96" i="47"/>
  <c r="I87" i="47"/>
  <c r="I80" i="47"/>
  <c r="J116" i="45"/>
  <c r="J110" i="45"/>
  <c r="J102" i="45"/>
  <c r="F127" i="46"/>
  <c r="F118" i="46"/>
  <c r="F111" i="46"/>
  <c r="F104" i="46"/>
  <c r="F95" i="46"/>
  <c r="Z126" i="47"/>
  <c r="N124" i="47"/>
  <c r="Z117" i="47"/>
  <c r="N115" i="47"/>
  <c r="Z110" i="47"/>
  <c r="N108" i="47"/>
  <c r="Z104" i="47"/>
  <c r="N100" i="47"/>
  <c r="Z94" i="47"/>
  <c r="N92" i="47"/>
  <c r="Z86" i="47"/>
  <c r="N84" i="47"/>
  <c r="Z79" i="47"/>
  <c r="I114" i="45"/>
  <c r="I108" i="45"/>
  <c r="I90" i="45"/>
  <c r="N133" i="45"/>
  <c r="N125" i="45"/>
  <c r="N93" i="45"/>
  <c r="R118" i="47"/>
  <c r="F118" i="47"/>
  <c r="R111" i="47"/>
  <c r="F111" i="47"/>
  <c r="R105" i="47"/>
  <c r="F105" i="47"/>
  <c r="R96" i="47"/>
  <c r="F96" i="47"/>
  <c r="R87" i="47"/>
  <c r="F87" i="47"/>
  <c r="F80" i="47"/>
  <c r="M131" i="45"/>
  <c r="M121" i="45"/>
  <c r="M99" i="45"/>
  <c r="M83" i="45"/>
  <c r="AC125" i="47"/>
  <c r="AC116" i="47"/>
  <c r="AC109" i="47"/>
  <c r="AC102" i="47"/>
  <c r="F116" i="45"/>
  <c r="R114" i="45"/>
  <c r="F110" i="45"/>
  <c r="R108" i="45"/>
  <c r="F102" i="45"/>
  <c r="R90" i="45"/>
  <c r="F82" i="45"/>
  <c r="J126" i="47"/>
  <c r="V124" i="47"/>
  <c r="J117" i="47"/>
  <c r="V115" i="47"/>
  <c r="J110" i="47"/>
  <c r="V108" i="47"/>
  <c r="V100" i="47"/>
  <c r="V92" i="47"/>
  <c r="E114" i="45"/>
  <c r="E108" i="45"/>
  <c r="E90" i="45"/>
  <c r="E80" i="45"/>
  <c r="I104" i="47"/>
  <c r="I94" i="47"/>
  <c r="I86" i="47"/>
  <c r="I79" i="47"/>
  <c r="Q83" i="45"/>
  <c r="Q82" i="46"/>
  <c r="Y92" i="46"/>
  <c r="N81" i="45"/>
  <c r="N91" i="45"/>
  <c r="N101" i="45"/>
  <c r="N105" i="45"/>
  <c r="N109" i="45"/>
  <c r="N115" i="45"/>
  <c r="N119" i="45"/>
  <c r="N123" i="45"/>
  <c r="N81" i="46"/>
  <c r="F89" i="46"/>
  <c r="AD89" i="46"/>
  <c r="V100" i="46"/>
  <c r="V108" i="46"/>
  <c r="V114" i="46"/>
  <c r="V122" i="46"/>
  <c r="N124" i="46"/>
  <c r="Q103" i="45"/>
  <c r="I90" i="46"/>
  <c r="Y109" i="46"/>
  <c r="I80" i="45"/>
  <c r="Q81" i="45"/>
  <c r="Q91" i="45"/>
  <c r="Q101" i="45"/>
  <c r="Q105" i="45"/>
  <c r="Q109" i="45"/>
  <c r="Q115" i="45"/>
  <c r="I118" i="45"/>
  <c r="Q119" i="45"/>
  <c r="Q123" i="45"/>
  <c r="Y80" i="46"/>
  <c r="Q81" i="46"/>
  <c r="Q88" i="46"/>
  <c r="I89" i="46"/>
  <c r="AG89" i="46"/>
  <c r="I98" i="46"/>
  <c r="AG98" i="46"/>
  <c r="Y100" i="46"/>
  <c r="I107" i="46"/>
  <c r="AG107" i="46"/>
  <c r="Y108" i="46"/>
  <c r="I113" i="46"/>
  <c r="AG113" i="46"/>
  <c r="Y114" i="46"/>
  <c r="I120" i="46"/>
  <c r="AG120" i="46"/>
  <c r="Y122" i="46"/>
  <c r="M77" i="47"/>
  <c r="I78" i="47"/>
  <c r="M84" i="47"/>
  <c r="I85" i="47"/>
  <c r="M92" i="47"/>
  <c r="I93" i="47"/>
  <c r="M100" i="47"/>
  <c r="I102" i="47"/>
  <c r="M108" i="47"/>
  <c r="I109" i="47"/>
  <c r="M115" i="47"/>
  <c r="I116" i="47"/>
  <c r="M124" i="47"/>
  <c r="I125" i="47"/>
  <c r="E85" i="45"/>
  <c r="E89" i="45"/>
  <c r="E93" i="45"/>
  <c r="E97" i="45"/>
  <c r="E107" i="45"/>
  <c r="E113" i="45"/>
  <c r="E125" i="45"/>
  <c r="E129" i="45"/>
  <c r="E133" i="45"/>
  <c r="U84" i="46"/>
  <c r="M86" i="46"/>
  <c r="E95" i="46"/>
  <c r="AC95" i="46"/>
  <c r="E104" i="46"/>
  <c r="AC104" i="46"/>
  <c r="E111" i="46"/>
  <c r="AC111" i="46"/>
  <c r="E118" i="46"/>
  <c r="AC118" i="46"/>
  <c r="E127" i="46"/>
  <c r="AC127" i="46"/>
  <c r="Y81" i="47"/>
  <c r="Y88" i="47"/>
  <c r="Y98" i="47"/>
  <c r="Y106" i="47"/>
  <c r="Y112" i="47"/>
  <c r="Y120" i="47"/>
  <c r="I116" i="45"/>
  <c r="Y115" i="46"/>
  <c r="Y124" i="46"/>
  <c r="M79" i="47"/>
  <c r="M86" i="47"/>
  <c r="M94" i="47"/>
  <c r="M104" i="47"/>
  <c r="M110" i="47"/>
  <c r="M117" i="47"/>
  <c r="M126" i="47"/>
  <c r="Q95" i="45"/>
  <c r="Q127" i="45"/>
  <c r="J120" i="45"/>
  <c r="Z81" i="46"/>
  <c r="R89" i="46"/>
  <c r="J100" i="46"/>
  <c r="AH100" i="46"/>
  <c r="J108" i="46"/>
  <c r="AH108" i="46"/>
  <c r="Z109" i="46"/>
  <c r="J114" i="46"/>
  <c r="AH114" i="46"/>
  <c r="Z115" i="46"/>
  <c r="J122" i="46"/>
  <c r="AH122" i="46"/>
  <c r="Z124" i="46"/>
  <c r="R78" i="47"/>
  <c r="R85" i="47"/>
  <c r="R93" i="47"/>
  <c r="R102" i="47"/>
  <c r="R109" i="47"/>
  <c r="R116" i="47"/>
  <c r="N126" i="47"/>
  <c r="Q87" i="45"/>
  <c r="I120" i="45"/>
  <c r="Q131" i="45"/>
  <c r="E81" i="45"/>
  <c r="E91" i="45"/>
  <c r="E101" i="45"/>
  <c r="E105" i="45"/>
  <c r="E109" i="45"/>
  <c r="E115" i="45"/>
  <c r="E119" i="45"/>
  <c r="E123" i="45"/>
  <c r="M80" i="46"/>
  <c r="E88" i="46"/>
  <c r="AC88" i="46"/>
  <c r="U98" i="46"/>
  <c r="U107" i="46"/>
  <c r="U113" i="46"/>
  <c r="U120" i="46"/>
  <c r="Y77" i="47"/>
  <c r="Y84" i="47"/>
  <c r="Y92" i="47"/>
  <c r="Y100" i="47"/>
  <c r="Y108" i="47"/>
  <c r="Y115" i="47"/>
  <c r="Y124" i="47"/>
  <c r="Q111" i="45"/>
  <c r="N81" i="49"/>
  <c r="N88" i="49"/>
  <c r="Z81" i="49"/>
  <c r="N85" i="45"/>
  <c r="N89" i="45"/>
  <c r="N97" i="45"/>
  <c r="N107" i="45"/>
  <c r="N113" i="45"/>
  <c r="N129" i="45"/>
  <c r="V79" i="46"/>
  <c r="N87" i="46"/>
  <c r="F96" i="46"/>
  <c r="AD96" i="46"/>
  <c r="F106" i="46"/>
  <c r="AD106" i="46"/>
  <c r="F112" i="46"/>
  <c r="AD112" i="46"/>
  <c r="V113" i="46"/>
  <c r="F119" i="46"/>
  <c r="AD119" i="46"/>
  <c r="V120" i="46"/>
  <c r="F128" i="46"/>
  <c r="AD128" i="46"/>
  <c r="Z124" i="47"/>
  <c r="I102" i="45"/>
  <c r="AG90" i="46"/>
  <c r="Y101" i="46"/>
  <c r="I82" i="49"/>
  <c r="I90" i="49"/>
  <c r="I107" i="49"/>
  <c r="I113" i="49"/>
  <c r="I122" i="49"/>
  <c r="I130" i="49"/>
  <c r="M82" i="49"/>
  <c r="M90" i="49"/>
  <c r="M99" i="49"/>
  <c r="M122" i="49"/>
  <c r="M130" i="49"/>
  <c r="Q82" i="49"/>
  <c r="Q90" i="49"/>
  <c r="Q99" i="49"/>
  <c r="Q107" i="49"/>
  <c r="Q113" i="49"/>
  <c r="Q122" i="49"/>
  <c r="Q130" i="49"/>
  <c r="U82" i="49"/>
  <c r="U90" i="49"/>
  <c r="U107" i="49"/>
  <c r="U113" i="49"/>
  <c r="U122" i="49"/>
  <c r="U130" i="49"/>
  <c r="Y82" i="49"/>
  <c r="Y90" i="49"/>
  <c r="Y99" i="49"/>
  <c r="Y122" i="49"/>
  <c r="Y130" i="49"/>
  <c r="AC82" i="49"/>
  <c r="AC90" i="49"/>
  <c r="AC99" i="49"/>
  <c r="AC107" i="49"/>
  <c r="AC113" i="49"/>
  <c r="AC122" i="49"/>
  <c r="AC130" i="49"/>
  <c r="AG82" i="49"/>
  <c r="AG90" i="49"/>
  <c r="AG107" i="49"/>
  <c r="AG113" i="49"/>
  <c r="AG122" i="49"/>
  <c r="AG130" i="49"/>
  <c r="I84" i="45"/>
  <c r="Q85" i="45"/>
  <c r="I88" i="45"/>
  <c r="Q89" i="45"/>
  <c r="Q93" i="45"/>
  <c r="I96" i="45"/>
  <c r="Q97" i="45"/>
  <c r="Q107" i="45"/>
  <c r="I112" i="45"/>
  <c r="Q113" i="45"/>
  <c r="Q125" i="45"/>
  <c r="I128" i="45"/>
  <c r="Q129" i="45"/>
  <c r="I132" i="45"/>
  <c r="Q133" i="45"/>
  <c r="I84" i="46"/>
  <c r="AG84" i="46"/>
  <c r="Y86" i="46"/>
  <c r="Q95" i="46"/>
  <c r="Q104" i="46"/>
  <c r="Q111" i="46"/>
  <c r="Q118" i="46"/>
  <c r="Q127" i="46"/>
  <c r="M81" i="47"/>
  <c r="M88" i="47"/>
  <c r="M98" i="47"/>
  <c r="M106" i="47"/>
  <c r="M112" i="47"/>
  <c r="M120" i="47"/>
  <c r="J112" i="45"/>
  <c r="J128" i="45"/>
  <c r="J132" i="45"/>
  <c r="R83" i="46"/>
  <c r="Z94" i="46"/>
  <c r="Z102" i="46"/>
  <c r="Z110" i="46"/>
  <c r="R111" i="46"/>
  <c r="Z117" i="46"/>
  <c r="R118" i="46"/>
  <c r="Z126" i="46"/>
  <c r="R127" i="46"/>
  <c r="I82" i="45"/>
  <c r="Q99" i="45"/>
  <c r="I110" i="45"/>
  <c r="Q121" i="45"/>
  <c r="E83" i="45"/>
  <c r="E87" i="45"/>
  <c r="E95" i="45"/>
  <c r="E103" i="45"/>
  <c r="E111" i="45"/>
  <c r="E127" i="45"/>
  <c r="E82" i="46"/>
  <c r="AC82" i="46"/>
  <c r="U90" i="46"/>
  <c r="M92" i="46"/>
  <c r="M101" i="46"/>
  <c r="M109" i="46"/>
  <c r="M115" i="46"/>
  <c r="M124" i="46"/>
  <c r="Y79" i="47"/>
  <c r="Y86" i="47"/>
  <c r="Y94" i="47"/>
  <c r="Y104" i="47"/>
  <c r="Y110" i="47"/>
  <c r="Y117" i="47"/>
  <c r="Y126" i="47"/>
  <c r="F128" i="45"/>
  <c r="E86" i="47"/>
  <c r="AC104" i="47"/>
  <c r="J102" i="47"/>
  <c r="J81" i="45"/>
  <c r="R82" i="45"/>
  <c r="J91" i="45"/>
  <c r="J101" i="45"/>
  <c r="R102" i="45"/>
  <c r="J105" i="45"/>
  <c r="J109" i="45"/>
  <c r="R110" i="45"/>
  <c r="J115" i="45"/>
  <c r="R116" i="45"/>
  <c r="J119" i="45"/>
  <c r="R120" i="45"/>
  <c r="J123" i="45"/>
  <c r="M79" i="46"/>
  <c r="E87" i="46"/>
  <c r="AC87" i="46"/>
  <c r="U96" i="46"/>
  <c r="U106" i="46"/>
  <c r="U112" i="46"/>
  <c r="U119" i="46"/>
  <c r="U128" i="46"/>
  <c r="Q77" i="47"/>
  <c r="U82" i="47"/>
  <c r="Q84" i="47"/>
  <c r="U90" i="47"/>
  <c r="Q92" i="47"/>
  <c r="U99" i="47"/>
  <c r="Q100" i="47"/>
  <c r="U107" i="47"/>
  <c r="Q108" i="47"/>
  <c r="U113" i="47"/>
  <c r="Q115" i="47"/>
  <c r="U122" i="47"/>
  <c r="Q124" i="47"/>
  <c r="J81" i="49"/>
  <c r="F88" i="45"/>
  <c r="Q101" i="46"/>
  <c r="Q124" i="46"/>
  <c r="AC79" i="47"/>
  <c r="AC86" i="47"/>
  <c r="AC94" i="47"/>
  <c r="E104" i="47"/>
  <c r="AC126" i="47"/>
  <c r="U99" i="49"/>
  <c r="Q116" i="45"/>
  <c r="J109" i="47"/>
  <c r="I77" i="49"/>
  <c r="I84" i="49"/>
  <c r="I92" i="49"/>
  <c r="I100" i="49"/>
  <c r="I108" i="49"/>
  <c r="I115" i="49"/>
  <c r="I124" i="49"/>
  <c r="M77" i="49"/>
  <c r="E118" i="45"/>
  <c r="AC117" i="47"/>
  <c r="J116" i="47"/>
  <c r="N77" i="49"/>
  <c r="F80" i="45"/>
  <c r="F90" i="45"/>
  <c r="F108" i="45"/>
  <c r="F114" i="45"/>
  <c r="F118" i="45"/>
  <c r="I83" i="46"/>
  <c r="AG83" i="46"/>
  <c r="Q94" i="46"/>
  <c r="Q102" i="46"/>
  <c r="Q110" i="46"/>
  <c r="Q117" i="46"/>
  <c r="Q126" i="46"/>
  <c r="E81" i="47"/>
  <c r="AC81" i="47"/>
  <c r="E88" i="47"/>
  <c r="AC88" i="47"/>
  <c r="E98" i="47"/>
  <c r="AC98" i="47"/>
  <c r="I105" i="47"/>
  <c r="E106" i="47"/>
  <c r="AC106" i="47"/>
  <c r="I111" i="47"/>
  <c r="E112" i="47"/>
  <c r="AC112" i="47"/>
  <c r="I118" i="47"/>
  <c r="E120" i="47"/>
  <c r="AC120" i="47"/>
  <c r="F84" i="45"/>
  <c r="E126" i="47"/>
  <c r="I99" i="49"/>
  <c r="I78" i="49"/>
  <c r="I85" i="49"/>
  <c r="M78" i="49"/>
  <c r="Q84" i="45"/>
  <c r="Q88" i="45"/>
  <c r="Q96" i="45"/>
  <c r="Q112" i="45"/>
  <c r="Q128" i="45"/>
  <c r="Q132" i="45"/>
  <c r="J80" i="47"/>
  <c r="J87" i="47"/>
  <c r="J96" i="47"/>
  <c r="F112" i="45"/>
  <c r="I82" i="46"/>
  <c r="Q109" i="46"/>
  <c r="AC110" i="47"/>
  <c r="J93" i="47"/>
  <c r="J85" i="49"/>
  <c r="J83" i="45"/>
  <c r="R84" i="45"/>
  <c r="J87" i="45"/>
  <c r="R88" i="45"/>
  <c r="J95" i="45"/>
  <c r="R96" i="45"/>
  <c r="J99" i="45"/>
  <c r="J103" i="45"/>
  <c r="J111" i="45"/>
  <c r="R112" i="45"/>
  <c r="J121" i="45"/>
  <c r="J127" i="45"/>
  <c r="R128" i="45"/>
  <c r="J131" i="45"/>
  <c r="R132" i="45"/>
  <c r="E81" i="46"/>
  <c r="AC81" i="46"/>
  <c r="U89" i="46"/>
  <c r="M100" i="46"/>
  <c r="M108" i="46"/>
  <c r="M114" i="46"/>
  <c r="M122" i="46"/>
  <c r="U78" i="47"/>
  <c r="Q79" i="47"/>
  <c r="U85" i="47"/>
  <c r="Q86" i="47"/>
  <c r="U93" i="47"/>
  <c r="Q94" i="47"/>
  <c r="U102" i="47"/>
  <c r="Q104" i="47"/>
  <c r="U109" i="47"/>
  <c r="Q110" i="47"/>
  <c r="U116" i="47"/>
  <c r="Q117" i="47"/>
  <c r="U125" i="47"/>
  <c r="Q126" i="47"/>
  <c r="E79" i="47"/>
  <c r="Y113" i="49"/>
  <c r="E82" i="45"/>
  <c r="E102" i="45"/>
  <c r="E110" i="45"/>
  <c r="E116" i="45"/>
  <c r="E120" i="45"/>
  <c r="V78" i="47"/>
  <c r="V85" i="47"/>
  <c r="V93" i="47"/>
  <c r="V102" i="47"/>
  <c r="V109" i="47"/>
  <c r="V116" i="47"/>
  <c r="J120" i="47"/>
  <c r="V81" i="49"/>
  <c r="Q115" i="46"/>
  <c r="E110" i="47"/>
  <c r="M107" i="49"/>
  <c r="Y107" i="49"/>
  <c r="Q102" i="45"/>
  <c r="J85" i="47"/>
  <c r="J125" i="47"/>
  <c r="F120" i="45"/>
  <c r="Y79" i="46"/>
  <c r="Q87" i="46"/>
  <c r="I96" i="46"/>
  <c r="AG96" i="46"/>
  <c r="I106" i="46"/>
  <c r="AG106" i="46"/>
  <c r="I112" i="46"/>
  <c r="AG112" i="46"/>
  <c r="I119" i="46"/>
  <c r="AG119" i="46"/>
  <c r="I128" i="46"/>
  <c r="AG128" i="46"/>
  <c r="E77" i="47"/>
  <c r="AC77" i="47"/>
  <c r="I82" i="47"/>
  <c r="E84" i="47"/>
  <c r="AC84" i="47"/>
  <c r="I90" i="47"/>
  <c r="E92" i="47"/>
  <c r="AC92" i="47"/>
  <c r="I99" i="47"/>
  <c r="E100" i="47"/>
  <c r="AC100" i="47"/>
  <c r="I107" i="47"/>
  <c r="E108" i="47"/>
  <c r="AC108" i="47"/>
  <c r="I113" i="47"/>
  <c r="E115" i="47"/>
  <c r="AC115" i="47"/>
  <c r="I122" i="47"/>
  <c r="E124" i="47"/>
  <c r="AC124" i="47"/>
  <c r="F96" i="45"/>
  <c r="F132" i="45"/>
  <c r="AG82" i="46"/>
  <c r="Y90" i="46"/>
  <c r="E94" i="47"/>
  <c r="AG99" i="49"/>
  <c r="J78" i="47"/>
  <c r="Q80" i="45"/>
  <c r="Q90" i="45"/>
  <c r="Q108" i="45"/>
  <c r="Q114" i="45"/>
  <c r="Q118" i="45"/>
  <c r="J82" i="47"/>
  <c r="J90" i="47"/>
  <c r="J99" i="47"/>
  <c r="J107" i="47"/>
  <c r="J113" i="47"/>
  <c r="J122" i="47"/>
  <c r="V126" i="47"/>
  <c r="Q92" i="46"/>
  <c r="E117" i="47"/>
  <c r="M113" i="49"/>
  <c r="Q82" i="45"/>
  <c r="Q110" i="45"/>
  <c r="Q120" i="45"/>
  <c r="R80" i="45"/>
  <c r="J89" i="45"/>
  <c r="J97" i="45"/>
  <c r="J107" i="45"/>
  <c r="J113" i="45"/>
  <c r="R118" i="45"/>
  <c r="J129" i="45"/>
  <c r="U83" i="46"/>
  <c r="E94" i="46"/>
  <c r="AC94" i="46"/>
  <c r="E102" i="46"/>
  <c r="AC102" i="46"/>
  <c r="E110" i="46"/>
  <c r="AC110" i="46"/>
  <c r="E117" i="46"/>
  <c r="AC117" i="46"/>
  <c r="E126" i="46"/>
  <c r="AC126" i="46"/>
  <c r="U80" i="47"/>
  <c r="Q81" i="47"/>
  <c r="U87" i="47"/>
  <c r="Q88" i="47"/>
  <c r="U96" i="47"/>
  <c r="Q98" i="47"/>
  <c r="U105" i="47"/>
  <c r="Q106" i="47"/>
  <c r="U111" i="47"/>
  <c r="Q112" i="47"/>
  <c r="U118" i="47"/>
  <c r="Q120" i="47"/>
  <c r="J82" i="49"/>
  <c r="J90" i="49"/>
  <c r="J99" i="49"/>
  <c r="J107" i="49"/>
  <c r="J113" i="49"/>
  <c r="J122" i="49"/>
  <c r="J130" i="49"/>
  <c r="N82" i="49"/>
  <c r="J77" i="49"/>
  <c r="J84" i="49"/>
  <c r="J92" i="49"/>
  <c r="J100" i="49"/>
  <c r="J108" i="49"/>
  <c r="J115" i="49"/>
  <c r="J124" i="49"/>
  <c r="N84" i="49"/>
  <c r="F83" i="45"/>
  <c r="F87" i="45"/>
  <c r="F95" i="45"/>
  <c r="F99" i="45"/>
  <c r="F103" i="45"/>
  <c r="F111" i="45"/>
  <c r="F121" i="45"/>
  <c r="F127" i="45"/>
  <c r="F131" i="45"/>
  <c r="I93" i="49"/>
  <c r="I102" i="49"/>
  <c r="I109" i="49"/>
  <c r="I116" i="49"/>
  <c r="I125" i="49"/>
  <c r="J78" i="49"/>
  <c r="J93" i="49"/>
  <c r="J102" i="49"/>
  <c r="J109" i="49"/>
  <c r="J116" i="49"/>
  <c r="J125" i="49"/>
  <c r="N78" i="49"/>
  <c r="R125" i="47"/>
  <c r="I79" i="49"/>
  <c r="I86" i="49"/>
  <c r="I94" i="49"/>
  <c r="I104" i="49"/>
  <c r="I110" i="49"/>
  <c r="I117" i="49"/>
  <c r="I126" i="49"/>
  <c r="M79" i="49"/>
  <c r="M86" i="49"/>
  <c r="J79" i="49"/>
  <c r="J86" i="49"/>
  <c r="J94" i="49"/>
  <c r="J104" i="49"/>
  <c r="J110" i="49"/>
  <c r="J117" i="49"/>
  <c r="J126" i="49"/>
  <c r="N79" i="49"/>
  <c r="I80" i="49"/>
  <c r="I87" i="49"/>
  <c r="I96" i="49"/>
  <c r="I105" i="49"/>
  <c r="I111" i="49"/>
  <c r="I118" i="49"/>
  <c r="I128" i="49"/>
  <c r="J80" i="49"/>
  <c r="J87" i="49"/>
  <c r="J96" i="49"/>
  <c r="J105" i="49"/>
  <c r="J111" i="49"/>
  <c r="J118" i="49"/>
  <c r="J128" i="49"/>
  <c r="N80" i="49"/>
  <c r="I81" i="49"/>
  <c r="I88" i="49"/>
  <c r="I98" i="49"/>
  <c r="I106" i="49"/>
  <c r="I112" i="49"/>
  <c r="I120" i="49"/>
  <c r="I129" i="49"/>
  <c r="M81" i="49"/>
  <c r="J88" i="49"/>
  <c r="J98" i="49"/>
  <c r="J106" i="49"/>
  <c r="J112" i="49"/>
  <c r="J120" i="49"/>
  <c r="J129" i="49"/>
  <c r="N98" i="49"/>
  <c r="N106" i="49"/>
  <c r="N112" i="49"/>
  <c r="N120" i="49"/>
  <c r="N129" i="49"/>
  <c r="R81" i="49"/>
  <c r="R88" i="49"/>
  <c r="R98" i="49"/>
  <c r="R106" i="49"/>
  <c r="R112" i="49"/>
  <c r="R120" i="49"/>
  <c r="R129" i="49"/>
  <c r="V88" i="49"/>
  <c r="V98" i="49"/>
  <c r="V106" i="49"/>
  <c r="V112" i="49"/>
  <c r="V120" i="49"/>
  <c r="V129" i="49"/>
  <c r="Z88" i="49"/>
  <c r="Z98" i="49"/>
  <c r="Z106" i="49"/>
  <c r="Z112" i="49"/>
  <c r="Z120" i="49"/>
  <c r="Z129" i="49"/>
  <c r="AD81" i="49"/>
  <c r="AD88" i="49"/>
  <c r="AD98" i="49"/>
  <c r="AD106" i="49"/>
  <c r="AD112" i="49"/>
  <c r="AD120" i="49"/>
  <c r="AD129" i="49"/>
  <c r="AH81" i="49"/>
  <c r="AH88" i="49"/>
  <c r="AH98" i="49"/>
  <c r="AH106" i="49"/>
  <c r="AH112" i="49"/>
  <c r="AH120" i="49"/>
  <c r="AH129" i="49"/>
  <c r="V83" i="46"/>
  <c r="F94" i="46"/>
  <c r="AD94" i="46"/>
  <c r="F102" i="46"/>
  <c r="AD102" i="46"/>
  <c r="F110" i="46"/>
  <c r="AD110" i="46"/>
  <c r="F117" i="46"/>
  <c r="AD117" i="46"/>
  <c r="F126" i="46"/>
  <c r="AD126" i="46"/>
  <c r="N90" i="49"/>
  <c r="N99" i="49"/>
  <c r="N107" i="49"/>
  <c r="N113" i="49"/>
  <c r="N122" i="49"/>
  <c r="N130" i="49"/>
  <c r="R82" i="49"/>
  <c r="R90" i="49"/>
  <c r="R99" i="49"/>
  <c r="R107" i="49"/>
  <c r="R113" i="49"/>
  <c r="R122" i="49"/>
  <c r="R130" i="49"/>
  <c r="V82" i="49"/>
  <c r="V90" i="49"/>
  <c r="V99" i="49"/>
  <c r="V107" i="49"/>
  <c r="V113" i="49"/>
  <c r="V122" i="49"/>
  <c r="V130" i="49"/>
  <c r="Z82" i="49"/>
  <c r="Z90" i="49"/>
  <c r="Z99" i="49"/>
  <c r="Z107" i="49"/>
  <c r="Z113" i="49"/>
  <c r="Z122" i="49"/>
  <c r="Z130" i="49"/>
  <c r="AD82" i="49"/>
  <c r="AD90" i="49"/>
  <c r="AD99" i="49"/>
  <c r="AD107" i="49"/>
  <c r="AD113" i="49"/>
  <c r="AD122" i="49"/>
  <c r="AD130" i="49"/>
  <c r="AH82" i="49"/>
  <c r="AH90" i="49"/>
  <c r="AH99" i="49"/>
  <c r="AH107" i="49"/>
  <c r="AH113" i="49"/>
  <c r="AH122" i="49"/>
  <c r="AH130" i="49"/>
  <c r="R81" i="45"/>
  <c r="R91" i="45"/>
  <c r="R101" i="45"/>
  <c r="R105" i="45"/>
  <c r="R109" i="45"/>
  <c r="R115" i="45"/>
  <c r="R119" i="45"/>
  <c r="R123" i="45"/>
  <c r="R81" i="46"/>
  <c r="J89" i="46"/>
  <c r="AH89" i="46"/>
  <c r="Z100" i="46"/>
  <c r="Z108" i="46"/>
  <c r="Z114" i="46"/>
  <c r="Z122" i="46"/>
  <c r="R128" i="46"/>
  <c r="E82" i="47"/>
  <c r="AC82" i="47"/>
  <c r="E90" i="47"/>
  <c r="AC90" i="47"/>
  <c r="E99" i="47"/>
  <c r="AC99" i="47"/>
  <c r="E107" i="47"/>
  <c r="AC107" i="47"/>
  <c r="E113" i="47"/>
  <c r="AC113" i="47"/>
  <c r="E122" i="47"/>
  <c r="AC122" i="47"/>
  <c r="M84" i="49"/>
  <c r="M92" i="49"/>
  <c r="M100" i="49"/>
  <c r="M108" i="49"/>
  <c r="M115" i="49"/>
  <c r="M124" i="49"/>
  <c r="Q77" i="49"/>
  <c r="Q84" i="49"/>
  <c r="Q92" i="49"/>
  <c r="Q100" i="49"/>
  <c r="Q108" i="49"/>
  <c r="Q115" i="49"/>
  <c r="Q124" i="49"/>
  <c r="U77" i="49"/>
  <c r="U84" i="49"/>
  <c r="U92" i="49"/>
  <c r="U100" i="49"/>
  <c r="U108" i="49"/>
  <c r="U115" i="49"/>
  <c r="U124" i="49"/>
  <c r="Y77" i="49"/>
  <c r="Y84" i="49"/>
  <c r="Y92" i="49"/>
  <c r="Y100" i="49"/>
  <c r="Y108" i="49"/>
  <c r="Y115" i="49"/>
  <c r="Y124" i="49"/>
  <c r="AC77" i="49"/>
  <c r="AC84" i="49"/>
  <c r="AC92" i="49"/>
  <c r="AC100" i="49"/>
  <c r="AC108" i="49"/>
  <c r="AC115" i="49"/>
  <c r="AC124" i="49"/>
  <c r="AG77" i="49"/>
  <c r="AG84" i="49"/>
  <c r="AG92" i="49"/>
  <c r="AG100" i="49"/>
  <c r="AG108" i="49"/>
  <c r="AG115" i="49"/>
  <c r="AG124" i="49"/>
  <c r="M80" i="45"/>
  <c r="M118" i="45"/>
  <c r="E80" i="46"/>
  <c r="AC80" i="46"/>
  <c r="U88" i="46"/>
  <c r="M98" i="46"/>
  <c r="M107" i="46"/>
  <c r="M113" i="46"/>
  <c r="M120" i="46"/>
  <c r="F82" i="47"/>
  <c r="AD82" i="47"/>
  <c r="F90" i="47"/>
  <c r="AD90" i="47"/>
  <c r="F99" i="47"/>
  <c r="AD99" i="47"/>
  <c r="F107" i="47"/>
  <c r="AD107" i="47"/>
  <c r="F113" i="47"/>
  <c r="AD113" i="47"/>
  <c r="F122" i="47"/>
  <c r="AD122" i="47"/>
  <c r="V125" i="47"/>
  <c r="N92" i="49"/>
  <c r="N100" i="49"/>
  <c r="N108" i="49"/>
  <c r="N115" i="49"/>
  <c r="N124" i="49"/>
  <c r="R77" i="49"/>
  <c r="R84" i="49"/>
  <c r="R92" i="49"/>
  <c r="R100" i="49"/>
  <c r="R108" i="49"/>
  <c r="R115" i="49"/>
  <c r="R124" i="49"/>
  <c r="V77" i="49"/>
  <c r="V84" i="49"/>
  <c r="V92" i="49"/>
  <c r="V100" i="49"/>
  <c r="V108" i="49"/>
  <c r="V115" i="49"/>
  <c r="V124" i="49"/>
  <c r="Z77" i="49"/>
  <c r="Z84" i="49"/>
  <c r="Z92" i="49"/>
  <c r="Z100" i="49"/>
  <c r="Z108" i="49"/>
  <c r="Z115" i="49"/>
  <c r="Z124" i="49"/>
  <c r="AD77" i="49"/>
  <c r="AD84" i="49"/>
  <c r="AD92" i="49"/>
  <c r="AD100" i="49"/>
  <c r="AD108" i="49"/>
  <c r="AD115" i="49"/>
  <c r="AD124" i="49"/>
  <c r="AH77" i="49"/>
  <c r="AH84" i="49"/>
  <c r="AH92" i="49"/>
  <c r="AH100" i="49"/>
  <c r="AH108" i="49"/>
  <c r="AH115" i="49"/>
  <c r="AH124" i="49"/>
  <c r="F85" i="45"/>
  <c r="F89" i="45"/>
  <c r="F97" i="45"/>
  <c r="F107" i="45"/>
  <c r="F113" i="45"/>
  <c r="F129" i="45"/>
  <c r="N79" i="46"/>
  <c r="AD87" i="46"/>
  <c r="V96" i="46"/>
  <c r="V106" i="46"/>
  <c r="V112" i="46"/>
  <c r="V119" i="46"/>
  <c r="V128" i="46"/>
  <c r="Q80" i="47"/>
  <c r="Q87" i="47"/>
  <c r="Q96" i="47"/>
  <c r="Q105" i="47"/>
  <c r="Q111" i="47"/>
  <c r="Q118" i="47"/>
  <c r="M85" i="49"/>
  <c r="M93" i="49"/>
  <c r="M102" i="49"/>
  <c r="M109" i="49"/>
  <c r="M116" i="49"/>
  <c r="M125" i="49"/>
  <c r="Q78" i="49"/>
  <c r="Q85" i="49"/>
  <c r="Q93" i="49"/>
  <c r="Q102" i="49"/>
  <c r="Q109" i="49"/>
  <c r="Q116" i="49"/>
  <c r="Q125" i="49"/>
  <c r="U78" i="49"/>
  <c r="U85" i="49"/>
  <c r="U93" i="49"/>
  <c r="U102" i="49"/>
  <c r="U109" i="49"/>
  <c r="U116" i="49"/>
  <c r="U125" i="49"/>
  <c r="Y78" i="49"/>
  <c r="Y85" i="49"/>
  <c r="Y93" i="49"/>
  <c r="Y102" i="49"/>
  <c r="Y109" i="49"/>
  <c r="Y116" i="49"/>
  <c r="Y125" i="49"/>
  <c r="AC78" i="49"/>
  <c r="AC85" i="49"/>
  <c r="AC93" i="49"/>
  <c r="AC102" i="49"/>
  <c r="AC109" i="49"/>
  <c r="AC116" i="49"/>
  <c r="AC125" i="49"/>
  <c r="AG78" i="49"/>
  <c r="AG85" i="49"/>
  <c r="AG93" i="49"/>
  <c r="AG102" i="49"/>
  <c r="AG109" i="49"/>
  <c r="AG116" i="49"/>
  <c r="AG125" i="49"/>
  <c r="Y84" i="46"/>
  <c r="Q86" i="46"/>
  <c r="I95" i="46"/>
  <c r="AG95" i="46"/>
  <c r="I104" i="46"/>
  <c r="AG104" i="46"/>
  <c r="I111" i="46"/>
  <c r="AG111" i="46"/>
  <c r="I118" i="46"/>
  <c r="AG118" i="46"/>
  <c r="I127" i="46"/>
  <c r="AG127" i="46"/>
  <c r="R80" i="47"/>
  <c r="N85" i="49"/>
  <c r="N93" i="49"/>
  <c r="N102" i="49"/>
  <c r="N109" i="49"/>
  <c r="N116" i="49"/>
  <c r="N125" i="49"/>
  <c r="R78" i="49"/>
  <c r="R85" i="49"/>
  <c r="R93" i="49"/>
  <c r="R102" i="49"/>
  <c r="R109" i="49"/>
  <c r="R116" i="49"/>
  <c r="R125" i="49"/>
  <c r="V78" i="49"/>
  <c r="V85" i="49"/>
  <c r="V93" i="49"/>
  <c r="V102" i="49"/>
  <c r="V109" i="49"/>
  <c r="V116" i="49"/>
  <c r="V125" i="49"/>
  <c r="Z78" i="49"/>
  <c r="Z85" i="49"/>
  <c r="Z93" i="49"/>
  <c r="Z102" i="49"/>
  <c r="Z109" i="49"/>
  <c r="Z116" i="49"/>
  <c r="Z125" i="49"/>
  <c r="AD78" i="49"/>
  <c r="AD85" i="49"/>
  <c r="AD93" i="49"/>
  <c r="AD102" i="49"/>
  <c r="AD109" i="49"/>
  <c r="AD116" i="49"/>
  <c r="AD125" i="49"/>
  <c r="AH78" i="49"/>
  <c r="AH85" i="49"/>
  <c r="AH93" i="49"/>
  <c r="AH102" i="49"/>
  <c r="AH109" i="49"/>
  <c r="AH116" i="49"/>
  <c r="AH125" i="49"/>
  <c r="R87" i="45"/>
  <c r="R95" i="45"/>
  <c r="R103" i="45"/>
  <c r="R111" i="45"/>
  <c r="R127" i="45"/>
  <c r="J83" i="46"/>
  <c r="AH83" i="46"/>
  <c r="R94" i="46"/>
  <c r="R102" i="46"/>
  <c r="R110" i="46"/>
  <c r="R117" i="46"/>
  <c r="R126" i="46"/>
  <c r="E78" i="47"/>
  <c r="AC78" i="47"/>
  <c r="E85" i="47"/>
  <c r="AC85" i="47"/>
  <c r="E93" i="47"/>
  <c r="AC93" i="47"/>
  <c r="E102" i="47"/>
  <c r="E109" i="47"/>
  <c r="E116" i="47"/>
  <c r="E125" i="47"/>
  <c r="M94" i="49"/>
  <c r="M104" i="49"/>
  <c r="M110" i="49"/>
  <c r="M117" i="49"/>
  <c r="M126" i="49"/>
  <c r="Q79" i="49"/>
  <c r="Q86" i="49"/>
  <c r="Q94" i="49"/>
  <c r="Q104" i="49"/>
  <c r="Q110" i="49"/>
  <c r="Q117" i="49"/>
  <c r="Q126" i="49"/>
  <c r="U79" i="49"/>
  <c r="U86" i="49"/>
  <c r="U94" i="49"/>
  <c r="U104" i="49"/>
  <c r="U110" i="49"/>
  <c r="U117" i="49"/>
  <c r="U126" i="49"/>
  <c r="Y79" i="49"/>
  <c r="Y86" i="49"/>
  <c r="Y94" i="49"/>
  <c r="Y104" i="49"/>
  <c r="Y110" i="49"/>
  <c r="Y117" i="49"/>
  <c r="Y126" i="49"/>
  <c r="AC79" i="49"/>
  <c r="AC86" i="49"/>
  <c r="AC94" i="49"/>
  <c r="AC104" i="49"/>
  <c r="AC110" i="49"/>
  <c r="AC117" i="49"/>
  <c r="AC126" i="49"/>
  <c r="AG79" i="49"/>
  <c r="AG86" i="49"/>
  <c r="AG94" i="49"/>
  <c r="AG104" i="49"/>
  <c r="AG110" i="49"/>
  <c r="AG117" i="49"/>
  <c r="AG126" i="49"/>
  <c r="M82" i="45"/>
  <c r="M102" i="45"/>
  <c r="M110" i="45"/>
  <c r="M116" i="45"/>
  <c r="M120" i="45"/>
  <c r="M133" i="45"/>
  <c r="U82" i="46"/>
  <c r="M90" i="46"/>
  <c r="E92" i="46"/>
  <c r="AC92" i="46"/>
  <c r="E101" i="46"/>
  <c r="AC101" i="46"/>
  <c r="E109" i="46"/>
  <c r="AC109" i="46"/>
  <c r="E115" i="46"/>
  <c r="AC115" i="46"/>
  <c r="E124" i="46"/>
  <c r="AC124" i="46"/>
  <c r="F78" i="47"/>
  <c r="AD78" i="47"/>
  <c r="F85" i="47"/>
  <c r="AD85" i="47"/>
  <c r="F93" i="47"/>
  <c r="AD93" i="47"/>
  <c r="F102" i="47"/>
  <c r="AD102" i="47"/>
  <c r="F109" i="47"/>
  <c r="AD109" i="47"/>
  <c r="F116" i="47"/>
  <c r="AD116" i="47"/>
  <c r="F125" i="47"/>
  <c r="AD125" i="47"/>
  <c r="N86" i="49"/>
  <c r="N94" i="49"/>
  <c r="N104" i="49"/>
  <c r="N110" i="49"/>
  <c r="N117" i="49"/>
  <c r="N126" i="49"/>
  <c r="R79" i="49"/>
  <c r="R86" i="49"/>
  <c r="R94" i="49"/>
  <c r="R104" i="49"/>
  <c r="R110" i="49"/>
  <c r="R117" i="49"/>
  <c r="R126" i="49"/>
  <c r="V79" i="49"/>
  <c r="V86" i="49"/>
  <c r="V94" i="49"/>
  <c r="V104" i="49"/>
  <c r="V110" i="49"/>
  <c r="V117" i="49"/>
  <c r="V126" i="49"/>
  <c r="Z79" i="49"/>
  <c r="Z86" i="49"/>
  <c r="Z94" i="49"/>
  <c r="Z104" i="49"/>
  <c r="Z110" i="49"/>
  <c r="Z117" i="49"/>
  <c r="Z126" i="49"/>
  <c r="AD79" i="49"/>
  <c r="AD86" i="49"/>
  <c r="AD94" i="49"/>
  <c r="AD104" i="49"/>
  <c r="AD110" i="49"/>
  <c r="AD117" i="49"/>
  <c r="AD126" i="49"/>
  <c r="AH79" i="49"/>
  <c r="AH86" i="49"/>
  <c r="AH94" i="49"/>
  <c r="AH104" i="49"/>
  <c r="AH110" i="49"/>
  <c r="AH117" i="49"/>
  <c r="AH126" i="49"/>
  <c r="F81" i="45"/>
  <c r="F91" i="45"/>
  <c r="F101" i="45"/>
  <c r="F105" i="45"/>
  <c r="F109" i="45"/>
  <c r="F115" i="45"/>
  <c r="F119" i="45"/>
  <c r="F123" i="45"/>
  <c r="F81" i="46"/>
  <c r="AD81" i="46"/>
  <c r="V89" i="46"/>
  <c r="N100" i="46"/>
  <c r="N108" i="46"/>
  <c r="N114" i="46"/>
  <c r="N122" i="46"/>
  <c r="Q82" i="47"/>
  <c r="Q90" i="47"/>
  <c r="Q99" i="47"/>
  <c r="Q107" i="47"/>
  <c r="Q113" i="47"/>
  <c r="Q122" i="47"/>
  <c r="M96" i="49"/>
  <c r="M105" i="49"/>
  <c r="M111" i="49"/>
  <c r="M118" i="49"/>
  <c r="M128" i="49"/>
  <c r="Q80" i="49"/>
  <c r="Q87" i="49"/>
  <c r="Q96" i="49"/>
  <c r="Q105" i="49"/>
  <c r="Q111" i="49"/>
  <c r="U80" i="49"/>
  <c r="U87" i="49"/>
  <c r="U96" i="49"/>
  <c r="U105" i="49"/>
  <c r="U111" i="49"/>
  <c r="U118" i="49"/>
  <c r="U128" i="49"/>
  <c r="Y80" i="49"/>
  <c r="Y87" i="49"/>
  <c r="Y96" i="49"/>
  <c r="Y118" i="49"/>
  <c r="Y128" i="49"/>
  <c r="AC80" i="49"/>
  <c r="AC87" i="49"/>
  <c r="AC96" i="49"/>
  <c r="AC105" i="49"/>
  <c r="AC111" i="49"/>
  <c r="AC118" i="49"/>
  <c r="AC128" i="49"/>
  <c r="AG80" i="49"/>
  <c r="AG105" i="49"/>
  <c r="AG111" i="49"/>
  <c r="AG118" i="49"/>
  <c r="AG128" i="49"/>
  <c r="Q80" i="46"/>
  <c r="I88" i="46"/>
  <c r="AG88" i="46"/>
  <c r="Y98" i="46"/>
  <c r="Y107" i="46"/>
  <c r="Y113" i="46"/>
  <c r="Y120" i="46"/>
  <c r="R82" i="47"/>
  <c r="R90" i="47"/>
  <c r="R99" i="47"/>
  <c r="R107" i="47"/>
  <c r="R113" i="47"/>
  <c r="R122" i="47"/>
  <c r="N87" i="49"/>
  <c r="N96" i="49"/>
  <c r="N105" i="49"/>
  <c r="N111" i="49"/>
  <c r="N118" i="49"/>
  <c r="N128" i="49"/>
  <c r="R80" i="49"/>
  <c r="R87" i="49"/>
  <c r="R96" i="49"/>
  <c r="R105" i="49"/>
  <c r="R111" i="49"/>
  <c r="R118" i="49"/>
  <c r="R128" i="49"/>
  <c r="V80" i="49"/>
  <c r="V87" i="49"/>
  <c r="V96" i="49"/>
  <c r="V105" i="49"/>
  <c r="V111" i="49"/>
  <c r="V118" i="49"/>
  <c r="V128" i="49"/>
  <c r="Z80" i="49"/>
  <c r="Z87" i="49"/>
  <c r="Z96" i="49"/>
  <c r="Z105" i="49"/>
  <c r="Z111" i="49"/>
  <c r="Z118" i="49"/>
  <c r="Z128" i="49"/>
  <c r="AD80" i="49"/>
  <c r="AD87" i="49"/>
  <c r="AD96" i="49"/>
  <c r="AD105" i="49"/>
  <c r="AD111" i="49"/>
  <c r="AD118" i="49"/>
  <c r="AD128" i="49"/>
  <c r="AH80" i="49"/>
  <c r="AH87" i="49"/>
  <c r="AH96" i="49"/>
  <c r="AH105" i="49"/>
  <c r="AH111" i="49"/>
  <c r="AH118" i="49"/>
  <c r="AH128" i="49"/>
  <c r="R85" i="45"/>
  <c r="R89" i="45"/>
  <c r="R93" i="45"/>
  <c r="R97" i="45"/>
  <c r="R107" i="45"/>
  <c r="R113" i="45"/>
  <c r="R125" i="45"/>
  <c r="R129" i="45"/>
  <c r="R133" i="45"/>
  <c r="Z79" i="46"/>
  <c r="R87" i="46"/>
  <c r="J96" i="46"/>
  <c r="AH96" i="46"/>
  <c r="J106" i="46"/>
  <c r="AH106" i="46"/>
  <c r="J112" i="46"/>
  <c r="AH112" i="46"/>
  <c r="J119" i="46"/>
  <c r="AH119" i="46"/>
  <c r="J128" i="46"/>
  <c r="AH128" i="46"/>
  <c r="E80" i="47"/>
  <c r="AC80" i="47"/>
  <c r="E87" i="47"/>
  <c r="AC87" i="47"/>
  <c r="E96" i="47"/>
  <c r="AC96" i="47"/>
  <c r="E105" i="47"/>
  <c r="AC105" i="47"/>
  <c r="E111" i="47"/>
  <c r="AC111" i="47"/>
  <c r="E118" i="47"/>
  <c r="AC118" i="47"/>
  <c r="M88" i="49"/>
  <c r="M98" i="49"/>
  <c r="M106" i="49"/>
  <c r="M112" i="49"/>
  <c r="M120" i="49"/>
  <c r="M129" i="49"/>
  <c r="Q81" i="49"/>
  <c r="Q88" i="49"/>
  <c r="Q98" i="49"/>
  <c r="Q106" i="49"/>
  <c r="Q112" i="49"/>
  <c r="Q120" i="49"/>
  <c r="Q129" i="49"/>
  <c r="U81" i="49"/>
  <c r="U88" i="49"/>
  <c r="U98" i="49"/>
  <c r="U106" i="49"/>
  <c r="U112" i="49"/>
  <c r="U120" i="49"/>
  <c r="U129" i="49"/>
  <c r="Y81" i="49"/>
  <c r="Y88" i="49"/>
  <c r="Y98" i="49"/>
  <c r="Y106" i="49"/>
  <c r="Y112" i="49"/>
  <c r="Y120" i="49"/>
  <c r="Y129" i="49"/>
  <c r="AC81" i="49"/>
  <c r="AC88" i="49"/>
  <c r="AC98" i="49"/>
  <c r="AC106" i="49"/>
  <c r="AC112" i="49"/>
  <c r="AC120" i="49"/>
  <c r="AC129" i="49"/>
  <c r="AG81" i="49"/>
  <c r="AG88" i="49"/>
  <c r="AG98" i="49"/>
  <c r="AG106" i="49"/>
  <c r="AG112" i="49"/>
  <c r="AG120" i="49"/>
  <c r="AG129" i="49"/>
  <c r="M84" i="45"/>
  <c r="M88" i="45"/>
  <c r="M96" i="45"/>
  <c r="M112" i="45"/>
  <c r="M128" i="45"/>
  <c r="M132" i="45"/>
  <c r="M84" i="46"/>
  <c r="E86" i="46"/>
  <c r="AC86" i="46"/>
  <c r="U95" i="46"/>
  <c r="U104" i="46"/>
  <c r="U111" i="46"/>
  <c r="U118" i="46"/>
  <c r="U127" i="46"/>
  <c r="AD80" i="47"/>
  <c r="AD87" i="47"/>
  <c r="AD96" i="47"/>
  <c r="AD105" i="47"/>
  <c r="AD111" i="47"/>
  <c r="AD118" i="47"/>
  <c r="E124" i="49"/>
  <c r="E108" i="49"/>
  <c r="F85" i="49"/>
  <c r="E94" i="49"/>
  <c r="E106" i="49"/>
  <c r="E110" i="49"/>
  <c r="F122" i="49"/>
  <c r="F102" i="49"/>
  <c r="F90" i="49"/>
  <c r="E122" i="49"/>
  <c r="E102" i="49"/>
  <c r="E90" i="49"/>
  <c r="E126" i="49"/>
  <c r="F100" i="49"/>
  <c r="F88" i="49"/>
  <c r="F84" i="49"/>
  <c r="E84" i="49"/>
  <c r="E120" i="49"/>
  <c r="F80" i="49"/>
  <c r="E88" i="49"/>
  <c r="E100" i="49"/>
  <c r="F110" i="49"/>
  <c r="E85" i="49"/>
  <c r="F128" i="49"/>
  <c r="F116" i="49"/>
  <c r="F126" i="49"/>
  <c r="E128" i="49"/>
  <c r="E116" i="49"/>
  <c r="E96" i="49"/>
  <c r="E80" i="49"/>
  <c r="F111" i="49"/>
  <c r="F107" i="49"/>
  <c r="E115" i="49"/>
  <c r="E111" i="49"/>
  <c r="E107" i="49"/>
  <c r="F94" i="49"/>
  <c r="E79" i="49"/>
  <c r="E77" i="49"/>
  <c r="E81" i="49"/>
  <c r="E86" i="49"/>
  <c r="E92" i="49"/>
  <c r="E98" i="49"/>
  <c r="E104" i="49"/>
  <c r="F120" i="49"/>
  <c r="F106" i="49"/>
  <c r="F115" i="49"/>
  <c r="F79" i="49"/>
  <c r="C134" i="49"/>
  <c r="D134" i="49"/>
  <c r="E134" i="49"/>
  <c r="F134" i="49"/>
  <c r="G134" i="49"/>
  <c r="H134" i="49"/>
  <c r="I134" i="49"/>
  <c r="J134" i="49"/>
  <c r="K134" i="49"/>
  <c r="L134" i="49"/>
  <c r="M134" i="49"/>
  <c r="N134" i="49"/>
  <c r="O134" i="49"/>
  <c r="P134" i="49"/>
  <c r="Q134" i="49"/>
  <c r="R134" i="49"/>
  <c r="C135" i="49"/>
  <c r="D135" i="49"/>
  <c r="E135" i="49"/>
  <c r="F135" i="49"/>
  <c r="G135" i="49"/>
  <c r="H135" i="49"/>
  <c r="I135" i="49"/>
  <c r="J135" i="49"/>
  <c r="K135" i="49"/>
  <c r="L135" i="49"/>
  <c r="M135" i="49"/>
  <c r="N135" i="49"/>
  <c r="O135" i="49"/>
  <c r="P135" i="49"/>
  <c r="Q135" i="49"/>
  <c r="R135" i="49"/>
  <c r="H12" i="54" l="1"/>
  <c r="G12" i="54"/>
  <c r="C12" i="54"/>
  <c r="F13" i="54"/>
  <c r="E13" i="54"/>
  <c r="D12" i="54"/>
  <c r="C15" i="53"/>
  <c r="D15" i="53"/>
  <c r="E15" i="53"/>
  <c r="F15" i="53"/>
  <c r="G15" i="53"/>
  <c r="H15" i="53"/>
  <c r="I43" i="53" l="1"/>
  <c r="D38" i="53"/>
  <c r="C38" i="53"/>
  <c r="I42" i="53"/>
  <c r="I44" i="53"/>
  <c r="H40" i="53"/>
  <c r="H45" i="53" s="1"/>
  <c r="G40" i="53"/>
  <c r="G45" i="53" s="1"/>
  <c r="G47" i="53" s="1"/>
  <c r="I15" i="53"/>
  <c r="I38" i="53" s="1"/>
  <c r="F38" i="53"/>
  <c r="F40" i="53"/>
  <c r="F45" i="53" s="1"/>
  <c r="F12" i="54"/>
  <c r="I16" i="53"/>
  <c r="E40" i="53"/>
  <c r="E45" i="53" s="1"/>
  <c r="E12" i="54"/>
  <c r="D40" i="53"/>
  <c r="D45" i="53" s="1"/>
  <c r="E38" i="53"/>
  <c r="G38" i="53"/>
  <c r="C40" i="53"/>
  <c r="C45" i="53" s="1"/>
  <c r="H38" i="53"/>
  <c r="I41" i="53"/>
  <c r="H13" i="54"/>
  <c r="G13" i="54"/>
  <c r="D13" i="54"/>
  <c r="C13" i="54"/>
  <c r="H47" i="53" l="1"/>
  <c r="E47" i="53"/>
  <c r="I45" i="53"/>
  <c r="I40" i="53"/>
  <c r="F47" i="53"/>
  <c r="D47" i="53"/>
  <c r="C47" i="53"/>
  <c r="I47" i="53" l="1"/>
  <c r="K13" i="54" l="1"/>
  <c r="L13" i="54"/>
  <c r="L12" i="54" l="1"/>
  <c r="K12" i="54"/>
  <c r="S34" i="51" l="1"/>
  <c r="Q34" i="51"/>
  <c r="R34" i="51"/>
  <c r="Q32" i="51"/>
  <c r="R32" i="51"/>
  <c r="S32" i="51"/>
  <c r="C10" i="61" l="1"/>
  <c r="H13" i="61" l="1"/>
  <c r="H10" i="6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 r="H6" i="60" l="1"/>
  <c r="E10" i="61" l="1"/>
  <c r="H10" i="60" l="1"/>
  <c r="E10" i="60" l="1"/>
  <c r="F7" i="60" l="1"/>
  <c r="F9" i="60" l="1"/>
  <c r="F11" i="60" l="1"/>
  <c r="G7" i="60" l="1"/>
  <c r="H7" i="60" s="1"/>
  <c r="G11" i="60" l="1"/>
  <c r="H11" i="60" s="1"/>
  <c r="H9" i="60"/>
  <c r="D11" i="60" l="1"/>
  <c r="C11" i="60" l="1"/>
</calcChain>
</file>

<file path=xl/sharedStrings.xml><?xml version="1.0" encoding="utf-8"?>
<sst xmlns="http://schemas.openxmlformats.org/spreadsheetml/2006/main" count="2931" uniqueCount="547">
  <si>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</si>
  <si>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</si>
  <si>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</si>
  <si>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</si>
  <si>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</si>
  <si>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</si>
  <si>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</si>
  <si>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</si>
  <si>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</si>
  <si>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</si>
  <si>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</si>
  <si>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</si>
  <si>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</si>
  <si>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</si>
  <si>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</si>
  <si>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</si>
  <si>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</si>
  <si>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</si>
  <si>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</si>
  <si>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</si>
  <si>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</si>
  <si>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</si>
  <si>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</si>
  <si>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</si>
  <si>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</si>
  <si>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</si>
  <si>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</si>
  <si>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</si>
  <si>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</si>
  <si>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</si>
  <si>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</si>
  <si>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</si>
  <si>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</si>
  <si>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</si>
  <si>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</si>
  <si>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</si>
  <si>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</si>
  <si>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</si>
  <si>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</si>
  <si>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</si>
  <si>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</si>
  <si>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</si>
  <si>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</si>
  <si>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</si>
  <si>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</si>
  <si>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</si>
  <si>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</si>
  <si>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</si>
  <si>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</si>
  <si>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</si>
  <si>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</si>
  <si>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</si>
  <si>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</si>
  <si>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</si>
  <si>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</si>
  <si>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</si>
  <si>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</si>
  <si>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</si>
  <si>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</si>
  <si>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</si>
  <si>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</si>
  <si>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</si>
  <si>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</si>
  <si>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</si>
  <si>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</si>
  <si>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</si>
  <si>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</si>
  <si>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</si>
  <si>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</si>
  <si>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</si>
  <si>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</si>
  <si>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</si>
  <si>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</si>
  <si>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</si>
  <si>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</si>
  <si>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</si>
  <si>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</si>
  <si>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</si>
  <si>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</si>
  <si>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</si>
  <si>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</si>
  <si>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</si>
  <si>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</si>
  <si>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</si>
  <si>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</si>
  <si>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</si>
  <si>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</si>
  <si>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</si>
  <si>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</si>
  <si>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</si>
  <si>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</si>
  <si>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</si>
  <si>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</si>
  <si>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</si>
  <si>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</si>
  <si>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</si>
  <si>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</si>
  <si>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</si>
  <si>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</si>
  <si>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</si>
  <si>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</si>
  <si>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</si>
  <si>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</si>
  <si>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</si>
  <si>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</si>
  <si>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</si>
  <si>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</si>
  <si>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</si>
  <si>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</si>
  <si>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</si>
  <si>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</si>
  <si>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</si>
  <si>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</si>
  <si>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</si>
  <si>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</si>
  <si>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</si>
  <si>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</si>
  <si>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</si>
  <si>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</si>
  <si>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</si>
  <si>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</si>
  <si>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</si>
  <si>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</si>
  <si>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</si>
  <si>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</si>
  <si>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</si>
  <si>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</si>
  <si>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</si>
  <si>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</si>
  <si>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</si>
  <si>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</si>
  <si>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</si>
  <si>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</si>
  <si>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</si>
  <si>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</si>
  <si>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</si>
  <si>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</si>
  <si>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</si>
  <si>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</si>
  <si>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</si>
  <si>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</si>
  <si>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</si>
  <si>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</si>
  <si>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</si>
  <si>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</si>
  <si>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</si>
  <si>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</si>
  <si>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</si>
  <si>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</si>
  <si>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</si>
  <si>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</si>
  <si>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</si>
  <si>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</si>
  <si>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</si>
  <si>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</si>
  <si>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</si>
  <si>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</si>
  <si>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</si>
  <si>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</si>
  <si>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</si>
  <si>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</si>
  <si>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</si>
  <si>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Piura</t>
  </si>
  <si>
    <t>CGT Fortaleza</t>
  </si>
  <si>
    <t>Enel Gx Costanera</t>
  </si>
  <si>
    <t>Enel Gx El Chocón</t>
  </si>
  <si>
    <t>Central Docksud</t>
  </si>
  <si>
    <t>EGP Volta Grande</t>
  </si>
  <si>
    <t>Enel X Brasil S.A.</t>
  </si>
  <si>
    <t>Edesur S.A.</t>
  </si>
  <si>
    <t>Enel Distribución Rio (Ampla) (*)</t>
  </si>
  <si>
    <t>Enel Distribución Ceara (Coelce) (*)</t>
  </si>
  <si>
    <t>Central Dock Sud S.A.</t>
  </si>
  <si>
    <t>Enel Distribución Goiás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</si>
  <si>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</si>
  <si>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</si>
  <si>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</si>
  <si>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</si>
  <si>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</si>
  <si>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</si>
  <si>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</si>
  <si>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</si>
  <si>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</si>
  <si>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</si>
  <si>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</si>
  <si>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</si>
  <si>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</si>
  <si>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</si>
  <si>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</si>
  <si>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</si>
  <si>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</si>
  <si>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</si>
  <si>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</si>
  <si>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</si>
  <si>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</si>
  <si>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</si>
  <si>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</si>
  <si>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</si>
  <si>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</si>
  <si>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</si>
  <si>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</si>
  <si>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</si>
  <si>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</si>
  <si>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</si>
  <si>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</si>
  <si>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</si>
  <si>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</si>
  <si>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</si>
  <si>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</si>
  <si>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</si>
  <si>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</si>
  <si>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</si>
  <si>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</si>
  <si>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</si>
  <si>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</si>
  <si>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</si>
  <si>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</si>
  <si>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</si>
  <si>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</si>
  <si>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</si>
  <si>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</si>
  <si>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</si>
  <si>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</si>
  <si>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</si>
  <si>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</si>
  <si>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</si>
  <si>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</si>
  <si>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</si>
  <si>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</si>
  <si>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</si>
  <si>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</si>
  <si>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</si>
  <si>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</si>
  <si>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</si>
  <si>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</si>
  <si>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</si>
  <si>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</si>
  <si>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</si>
  <si>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</si>
  <si>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</si>
  <si>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</si>
  <si>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</si>
  <si>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</si>
  <si>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</si>
  <si>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</si>
  <si>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</si>
  <si>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</si>
  <si>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</si>
  <si>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</si>
  <si>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</si>
  <si>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</si>
  <si>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</si>
  <si>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</si>
  <si>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</si>
  <si>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</si>
  <si>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</si>
  <si>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</si>
  <si>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</si>
  <si>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</si>
  <si>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</si>
  <si>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</si>
  <si>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</si>
  <si>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</si>
  <si>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</si>
  <si>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</si>
  <si>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</si>
  <si>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</si>
  <si>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</si>
  <si>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</si>
  <si>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</si>
  <si>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</si>
  <si>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</si>
  <si>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</si>
  <si>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</si>
  <si>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</si>
  <si>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</si>
  <si>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</si>
  <si>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</si>
  <si>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</si>
  <si>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</si>
  <si>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</si>
  <si>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</si>
  <si>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</si>
  <si>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</si>
  <si>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Debt Maturity</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</si>
  <si>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</si>
  <si>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</si>
  <si>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</si>
  <si>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</si>
  <si>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</si>
  <si>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</si>
  <si>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</si>
  <si>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</si>
  <si>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</si>
  <si>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</si>
  <si>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</si>
  <si>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</si>
  <si>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</si>
  <si>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</si>
  <si>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</si>
  <si>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X Brasil</t>
  </si>
  <si>
    <t>US$ mn</t>
  </si>
  <si>
    <t>EGP Peru</t>
  </si>
  <si>
    <t>EGP Brasil</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</si>
  <si>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</si>
  <si>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</si>
  <si>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</si>
  <si>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</si>
  <si>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</si>
  <si>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</si>
  <si>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</si>
  <si>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</si>
  <si>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</si>
  <si>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</si>
  <si>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</si>
  <si>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</si>
  <si>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</si>
  <si>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</si>
  <si>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</si>
  <si>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</si>
  <si>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</si>
  <si>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</si>
  <si>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</si>
  <si>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</si>
  <si>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</si>
  <si>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</si>
  <si>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</si>
  <si>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</si>
  <si>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</si>
  <si>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</si>
  <si>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</si>
  <si>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</si>
  <si>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</si>
  <si>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</si>
  <si>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</si>
  <si>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</si>
  <si>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</si>
  <si>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</si>
  <si>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</si>
  <si>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</si>
  <si>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</si>
  <si>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</si>
  <si>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</si>
  <si>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</si>
  <si>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</si>
  <si>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</si>
  <si>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</si>
  <si>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</si>
  <si>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Enel Americas Holding and Investment companies</t>
  </si>
  <si>
    <t>Other customers</t>
  </si>
  <si>
    <t>Total Financial Expenses</t>
  </si>
  <si>
    <t>(1) It corresponds to the ratio between (i) Current Assets and (ii) Current Liabilities.</t>
  </si>
  <si>
    <t>(3) It corresponds to the ratio between (i) Total Liabilities and (ii) Total Equity.</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</si>
  <si>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</si>
  <si>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</si>
  <si>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</si>
  <si>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</si>
  <si>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</si>
  <si>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</si>
  <si>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</si>
  <si>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</si>
  <si>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</si>
  <si>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</si>
  <si>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</si>
  <si>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</si>
  <si>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</si>
  <si>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</si>
  <si>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</si>
  <si>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EBITDA (in millions of US$)</t>
  </si>
  <si>
    <t>Enel Colombia - Distribution</t>
  </si>
  <si>
    <t>Variation in millions of US$ and  %.</t>
  </si>
  <si>
    <t>(in millions of US$)</t>
  </si>
  <si>
    <t>Cash Flow</t>
  </si>
  <si>
    <t>(*) Includes intangible assets by concessions</t>
  </si>
  <si>
    <t>Enel Colombia</t>
  </si>
  <si>
    <t>Enel Colombia (Thermal + Hydro)</t>
  </si>
  <si>
    <t>Enel Colombia (Solar + Wind)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</si>
  <si>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</si>
  <si>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</si>
  <si>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</si>
  <si>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</si>
  <si>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</si>
  <si>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</si>
  <si>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</si>
  <si>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</si>
  <si>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</si>
  <si>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</si>
  <si>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</si>
  <si>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</si>
  <si>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</si>
  <si>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</si>
  <si>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</si>
  <si>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</si>
  <si>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</si>
  <si>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</si>
  <si>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</si>
  <si>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</si>
  <si>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</si>
  <si>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</si>
  <si>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</si>
  <si>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Operating costs</t>
  </si>
  <si>
    <t>December 2022</t>
  </si>
  <si>
    <t>Total electricity sales (a+b+c+d)</t>
  </si>
  <si>
    <t>Total sales to third parties (a+b+c)</t>
  </si>
  <si>
    <t>a) Sales at regulated prices</t>
  </si>
  <si>
    <t>b) Sales at unregulated prices</t>
  </si>
  <si>
    <t>c) Sales at spot marginal cost</t>
  </si>
  <si>
    <t>d) Sales to related companies generators</t>
  </si>
  <si>
    <t>12/31/2022</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</si>
  <si>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</si>
  <si>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</si>
  <si>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</si>
  <si>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</si>
  <si>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</si>
  <si>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</si>
  <si>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</si>
  <si>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</si>
  <si>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</si>
  <si>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</si>
  <si>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</si>
  <si>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</si>
  <si>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</si>
  <si>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</si>
  <si>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</si>
  <si>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</si>
  <si>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</si>
  <si>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</si>
  <si>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</si>
  <si>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</si>
  <si>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</si>
  <si>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</si>
  <si>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</si>
  <si>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</si>
  <si>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</si>
  <si>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Type of client</t>
  </si>
  <si>
    <t>Operational figures</t>
  </si>
  <si>
    <t xml:space="preserve">Total </t>
  </si>
  <si>
    <t>December 31, 2022</t>
  </si>
  <si>
    <t>Total (excluding Enel Goiás)</t>
  </si>
  <si>
    <t>Energy Sales (TWh) (*)</t>
  </si>
  <si>
    <t>Generation Segment - Brazil (**)</t>
  </si>
  <si>
    <t>Total Sales (TWh)</t>
  </si>
  <si>
    <t>Total Generation (TWh)</t>
  </si>
  <si>
    <t xml:space="preserve">Generation Segment - Central America </t>
  </si>
  <si>
    <t>(***)</t>
  </si>
  <si>
    <t xml:space="preserve">Impairment Losses (Reversals) from IFRS 9 </t>
  </si>
  <si>
    <t>Results by readjustment units (Hyperinflation - Argentina)</t>
  </si>
  <si>
    <t>Net Income from discontinued operations</t>
  </si>
  <si>
    <t>Earning per share US$ (**) - Discontinued operations</t>
  </si>
  <si>
    <t xml:space="preserve">Earning per share US$ (**) </t>
  </si>
  <si>
    <r>
      <t>Acid ratio</t>
    </r>
    <r>
      <rPr>
        <b/>
        <sz val="10"/>
        <rFont val="Arial"/>
        <family val="2"/>
      </rPr>
      <t xml:space="preserve"> (2)</t>
    </r>
  </si>
  <si>
    <t>(2) It corresponds to the ratio between (i) Current Assets net of Stocks and Anticipated Expenses and (ii) Current Liabilities.</t>
  </si>
  <si>
    <t>Reported EBITDA</t>
  </si>
  <si>
    <t>RECONCILIATION OF REPORTED EBITDA VERSUS ADJUSTED EBITDA
(in millions of US$)</t>
  </si>
  <si>
    <t>SICN Peru</t>
  </si>
  <si>
    <t>Net production (TWh)</t>
  </si>
  <si>
    <t>Total - Discontinued operations</t>
  </si>
  <si>
    <t>Q2 2023</t>
  </si>
  <si>
    <t>Q2 2022</t>
  </si>
  <si>
    <t>Generation of continuing operations</t>
  </si>
  <si>
    <t>Quarterly figures</t>
  </si>
  <si>
    <t>Distribution of continuing operations</t>
  </si>
  <si>
    <t>(*) Includes sales to end customers and tolls.</t>
  </si>
  <si>
    <t xml:space="preserve">% </t>
  </si>
  <si>
    <t>CONSOLIDATED INCOME STATEMENTS CONTINUING OPERATIONS 
(in millions of US$)</t>
  </si>
  <si>
    <t>IncOme accounted for using the equity method</t>
  </si>
  <si>
    <t>EBITDA BY BUSINESS SEGMENT / COUNTRY
CONTINUING OPERATIONS
(in millions of US$)</t>
  </si>
  <si>
    <t xml:space="preserve">Quarterly figures </t>
  </si>
  <si>
    <t>NON OPERATING INCOME 
(in millions of US$)</t>
  </si>
  <si>
    <t>Results in companies accounted for using the equity method:</t>
  </si>
  <si>
    <t>Total income of soc. accounted for using the equity method</t>
  </si>
  <si>
    <t>Total Other Non-Operating Income</t>
  </si>
  <si>
    <t>Other gains (losses):</t>
  </si>
  <si>
    <t>Foreign currency exchange differences, net:</t>
  </si>
  <si>
    <t>Financial Expenses:</t>
  </si>
  <si>
    <t>Financial Income:</t>
  </si>
  <si>
    <t>Net Income of discontinued operations</t>
  </si>
  <si>
    <t>Net income for the period</t>
  </si>
  <si>
    <t>(4) It corresponds to the ratio between of (i) Current Liabilities in relation to (ii) Total Liabilities</t>
  </si>
  <si>
    <t>(5) It corresponds to the ratio between of (i) Non-Current Liabilities in relation to (ii) Total Liabilities.</t>
  </si>
  <si>
    <t>Disposal 2022 Companies sold to equate perimeter (1) (2)</t>
  </si>
  <si>
    <t>Quartery figures</t>
  </si>
  <si>
    <t>EBITDA excluding perimeter effect</t>
  </si>
  <si>
    <t>EBITDA CONTINUING AND DISCONTINUED OPERATIONS (PROFORMA)
(in millions of US$)</t>
  </si>
  <si>
    <t>Total - Continuing &amp; Discontinued operations</t>
  </si>
  <si>
    <t>Total - Continuing operations</t>
  </si>
  <si>
    <t>(***) Companies from Costa Rica, Guatemala, and Panama participate in their local markets SEN, SEN and SIN respectively, and may eventually participate in the MER (Regional Electricity Market), which is a global market that covers the 9 countries in Central America.</t>
  </si>
  <si>
    <t>Energy Sales Revenues
(in millions of US$)</t>
  </si>
  <si>
    <t>Earning per share US$ (**) - Continuing operations</t>
  </si>
  <si>
    <t>Grid customers (in millions)</t>
  </si>
  <si>
    <t>BUSINESS SEGMENT CONTINUING OPERATIONS
(in millions of US$)</t>
  </si>
  <si>
    <t xml:space="preserve">Accumulated figures </t>
  </si>
  <si>
    <t>Enel Generación El Chocon S.A.</t>
  </si>
  <si>
    <t>EBITDA excluding FX and perimeter effect</t>
  </si>
  <si>
    <t>Incorporation of discontinued operations in Peru (3)</t>
  </si>
  <si>
    <t>FX effect impact (4)</t>
  </si>
  <si>
    <t>Adjusted EBITDA (with Peru, excluding FX and perimeter effect)</t>
  </si>
  <si>
    <t>Grid customers (th)</t>
  </si>
  <si>
    <t>Sao Francisco</t>
  </si>
  <si>
    <t>Grid customers (mn)</t>
  </si>
  <si>
    <t>Energy distributed (TWh) - Accumulated figures</t>
  </si>
  <si>
    <t>Energy distributed (TWh) - Quarterly figures</t>
  </si>
  <si>
    <t>SAIDI (hours)</t>
  </si>
  <si>
    <t>SAIFI (times)</t>
  </si>
  <si>
    <t>Enel Gx Fortaleza</t>
  </si>
  <si>
    <t>EBITDA from continued operations
(in millions of US$)</t>
  </si>
  <si>
    <r>
      <t>Enel Gx Perú</t>
    </r>
    <r>
      <rPr>
        <b/>
        <vertAlign val="superscript"/>
        <sz val="12"/>
        <color theme="1"/>
        <rFont val="Arial"/>
        <family val="2"/>
      </rPr>
      <t>1</t>
    </r>
  </si>
  <si>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</si>
  <si>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</si>
  <si>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Enel Trading Brasil</t>
  </si>
  <si>
    <t xml:space="preserve">Generation Segment by geographical area of continuing &amp; discontinued operations </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</si>
  <si>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</si>
  <si>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</si>
  <si>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Distribution Segment - Peru</t>
  </si>
  <si>
    <t>Generation Segment - Peru</t>
  </si>
  <si>
    <t xml:space="preserve">Distribution Segment by geographical area of continuing &amp; discontinued operations </t>
  </si>
  <si>
    <t>December 2023</t>
  </si>
  <si>
    <t>December 2022 (*)</t>
  </si>
  <si>
    <t>(7) It corresponds to the ratio between (i) the profit for the period attributable to the owners of the parent company for the twelve moving months until December 30, 2023, and ( ii) the average between the equity attributable to the owners of the parent company at the beginning and end of the period.</t>
  </si>
  <si>
    <t>(8) It corresponds to the ratio between (i) the total profit for the twelve mobile months until December 30, 2023 and (ii) the average of the total assets at the beginning and end of the period.</t>
  </si>
  <si>
    <t>December 30, 2023</t>
  </si>
  <si>
    <t>Q4 2023</t>
  </si>
  <si>
    <t>Q4 2022</t>
  </si>
  <si>
    <t>Q4 2022 (*)</t>
  </si>
  <si>
    <t>FY 2023</t>
  </si>
  <si>
    <t>FY 2022</t>
  </si>
  <si>
    <t>12/31/2023</t>
  </si>
  <si>
    <t>(1) Elimination of the EBITDA generated by Enel Distribución Goiás and Enel Generación Fortaleza during the year ended on December 31, 2022 and the Fourth quarter of 2022.  EBITDA of Enel Cien has also been eliminated for the quarterly and cumulative periods of 2023 and 2022, given that the concession was not renewed and the asset sale clause was exercised, therefore EBITDA generated in the reported periods  are not equivalent.</t>
  </si>
  <si>
    <t>(2) Elimination of EBITDA generated by Enel Generación Costanera and Central Dock Sud, both for the quarterly and cumulative periods ended on December 31, 2023, and 2022, given that these companies were sold at the beginning of 2023, their EBITDA are not comparable in the aforementioned periods.</t>
  </si>
  <si>
    <t>(3) Incorporation of EBITDA of the Generation and Distribution operations in Peru at the end of the year and fourth quarter ended on December 31, 2023, and 2022, given that the traditional EBITDA presentation lines were reclassified to the line of discontinued operations, according to the guidelines of IFRS 5.</t>
  </si>
  <si>
    <t xml:space="preserve">(4) Includes the effect of conversion of local currencies to US$ dollars, due to the devaluations experienced mainly by the Argentine peso and the peso Colombian, during the year and fourth quarter ended on December 31, 2023.	 	 	 	 	 </t>
  </si>
  <si>
    <t>(*) The income statement corresponding to the period ended on December 31, 2022, both in cumulative and quarterly terms, has been restated, as a result of the declaration of the operations in Peru as discontinued, and following the IFRS 5 guidelines, revenues and costs and other income accounts associated with these operations have been classified in a line net of taxes as discontinued operations. Therefore, for comparative purposes, this income statement will not coincide with the one reported as of December 31, 2022.</t>
  </si>
  <si>
    <t>(**) As of December 31, 2023, and 2022, the average number of common shares outstanding totaled 107,279,880,530.</t>
  </si>
  <si>
    <t>Quarter conversion adjustment</t>
  </si>
  <si>
    <t>(1) Reflects the net difference in conversion methodologies carried out by the group, with respect to the change made at the quarter level in which the quarterly figures in local currency have been converted to local currency. This change in methodology has been carried out exceptionally to achieve better comparability of figures, given the distortion caused by the abrupt devaluation of the Argentine peso against the US dollar as of December 31, 2023 compared to September of the same year, caused by the change of administration. economic in Argentina, in the last quarter of 2023.</t>
  </si>
  <si>
    <t>n.a.</t>
  </si>
  <si>
    <t>n.a</t>
  </si>
  <si>
    <t xml:space="preserve">-       </t>
  </si>
  <si>
    <t>December 31, 2023</t>
  </si>
  <si>
    <t>N.A.</t>
  </si>
  <si>
    <t>|</t>
  </si>
  <si>
    <t>-</t>
  </si>
  <si>
    <t>Balance</t>
  </si>
  <si>
    <t>9M 2023</t>
  </si>
  <si>
    <t>9M 2022</t>
  </si>
  <si>
    <t>Q3 2023</t>
  </si>
  <si>
    <t>Q3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</si>
</sst>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0.00_-;\-* #,##0.00_-;_-* &quot;-&quot;_-;_-@_-"/>
    <numFmt numFmtId="189" formatCode="_ * #,##0.0_ ;_ * \-#,##0.0_ ;_ * &quot;-&quot;_ ;_ @_ "/>
    <numFmt numFmtId="190" formatCode="#,##0.0_);[Black]\(#,##0.0\);&quot;-       &quot;"/>
    <numFmt numFmtId="191" formatCode="0.0"/>
    <numFmt numFmtId="192" formatCode="#,##0.00_);[Black]\(#,##0.00\);&quot;-       &quot;"/>
    <numFmt numFmtId="193" formatCode="#,##0.000_);[Black]\(#,##0.000\);&quot;-       &quot;"/>
    <numFmt numFmtId="194" formatCode="_-* #,##0.0_-;\-* #,##0.0_-;_-* &quot;-&quot;??_-;_-@_-"/>
    <numFmt numFmtId="195" formatCode="_ * #,##0.0_ ;_ * \-#,##0.0_ ;_ * &quot;-&quot;?_ ;_ @_ "/>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8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6"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6"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6"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0" fontId="38" fillId="0" borderId="0" xfId="14" applyNumberFormat="1" applyFont="1" applyFill="1" applyBorder="1" applyAlignment="1">
      <alignment vertical="center"/>
    </xf>
    <xf numFmtId="0" fontId="43"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4" fillId="0" borderId="0" xfId="9"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7" borderId="0" xfId="0" applyFont="1" applyFill="1" applyAlignment="1">
      <alignment horizontal="right" vertical="center"/>
    </xf>
    <xf numFmtId="165" fontId="44" fillId="7" borderId="0" xfId="3" applyFont="1" applyFill="1" applyBorder="1" applyAlignment="1">
      <alignment horizontal="right" vertical="center"/>
    </xf>
    <xf numFmtId="182" fontId="44" fillId="7" borderId="0" xfId="3" applyNumberFormat="1" applyFont="1" applyFill="1" applyBorder="1" applyAlignment="1">
      <alignment horizontal="right" vertical="center"/>
    </xf>
    <xf numFmtId="192" fontId="38" fillId="0" borderId="0" xfId="14" applyNumberFormat="1" applyFont="1" applyFill="1" applyBorder="1" applyAlignment="1">
      <alignment vertical="center"/>
    </xf>
    <xf numFmtId="193"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4"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4"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3" fillId="11" borderId="49" xfId="0" applyFont="1" applyFill="1" applyBorder="1" applyAlignment="1">
      <alignment horizontal="right" vertical="center"/>
    </xf>
    <xf numFmtId="0" fontId="23" fillId="7" borderId="49" xfId="0" applyFont="1" applyFill="1" applyBorder="1" applyAlignment="1">
      <alignment horizontal="right"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1"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7"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1" fontId="10" fillId="7" borderId="50" xfId="16" applyNumberFormat="1" applyFont="1" applyFill="1" applyBorder="1" applyAlignment="1">
      <alignment horizontal="right" vertical="center"/>
    </xf>
    <xf numFmtId="188" fontId="10" fillId="11" borderId="50" xfId="20" applyNumberFormat="1" applyFont="1" applyFill="1" applyBorder="1" applyAlignment="1">
      <alignment horizontal="right" vertical="center"/>
    </xf>
    <xf numFmtId="188" fontId="10" fillId="7" borderId="50"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49" xfId="0" applyNumberFormat="1" applyFont="1" applyFill="1" applyBorder="1" applyAlignment="1">
      <alignment vertical="center"/>
    </xf>
    <xf numFmtId="178" fontId="10" fillId="11" borderId="50" xfId="20" applyNumberFormat="1" applyFont="1" applyFill="1" applyBorder="1" applyAlignment="1">
      <alignment horizontal="right" vertical="center"/>
    </xf>
    <xf numFmtId="178" fontId="10" fillId="7" borderId="50"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0" xfId="0" applyFont="1" applyBorder="1" applyAlignment="1">
      <alignment horizontal="center"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0" fillId="7" borderId="50" xfId="0" applyFill="1" applyBorder="1" applyAlignment="1">
      <alignment vertical="center"/>
    </xf>
    <xf numFmtId="0" fontId="1" fillId="7" borderId="50" xfId="0" applyFont="1" applyFill="1" applyBorder="1" applyAlignment="1">
      <alignment vertical="center"/>
    </xf>
    <xf numFmtId="0" fontId="0" fillId="7" borderId="47" xfId="0"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4" fillId="7" borderId="64" xfId="0" applyFont="1" applyFill="1" applyBorder="1" applyAlignment="1">
      <alignment horizontal="right" vertical="center"/>
    </xf>
    <xf numFmtId="182" fontId="44" fillId="7" borderId="49" xfId="3" applyNumberFormat="1" applyFont="1" applyFill="1" applyBorder="1" applyAlignment="1">
      <alignment horizontal="right" vertical="center"/>
    </xf>
    <xf numFmtId="182" fontId="44"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4"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4"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4" fillId="7" borderId="52" xfId="3" applyFont="1" applyFill="1" applyBorder="1" applyAlignment="1">
      <alignment horizontal="right" vertical="center"/>
    </xf>
    <xf numFmtId="165" fontId="44" fillId="7" borderId="58" xfId="3" applyFont="1" applyFill="1" applyBorder="1" applyAlignment="1">
      <alignment horizontal="right" vertical="center"/>
    </xf>
    <xf numFmtId="182" fontId="17" fillId="7" borderId="52" xfId="3" applyNumberFormat="1"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82" fontId="23" fillId="7" borderId="49" xfId="3" applyNumberFormat="1" applyFont="1" applyFill="1" applyBorder="1" applyAlignment="1">
      <alignment vertical="center"/>
    </xf>
    <xf numFmtId="171" fontId="21" fillId="10" borderId="49" xfId="9" applyNumberFormat="1" applyFont="1" applyFill="1" applyBorder="1" applyAlignment="1">
      <alignment horizontal="right" vertical="center"/>
    </xf>
    <xf numFmtId="182" fontId="21" fillId="10" borderId="49" xfId="3" applyNumberFormat="1" applyFont="1" applyFill="1" applyBorder="1" applyAlignment="1">
      <alignment vertical="center"/>
    </xf>
    <xf numFmtId="171" fontId="23" fillId="7" borderId="49" xfId="9" applyNumberFormat="1" applyFont="1" applyFill="1" applyBorder="1" applyAlignment="1">
      <alignment horizontal="right" vertical="center"/>
    </xf>
    <xf numFmtId="0" fontId="21" fillId="10" borderId="49" xfId="0" applyFont="1" applyFill="1" applyBorder="1" applyAlignment="1">
      <alignment vertical="center"/>
    </xf>
    <xf numFmtId="0" fontId="21" fillId="10" borderId="64" xfId="0" applyFont="1" applyFill="1" applyBorder="1" applyAlignment="1">
      <alignment vertical="center"/>
    </xf>
    <xf numFmtId="173" fontId="21" fillId="10" borderId="58" xfId="16" applyNumberFormat="1" applyFont="1" applyFill="1" applyBorder="1" applyAlignment="1">
      <alignment horizontal="right" vertical="center"/>
    </xf>
    <xf numFmtId="0" fontId="21" fillId="10" borderId="54" xfId="0" applyFont="1" applyFill="1" applyBorder="1" applyAlignment="1">
      <alignmen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90"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1"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38" fillId="0" borderId="50" xfId="14" applyNumberFormat="1" applyFont="1" applyFill="1" applyBorder="1" applyAlignment="1">
      <alignment vertical="center"/>
    </xf>
    <xf numFmtId="49" fontId="41"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90" fontId="13" fillId="11" borderId="50" xfId="14" applyNumberFormat="1" applyFont="1" applyFill="1" applyBorder="1" applyAlignment="1">
      <alignment vertical="center"/>
    </xf>
    <xf numFmtId="190"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90" fontId="38" fillId="11" borderId="49" xfId="14" applyNumberFormat="1" applyFont="1" applyFill="1" applyBorder="1" applyAlignment="1">
      <alignment vertical="center"/>
    </xf>
    <xf numFmtId="190" fontId="38" fillId="0" borderId="49" xfId="14" applyNumberFormat="1" applyFont="1" applyFill="1" applyBorder="1" applyAlignment="1">
      <alignment vertical="center"/>
    </xf>
    <xf numFmtId="193"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90" fontId="13" fillId="11" borderId="0" xfId="14" applyNumberFormat="1" applyFont="1" applyFill="1" applyBorder="1" applyAlignment="1">
      <alignment vertical="center"/>
    </xf>
    <xf numFmtId="190"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90" fontId="13" fillId="11" borderId="49" xfId="14" applyNumberFormat="1" applyFont="1" applyFill="1" applyBorder="1" applyAlignment="1">
      <alignment vertical="center"/>
    </xf>
    <xf numFmtId="190" fontId="13" fillId="0" borderId="49" xfId="14" applyNumberFormat="1" applyFont="1" applyFill="1" applyBorder="1" applyAlignment="1">
      <alignment vertical="center"/>
    </xf>
    <xf numFmtId="192"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0" fontId="13" fillId="11" borderId="49" xfId="14" quotePrefix="1" applyNumberFormat="1" applyFont="1" applyFill="1" applyBorder="1" applyAlignment="1">
      <alignment vertical="center"/>
    </xf>
    <xf numFmtId="192" fontId="38" fillId="11" borderId="0" xfId="14" applyNumberFormat="1" applyFont="1" applyFill="1" applyBorder="1" applyAlignment="1">
      <alignment vertical="center"/>
    </xf>
    <xf numFmtId="192" fontId="38" fillId="11" borderId="49" xfId="14" applyNumberFormat="1" applyFont="1" applyFill="1" applyBorder="1" applyAlignment="1">
      <alignment vertical="center"/>
    </xf>
    <xf numFmtId="192" fontId="13" fillId="11" borderId="49" xfId="14" applyNumberFormat="1" applyFont="1" applyFill="1" applyBorder="1" applyAlignment="1">
      <alignment vertical="center"/>
    </xf>
    <xf numFmtId="190" fontId="41" fillId="10" borderId="0" xfId="14" applyNumberFormat="1" applyFont="1" applyFill="1" applyBorder="1" applyAlignment="1">
      <alignment vertical="center"/>
    </xf>
    <xf numFmtId="190" fontId="41" fillId="10" borderId="45" xfId="14" applyNumberFormat="1" applyFont="1" applyFill="1" applyBorder="1" applyAlignment="1">
      <alignment vertical="center"/>
    </xf>
    <xf numFmtId="190" fontId="41" fillId="10" borderId="48" xfId="14" applyNumberFormat="1" applyFont="1" applyFill="1" applyBorder="1" applyAlignment="1">
      <alignment vertical="center"/>
    </xf>
    <xf numFmtId="49" fontId="41" fillId="10" borderId="49" xfId="10" applyNumberFormat="1" applyFont="1" applyFill="1" applyBorder="1" applyAlignment="1">
      <alignment horizontal="center" vertical="center" wrapText="1"/>
    </xf>
    <xf numFmtId="190" fontId="41" fillId="10" borderId="53" xfId="14" applyNumberFormat="1" applyFont="1" applyFill="1" applyBorder="1" applyAlignment="1">
      <alignment vertical="center"/>
    </xf>
    <xf numFmtId="190" fontId="42" fillId="10" borderId="45" xfId="14" applyNumberFormat="1" applyFont="1" applyFill="1" applyBorder="1" applyAlignment="1">
      <alignment vertical="center"/>
    </xf>
    <xf numFmtId="0" fontId="41" fillId="10" borderId="69" xfId="0" applyFont="1" applyFill="1" applyBorder="1" applyAlignment="1">
      <alignment horizontal="center" vertical="center"/>
    </xf>
    <xf numFmtId="190" fontId="42" fillId="10" borderId="71" xfId="14" applyNumberFormat="1" applyFont="1" applyFill="1" applyBorder="1" applyAlignment="1">
      <alignment vertical="center"/>
    </xf>
    <xf numFmtId="190" fontId="42" fillId="10" borderId="50" xfId="14" applyNumberFormat="1" applyFont="1" applyFill="1" applyBorder="1" applyAlignment="1">
      <alignment vertical="center"/>
    </xf>
    <xf numFmtId="171" fontId="41" fillId="10" borderId="45" xfId="14" applyNumberFormat="1" applyFont="1" applyFill="1" applyBorder="1" applyAlignment="1">
      <alignment horizontal="center" vertical="center"/>
    </xf>
    <xf numFmtId="190" fontId="13" fillId="0" borderId="51" xfId="14" applyNumberFormat="1" applyFont="1" applyFill="1" applyBorder="1" applyAlignment="1">
      <alignment vertical="center"/>
    </xf>
    <xf numFmtId="190" fontId="38" fillId="0" borderId="52" xfId="14" applyNumberFormat="1" applyFont="1" applyFill="1" applyBorder="1" applyAlignment="1">
      <alignment vertical="center"/>
    </xf>
    <xf numFmtId="190" fontId="38" fillId="0" borderId="58" xfId="14" applyNumberFormat="1" applyFont="1" applyFill="1" applyBorder="1" applyAlignment="1">
      <alignment vertical="center"/>
    </xf>
    <xf numFmtId="190"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90" fontId="13" fillId="0" borderId="58" xfId="14" applyNumberFormat="1" applyFont="1" applyFill="1" applyBorder="1" applyAlignment="1">
      <alignment vertical="center"/>
    </xf>
    <xf numFmtId="171" fontId="41" fillId="10" borderId="73" xfId="14" applyNumberFormat="1" applyFont="1" applyFill="1" applyBorder="1" applyAlignment="1">
      <alignment horizontal="center" vertical="center"/>
    </xf>
    <xf numFmtId="190" fontId="41" fillId="10" borderId="65" xfId="14" applyNumberFormat="1" applyFont="1" applyFill="1" applyBorder="1" applyAlignment="1">
      <alignment vertical="center"/>
    </xf>
    <xf numFmtId="190" fontId="42" fillId="10" borderId="69" xfId="14" applyNumberFormat="1" applyFont="1" applyFill="1" applyBorder="1" applyAlignment="1">
      <alignment vertical="center"/>
    </xf>
    <xf numFmtId="190" fontId="42" fillId="10" borderId="51" xfId="14" applyNumberFormat="1" applyFont="1" applyFill="1" applyBorder="1" applyAlignment="1">
      <alignment vertical="center"/>
    </xf>
    <xf numFmtId="190" fontId="42" fillId="10" borderId="70" xfId="14" applyNumberFormat="1" applyFont="1" applyFill="1" applyBorder="1" applyAlignment="1">
      <alignment vertical="center"/>
    </xf>
    <xf numFmtId="190" fontId="41" fillId="10" borderId="52" xfId="14" applyNumberFormat="1" applyFont="1" applyFill="1" applyBorder="1" applyAlignment="1">
      <alignment vertical="center"/>
    </xf>
    <xf numFmtId="190" fontId="41" fillId="10" borderId="74" xfId="14" applyNumberFormat="1" applyFont="1" applyFill="1" applyBorder="1" applyAlignment="1">
      <alignment vertical="center"/>
    </xf>
    <xf numFmtId="190" fontId="41" fillId="10" borderId="70" xfId="14" applyNumberFormat="1" applyFont="1" applyFill="1" applyBorder="1" applyAlignment="1">
      <alignment vertical="center"/>
    </xf>
    <xf numFmtId="171" fontId="41" fillId="10" borderId="69" xfId="14" applyNumberFormat="1" applyFont="1" applyFill="1" applyBorder="1" applyAlignment="1">
      <alignment horizontal="center" vertical="center"/>
    </xf>
    <xf numFmtId="171" fontId="41" fillId="10" borderId="70" xfId="14" applyNumberFormat="1" applyFont="1" applyFill="1" applyBorder="1" applyAlignment="1">
      <alignment horizontal="center" vertical="center"/>
    </xf>
    <xf numFmtId="190" fontId="42" fillId="10" borderId="76" xfId="14" applyNumberFormat="1" applyFont="1" applyFill="1" applyBorder="1" applyAlignment="1">
      <alignment vertical="center"/>
    </xf>
    <xf numFmtId="190" fontId="42"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7"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5" fillId="7" borderId="49" xfId="9" applyFont="1" applyFill="1" applyBorder="1" applyAlignment="1">
      <alignment vertical="center"/>
    </xf>
    <xf numFmtId="0" fontId="44" fillId="0" borderId="49" xfId="9" applyFont="1" applyBorder="1" applyAlignment="1">
      <alignment vertical="center"/>
    </xf>
    <xf numFmtId="0" fontId="44" fillId="0" borderId="52" xfId="9" applyFont="1" applyBorder="1" applyAlignment="1">
      <alignment vertical="center"/>
    </xf>
    <xf numFmtId="167" fontId="44" fillId="0" borderId="49" xfId="16" applyNumberFormat="1" applyFont="1" applyBorder="1" applyAlignment="1">
      <alignment vertical="center"/>
    </xf>
    <xf numFmtId="189" fontId="17" fillId="11" borderId="66" xfId="20" applyNumberFormat="1" applyFont="1" applyFill="1" applyBorder="1" applyAlignment="1">
      <alignment vertical="center"/>
    </xf>
    <xf numFmtId="189" fontId="17" fillId="11" borderId="47" xfId="20" applyNumberFormat="1" applyFont="1" applyFill="1" applyBorder="1" applyAlignment="1">
      <alignment vertical="center"/>
    </xf>
    <xf numFmtId="189" fontId="17" fillId="11" borderId="47" xfId="20" applyNumberFormat="1" applyFont="1" applyFill="1" applyBorder="1" applyAlignment="1">
      <alignment horizontal="center" vertical="center"/>
    </xf>
    <xf numFmtId="189" fontId="17" fillId="11" borderId="56" xfId="20" applyNumberFormat="1" applyFont="1" applyFill="1" applyBorder="1" applyAlignment="1">
      <alignment vertical="center"/>
    </xf>
    <xf numFmtId="189" fontId="47" fillId="11" borderId="67" xfId="20" applyNumberFormat="1" applyFont="1" applyFill="1" applyBorder="1" applyAlignment="1">
      <alignment vertical="center"/>
    </xf>
    <xf numFmtId="189" fontId="47"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1" fontId="17" fillId="11" borderId="50" xfId="16" applyNumberFormat="1" applyFont="1" applyFill="1" applyBorder="1" applyAlignment="1">
      <alignment vertical="center"/>
    </xf>
    <xf numFmtId="191" fontId="17" fillId="11" borderId="57" xfId="16" applyNumberFormat="1" applyFont="1" applyFill="1" applyBorder="1" applyAlignment="1">
      <alignment vertical="center"/>
    </xf>
    <xf numFmtId="190" fontId="44" fillId="11" borderId="79" xfId="14" applyNumberFormat="1" applyFont="1" applyFill="1" applyBorder="1" applyAlignment="1">
      <alignment vertical="center"/>
    </xf>
    <xf numFmtId="190" fontId="44" fillId="11" borderId="80" xfId="14" applyNumberFormat="1" applyFont="1" applyFill="1" applyBorder="1" applyAlignment="1">
      <alignment vertical="center"/>
    </xf>
    <xf numFmtId="190" fontId="44" fillId="11" borderId="78" xfId="14" applyNumberFormat="1" applyFont="1" applyFill="1" applyBorder="1" applyAlignment="1">
      <alignment vertical="center"/>
    </xf>
    <xf numFmtId="190" fontId="47"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4" fillId="11" borderId="66" xfId="16" applyFont="1" applyFill="1" applyBorder="1" applyAlignment="1">
      <alignment vertical="center"/>
    </xf>
    <xf numFmtId="9" fontId="44" fillId="11" borderId="47" xfId="16" applyFont="1" applyFill="1" applyBorder="1" applyAlignment="1">
      <alignment vertical="center"/>
    </xf>
    <xf numFmtId="9" fontId="44" fillId="11" borderId="56" xfId="16" applyFont="1" applyFill="1" applyBorder="1" applyAlignment="1">
      <alignment vertical="center"/>
    </xf>
    <xf numFmtId="9" fontId="47" fillId="11" borderId="57" xfId="16" applyFont="1" applyFill="1" applyBorder="1" applyAlignment="1">
      <alignment vertical="center"/>
    </xf>
    <xf numFmtId="190" fontId="29" fillId="7" borderId="80" xfId="14" applyNumberFormat="1" applyFont="1" applyFill="1" applyBorder="1" applyAlignment="1">
      <alignment vertical="center"/>
    </xf>
    <xf numFmtId="190" fontId="29" fillId="7" borderId="78" xfId="14" applyNumberFormat="1" applyFont="1" applyFill="1" applyBorder="1" applyAlignment="1">
      <alignment vertical="center"/>
    </xf>
    <xf numFmtId="190" fontId="29" fillId="7" borderId="79" xfId="14" applyNumberFormat="1" applyFont="1" applyFill="1" applyBorder="1" applyAlignment="1">
      <alignment vertical="center"/>
    </xf>
    <xf numFmtId="190" fontId="47" fillId="7" borderId="67" xfId="14" applyNumberFormat="1" applyFont="1" applyFill="1" applyBorder="1" applyAlignment="1">
      <alignment vertical="center"/>
    </xf>
    <xf numFmtId="9" fontId="44" fillId="7" borderId="79" xfId="16" applyFont="1" applyFill="1" applyBorder="1" applyAlignment="1">
      <alignment vertical="center"/>
    </xf>
    <xf numFmtId="9" fontId="44" fillId="7" borderId="80" xfId="16" applyFont="1" applyFill="1" applyBorder="1" applyAlignment="1">
      <alignment vertical="center"/>
    </xf>
    <xf numFmtId="9" fontId="44" fillId="7" borderId="78" xfId="16" applyFont="1" applyFill="1" applyBorder="1" applyAlignment="1">
      <alignment vertical="center"/>
    </xf>
    <xf numFmtId="9" fontId="47" fillId="7" borderId="67" xfId="16" applyFont="1" applyFill="1" applyBorder="1" applyAlignment="1">
      <alignment vertical="center"/>
    </xf>
    <xf numFmtId="0" fontId="25" fillId="10" borderId="81"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7"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1" fontId="24" fillId="7" borderId="50" xfId="9" applyNumberFormat="1" applyFont="1" applyFill="1" applyBorder="1" applyAlignment="1">
      <alignment horizontal="center"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3" fontId="1" fillId="7" borderId="0" xfId="16" applyNumberFormat="1" applyFont="1" applyFill="1" applyBorder="1" applyAlignment="1">
      <alignment horizontal="center"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67" fontId="1" fillId="0" borderId="0" xfId="16" applyNumberFormat="1" applyFont="1" applyFill="1" applyAlignment="1">
      <alignment horizontal="center" vertical="center"/>
    </xf>
    <xf numFmtId="172" fontId="26" fillId="0" borderId="0" xfId="16" applyNumberFormat="1" applyFont="1" applyFill="1" applyBorder="1" applyAlignment="1" applyProtection="1">
      <alignment horizontal="center" vertical="center"/>
      <protection locked="0"/>
    </xf>
    <xf numFmtId="167" fontId="1" fillId="0" borderId="49" xfId="16" applyNumberFormat="1" applyFont="1" applyFill="1" applyBorder="1" applyAlignment="1">
      <alignment horizontal="center" vertical="center"/>
    </xf>
    <xf numFmtId="172" fontId="1" fillId="0" borderId="0" xfId="16" applyNumberFormat="1" applyFont="1" applyFill="1" applyAlignment="1">
      <alignment horizontal="center" vertical="center"/>
    </xf>
    <xf numFmtId="172" fontId="1" fillId="0" borderId="49" xfId="10" applyNumberFormat="1" applyBorder="1" applyAlignment="1">
      <alignment horizontal="center" vertical="center"/>
    </xf>
    <xf numFmtId="0" fontId="48" fillId="7" borderId="0" xfId="12" applyFont="1" applyFill="1" applyAlignment="1">
      <alignment vertical="center" wrapText="1"/>
    </xf>
    <xf numFmtId="0" fontId="48" fillId="7" borderId="0" xfId="14" applyFont="1" applyFill="1" applyBorder="1" applyAlignment="1">
      <alignment vertical="center" wrapText="1"/>
    </xf>
    <xf numFmtId="0" fontId="48" fillId="7" borderId="0" xfId="0" applyFont="1" applyFill="1" applyAlignment="1">
      <alignment vertical="center" wrapText="1"/>
    </xf>
    <xf numFmtId="17" fontId="25" fillId="10" borderId="71" xfId="9" applyNumberFormat="1" applyFont="1" applyFill="1" applyBorder="1" applyAlignment="1">
      <alignment horizontal="center" vertical="center"/>
    </xf>
    <xf numFmtId="17" fontId="25" fillId="10" borderId="49" xfId="9" applyNumberFormat="1" applyFont="1" applyFill="1" applyBorder="1" applyAlignment="1">
      <alignment horizontal="center" vertical="center"/>
    </xf>
    <xf numFmtId="17" fontId="47" fillId="0" borderId="51" xfId="9" applyNumberFormat="1" applyFont="1" applyBorder="1" applyAlignment="1">
      <alignment horizontal="center" vertical="center"/>
    </xf>
    <xf numFmtId="191" fontId="44"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4" fillId="0" borderId="52" xfId="16" applyNumberFormat="1" applyFont="1" applyFill="1" applyBorder="1" applyAlignment="1">
      <alignment vertical="center"/>
    </xf>
    <xf numFmtId="167" fontId="44" fillId="0" borderId="58" xfId="16" applyNumberFormat="1" applyFont="1" applyFill="1" applyBorder="1" applyAlignment="1">
      <alignment vertical="center"/>
    </xf>
    <xf numFmtId="167" fontId="47" fillId="0" borderId="51" xfId="16" applyNumberFormat="1" applyFont="1" applyFill="1" applyBorder="1" applyAlignment="1">
      <alignment vertical="center"/>
    </xf>
    <xf numFmtId="189" fontId="44" fillId="0" borderId="58" xfId="14" applyNumberFormat="1" applyFont="1" applyFill="1" applyBorder="1" applyAlignment="1">
      <alignment vertical="center"/>
    </xf>
    <xf numFmtId="191" fontId="47" fillId="0" borderId="84" xfId="16" applyNumberFormat="1" applyFont="1" applyFill="1" applyBorder="1" applyAlignment="1">
      <alignment vertical="center"/>
    </xf>
    <xf numFmtId="189" fontId="44" fillId="0" borderId="52" xfId="20" applyNumberFormat="1" applyFont="1" applyFill="1" applyBorder="1" applyAlignment="1">
      <alignment vertical="center"/>
    </xf>
    <xf numFmtId="191" fontId="47" fillId="0" borderId="51" xfId="16" applyNumberFormat="1" applyFont="1" applyFill="1" applyBorder="1" applyAlignment="1">
      <alignment vertical="center"/>
    </xf>
    <xf numFmtId="0" fontId="44" fillId="7" borderId="66" xfId="14" applyFont="1" applyFill="1" applyBorder="1" applyAlignment="1">
      <alignment horizontal="left" vertical="center"/>
    </xf>
    <xf numFmtId="0" fontId="44" fillId="7" borderId="47" xfId="14" applyFont="1" applyFill="1" applyBorder="1" applyAlignment="1">
      <alignment horizontal="left" vertical="center"/>
    </xf>
    <xf numFmtId="0" fontId="44" fillId="7" borderId="56" xfId="14" applyFont="1" applyFill="1" applyBorder="1" applyAlignment="1">
      <alignment horizontal="left" vertical="center"/>
    </xf>
    <xf numFmtId="177" fontId="47" fillId="0" borderId="57" xfId="14" applyNumberFormat="1" applyFont="1" applyFill="1" applyBorder="1" applyAlignment="1">
      <alignment horizontal="center" vertical="center"/>
    </xf>
    <xf numFmtId="17" fontId="25" fillId="10" borderId="87" xfId="9" applyNumberFormat="1" applyFont="1" applyFill="1" applyBorder="1" applyAlignment="1">
      <alignment horizontal="center" vertical="center"/>
    </xf>
    <xf numFmtId="0" fontId="25" fillId="7" borderId="57" xfId="14" applyFont="1" applyFill="1" applyBorder="1" applyAlignment="1">
      <alignment vertical="center"/>
    </xf>
    <xf numFmtId="0" fontId="47"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4" fillId="0" borderId="50" xfId="9" applyFont="1" applyBorder="1" applyAlignment="1">
      <alignment vertical="center"/>
    </xf>
    <xf numFmtId="0" fontId="44" fillId="0" borderId="57" xfId="9" applyFont="1" applyBorder="1" applyAlignment="1">
      <alignment vertical="center"/>
    </xf>
    <xf numFmtId="190" fontId="29" fillId="7" borderId="82" xfId="14" applyNumberFormat="1" applyFont="1" applyFill="1" applyBorder="1" applyAlignment="1">
      <alignment vertical="center"/>
    </xf>
    <xf numFmtId="190" fontId="29" fillId="7" borderId="85" xfId="14" applyNumberFormat="1" applyFont="1" applyFill="1" applyBorder="1" applyAlignment="1">
      <alignment vertical="center"/>
    </xf>
    <xf numFmtId="190" fontId="29" fillId="7" borderId="86" xfId="14" applyNumberFormat="1" applyFont="1" applyFill="1" applyBorder="1" applyAlignment="1">
      <alignment vertical="center"/>
    </xf>
    <xf numFmtId="190" fontId="47" fillId="7" borderId="84"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4" fillId="7" borderId="82" xfId="16" applyFont="1" applyFill="1" applyBorder="1" applyAlignment="1">
      <alignment vertical="center"/>
    </xf>
    <xf numFmtId="9" fontId="44" fillId="7" borderId="85" xfId="16" applyFont="1" applyFill="1" applyBorder="1" applyAlignment="1">
      <alignment vertical="center"/>
    </xf>
    <xf numFmtId="9" fontId="44" fillId="7" borderId="86" xfId="16" applyFont="1" applyFill="1" applyBorder="1" applyAlignment="1">
      <alignment vertical="center"/>
    </xf>
    <xf numFmtId="9" fontId="47" fillId="7" borderId="84" xfId="16" applyFont="1" applyFill="1" applyBorder="1" applyAlignment="1">
      <alignment vertical="center"/>
    </xf>
    <xf numFmtId="189" fontId="44" fillId="0" borderId="52" xfId="14" applyNumberFormat="1" applyFont="1" applyFill="1" applyBorder="1" applyAlignment="1">
      <alignment vertical="center"/>
    </xf>
    <xf numFmtId="189" fontId="47" fillId="7" borderId="51" xfId="14" applyNumberFormat="1" applyFont="1" applyFill="1" applyBorder="1" applyAlignment="1">
      <alignment vertical="center"/>
    </xf>
    <xf numFmtId="0" fontId="44"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8" xfId="0" applyFont="1" applyFill="1" applyBorder="1" applyAlignment="1">
      <alignment vertical="center"/>
    </xf>
    <xf numFmtId="0" fontId="10" fillId="5" borderId="0" xfId="0" applyFont="1" applyFill="1" applyAlignment="1">
      <alignment vertical="center"/>
    </xf>
    <xf numFmtId="189" fontId="44" fillId="0" borderId="0" xfId="9" applyNumberFormat="1" applyFont="1" applyAlignment="1">
      <alignment vertical="center"/>
    </xf>
    <xf numFmtId="189" fontId="44" fillId="0" borderId="52" xfId="9" applyNumberFormat="1" applyFont="1" applyBorder="1" applyAlignment="1">
      <alignment vertical="center"/>
    </xf>
    <xf numFmtId="189" fontId="44" fillId="0" borderId="49" xfId="9" applyNumberFormat="1" applyFont="1" applyBorder="1" applyAlignment="1">
      <alignment vertical="center"/>
    </xf>
    <xf numFmtId="189" fontId="44" fillId="0" borderId="58" xfId="9" applyNumberFormat="1" applyFont="1" applyBorder="1" applyAlignment="1">
      <alignment vertical="center"/>
    </xf>
    <xf numFmtId="189" fontId="17" fillId="0" borderId="50" xfId="9" applyNumberFormat="1" applyFont="1" applyBorder="1" applyAlignment="1">
      <alignment vertical="center"/>
    </xf>
    <xf numFmtId="189"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6" fontId="1" fillId="7" borderId="0" xfId="0" applyNumberFormat="1" applyFont="1" applyFill="1" applyAlignment="1">
      <alignment horizontal="center"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76" fontId="1" fillId="11" borderId="0" xfId="0" applyNumberFormat="1" applyFont="1" applyFill="1" applyAlignment="1">
      <alignment horizontal="center" vertical="center"/>
    </xf>
    <xf numFmtId="173" fontId="1" fillId="0" borderId="0" xfId="16" applyNumberFormat="1" applyFont="1" applyFill="1" applyBorder="1" applyAlignment="1">
      <alignment horizontal="center" vertical="center"/>
    </xf>
    <xf numFmtId="167" fontId="37" fillId="0" borderId="0" xfId="16" applyNumberFormat="1" applyFont="1" applyAlignment="1">
      <alignment vertical="center"/>
    </xf>
    <xf numFmtId="185" fontId="1" fillId="0" borderId="0" xfId="9" applyNumberFormat="1"/>
    <xf numFmtId="195" fontId="44" fillId="0" borderId="0" xfId="9" applyNumberFormat="1" applyFont="1" applyAlignment="1">
      <alignment vertical="center"/>
    </xf>
    <xf numFmtId="167" fontId="47" fillId="0" borderId="84" xfId="16" applyNumberFormat="1" applyFont="1" applyFill="1" applyBorder="1" applyAlignment="1">
      <alignment vertical="center"/>
    </xf>
    <xf numFmtId="165" fontId="1" fillId="7" borderId="49" xfId="3" applyFont="1" applyFill="1" applyBorder="1" applyAlignment="1">
      <alignment horizontal="center" vertical="center"/>
    </xf>
    <xf numFmtId="165" fontId="1" fillId="11" borderId="0" xfId="3" applyFont="1" applyFill="1" applyBorder="1" applyAlignment="1">
      <alignment horizontal="center" vertical="center"/>
    </xf>
    <xf numFmtId="167" fontId="10" fillId="7" borderId="49" xfId="0" applyNumberFormat="1" applyFont="1" applyFill="1" applyBorder="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2" fontId="47" fillId="0" borderId="84" xfId="16" applyNumberFormat="1" applyFont="1" applyFill="1" applyBorder="1" applyAlignment="1">
      <alignment vertical="center"/>
    </xf>
    <xf numFmtId="41" fontId="44" fillId="0" borderId="52" xfId="20" applyFont="1" applyBorder="1" applyAlignment="1">
      <alignment vertical="center"/>
    </xf>
    <xf numFmtId="190" fontId="44" fillId="11" borderId="79" xfId="14" applyNumberFormat="1" applyFont="1" applyFill="1" applyBorder="1" applyAlignment="1">
      <alignment horizontal="center" vertical="center"/>
    </xf>
    <xf numFmtId="190" fontId="44" fillId="11" borderId="80" xfId="14" applyNumberFormat="1" applyFont="1" applyFill="1" applyBorder="1" applyAlignment="1">
      <alignment horizontal="center" vertical="center"/>
    </xf>
    <xf numFmtId="190" fontId="44" fillId="11" borderId="78" xfId="14" applyNumberFormat="1" applyFont="1" applyFill="1" applyBorder="1" applyAlignment="1">
      <alignment horizontal="center" vertical="center"/>
    </xf>
    <xf numFmtId="190" fontId="47" fillId="11" borderId="67" xfId="14" applyNumberFormat="1" applyFont="1" applyFill="1" applyBorder="1" applyAlignment="1">
      <alignment horizontal="center" vertical="center"/>
    </xf>
    <xf numFmtId="190" fontId="13" fillId="11" borderId="50" xfId="14" quotePrefix="1" applyNumberFormat="1" applyFont="1" applyFill="1" applyBorder="1" applyAlignment="1">
      <alignment vertical="center"/>
    </xf>
    <xf numFmtId="167" fontId="38" fillId="0" borderId="0" xfId="16" applyNumberFormat="1" applyFont="1" applyFill="1" applyAlignment="1">
      <alignment vertical="center"/>
    </xf>
    <xf numFmtId="0" fontId="36" fillId="0" borderId="0" xfId="0" applyFont="1" applyAlignment="1">
      <alignment vertical="center"/>
    </xf>
    <xf numFmtId="167" fontId="43" fillId="0" borderId="0" xfId="16" applyNumberFormat="1" applyFont="1" applyFill="1" applyAlignment="1">
      <alignment vertical="center"/>
    </xf>
    <xf numFmtId="182" fontId="24" fillId="11" borderId="0" xfId="3" applyNumberFormat="1" applyFont="1" applyFill="1" applyBorder="1" applyAlignment="1">
      <alignment horizontal="justify" vertical="center" wrapText="1"/>
    </xf>
    <xf numFmtId="182" fontId="24" fillId="7" borderId="0" xfId="3" applyNumberFormat="1" applyFont="1" applyFill="1" applyBorder="1" applyAlignment="1">
      <alignment horizontal="justify" vertical="center" wrapText="1"/>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 fillId="7" borderId="0" xfId="0" applyFont="1" applyFill="1" applyAlignment="1">
      <alignment horizontal="justify" vertical="center" wrapText="1"/>
    </xf>
    <xf numFmtId="0" fontId="0" fillId="7" borderId="0" xfId="0" applyFill="1" applyAlignment="1">
      <alignment horizontal="justify" vertical="center" wrapText="1"/>
    </xf>
    <xf numFmtId="0" fontId="10" fillId="7" borderId="50" xfId="0" applyFont="1" applyFill="1" applyBorder="1" applyAlignment="1">
      <alignment horizontal="center" vertical="center"/>
    </xf>
    <xf numFmtId="0" fontId="23" fillId="7" borderId="0" xfId="0" applyFont="1" applyFill="1" applyAlignment="1">
      <alignment horizontal="justify" vertical="center" wrapText="1"/>
    </xf>
    <xf numFmtId="0" fontId="10" fillId="7" borderId="53"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77"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8"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8" fillId="7" borderId="0" xfId="12" applyFont="1" applyFill="1" applyAlignment="1">
      <alignment horizontal="left" vertical="center" wrapText="1"/>
    </xf>
    <xf numFmtId="0" fontId="23" fillId="7" borderId="0" xfId="12" applyFont="1" applyFill="1" applyAlignment="1">
      <alignment horizontal="left"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wrapText="1"/>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0" fillId="7" borderId="53" xfId="0" applyFill="1" applyBorder="1" applyAlignment="1">
      <alignment horizontal="justify" vertical="center" wrapText="1"/>
    </xf>
    <xf numFmtId="0" fontId="10" fillId="7" borderId="0" xfId="0" applyFont="1" applyFill="1" applyAlignment="1">
      <alignment horizontal="center" vertical="center"/>
    </xf>
    <xf numFmtId="0" fontId="0" fillId="7" borderId="53" xfId="0" applyFill="1"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0" fontId="25" fillId="10" borderId="54" xfId="9" applyFont="1" applyFill="1" applyBorder="1" applyAlignment="1">
      <alignment horizontal="center" vertical="center"/>
    </xf>
    <xf numFmtId="0" fontId="25" fillId="10" borderId="50" xfId="9" applyFont="1" applyFill="1" applyBorder="1" applyAlignment="1">
      <alignment horizontal="center" vertical="center"/>
    </xf>
    <xf numFmtId="0" fontId="25" fillId="10" borderId="51" xfId="9" applyFont="1" applyFill="1" applyBorder="1" applyAlignment="1">
      <alignment horizontal="center" vertical="center"/>
    </xf>
    <xf numFmtId="0" fontId="47" fillId="0" borderId="88" xfId="14" applyFont="1" applyFill="1" applyBorder="1" applyAlignment="1">
      <alignment horizontal="center" vertical="center"/>
    </xf>
    <xf numFmtId="0" fontId="47" fillId="0" borderId="89" xfId="14" applyFont="1" applyFill="1" applyBorder="1" applyAlignment="1">
      <alignment horizontal="center" vertical="center"/>
    </xf>
    <xf numFmtId="0" fontId="47" fillId="0" borderId="64" xfId="14" applyFont="1" applyFill="1" applyBorder="1" applyAlignment="1">
      <alignment horizontal="center" vertical="center"/>
    </xf>
    <xf numFmtId="17" fontId="47" fillId="0" borderId="54" xfId="9" applyNumberFormat="1" applyFont="1" applyBorder="1" applyAlignment="1">
      <alignment horizontal="center" vertical="center"/>
    </xf>
    <xf numFmtId="17" fontId="47" fillId="0" borderId="51" xfId="9" applyNumberFormat="1" applyFont="1" applyBorder="1" applyAlignment="1">
      <alignment horizontal="center" vertical="center"/>
    </xf>
    <xf numFmtId="17" fontId="47" fillId="0" borderId="50" xfId="9" applyNumberFormat="1" applyFont="1" applyBorder="1" applyAlignment="1">
      <alignment horizontal="center" vertical="center"/>
    </xf>
    <xf numFmtId="17" fontId="47" fillId="0" borderId="0" xfId="9" applyNumberFormat="1" applyFont="1" applyAlignment="1">
      <alignment horizontal="center" vertical="center" wrapText="1"/>
    </xf>
    <xf numFmtId="17" fontId="47" fillId="0" borderId="52" xfId="9" applyNumberFormat="1" applyFont="1" applyBorder="1" applyAlignment="1">
      <alignment horizontal="center" vertical="center"/>
    </xf>
    <xf numFmtId="17" fontId="47" fillId="0" borderId="49"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53" xfId="9" applyNumberFormat="1" applyFont="1" applyBorder="1" applyAlignment="1">
      <alignment horizontal="center" vertical="center"/>
    </xf>
    <xf numFmtId="17" fontId="47" fillId="0" borderId="65"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17" fontId="47" fillId="0" borderId="83" xfId="9" applyNumberFormat="1" applyFont="1" applyBorder="1" applyAlignment="1">
      <alignment horizontal="center" vertical="center"/>
    </xf>
    <xf numFmtId="17" fontId="47" fillId="0" borderId="64" xfId="9" applyNumberFormat="1" applyFont="1" applyBorder="1" applyAlignment="1">
      <alignment horizontal="center" vertical="center"/>
    </xf>
    <xf numFmtId="0" fontId="47" fillId="0" borderId="0" xfId="14" applyFont="1" applyFill="1" applyBorder="1" applyAlignment="1">
      <alignment horizontal="center" vertical="center"/>
    </xf>
    <xf numFmtId="0" fontId="47" fillId="0" borderId="49" xfId="14" applyFont="1" applyFill="1" applyBorder="1" applyAlignment="1">
      <alignment horizontal="center" vertical="center"/>
    </xf>
    <xf numFmtId="17" fontId="47" fillId="7" borderId="50" xfId="9" applyNumberFormat="1" applyFont="1" applyFill="1" applyBorder="1" applyAlignment="1">
      <alignment horizontal="center" vertical="center"/>
    </xf>
    <xf numFmtId="17" fontId="47" fillId="7" borderId="57" xfId="9" applyNumberFormat="1" applyFont="1" applyFill="1" applyBorder="1" applyAlignment="1">
      <alignment horizontal="center" vertical="center"/>
    </xf>
    <xf numFmtId="17" fontId="47" fillId="7" borderId="68" xfId="9" applyNumberFormat="1" applyFont="1" applyFill="1" applyBorder="1" applyAlignment="1">
      <alignment horizontal="center" vertical="center"/>
    </xf>
    <xf numFmtId="17" fontId="47" fillId="7" borderId="51" xfId="9" applyNumberFormat="1" applyFont="1" applyFill="1" applyBorder="1" applyAlignment="1">
      <alignment horizontal="center" vertical="center"/>
    </xf>
    <xf numFmtId="0" fontId="47" fillId="0" borderId="65"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58" xfId="14" applyFont="1" applyFill="1" applyBorder="1" applyAlignment="1">
      <alignment horizontal="center" vertical="center"/>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0" fontId="41" fillId="10" borderId="45" xfId="10" applyFont="1" applyFill="1" applyBorder="1" applyAlignment="1">
      <alignment horizontal="center" vertical="center"/>
    </xf>
    <xf numFmtId="0" fontId="41"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90"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1" fillId="10" borderId="3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91" xfId="0" applyFont="1" applyFill="1" applyBorder="1" applyAlignment="1">
      <alignment horizontal="center" vertical="center" wrapText="1"/>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21" fillId="10" borderId="21"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33" xfId="0" applyFont="1" applyBorder="1" applyAlignment="1">
      <alignment horizontal="left" vertical="center"/>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CD5B4"/>
      <color rgb="FFFF5A0F"/>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workbookViewId="0">
      <selection activeCell="C7" sqref="C7"/>
    </sheetView>
  </sheetViews>
  <sheetFormatPr baseColWidth="10" defaultColWidth="11.42578125" defaultRowHeight="12.75"/>
  <cols>
    <col min="1" max="1" width="5.85546875" style="89" customWidth="1"/>
    <col min="2" max="2" width="22.8554687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6384" width="11.42578125" style="89"/>
  </cols>
  <sheetData>
    <row r="4" spans="2:8" ht="27.75" customHeight="1">
      <c r="B4" s="808" t="s">
        <v>71</v>
      </c>
      <c r="C4" s="810" t="s">
        <v>505</v>
      </c>
      <c r="D4" s="810"/>
      <c r="E4" s="810"/>
      <c r="F4" s="810"/>
      <c r="G4" s="810"/>
      <c r="H4" s="810"/>
    </row>
    <row r="5" spans="2:8" ht="12.75" customHeight="1">
      <c r="B5" s="809"/>
      <c r="C5" s="314" t="s">
        <v>516</v>
      </c>
      <c r="D5" s="315" t="s">
        <v>401</v>
      </c>
      <c r="E5" s="315" t="s">
        <v>18</v>
      </c>
      <c r="F5" s="314" t="s">
        <v>521</v>
      </c>
      <c r="G5" s="315" t="s">
        <v>522</v>
      </c>
      <c r="H5" s="315" t="s">
        <v>18</v>
      </c>
    </row>
    <row r="6" spans="2:8" s="88" customFormat="1" ht="6" customHeight="1">
      <c r="B6" s="154"/>
      <c r="C6" s="311"/>
      <c r="D6" s="126"/>
      <c r="E6" s="126"/>
      <c r="F6" s="311"/>
      <c r="G6" s="126"/>
      <c r="H6" s="126"/>
    </row>
    <row r="7" spans="2:8">
      <c r="B7" s="121" t="s">
        <v>10</v>
      </c>
      <c r="C7" s="312">
        <v>-33.631</v>
      </c>
      <c r="D7" s="155">
        <v>231.042</v>
      </c>
      <c r="E7" s="214">
        <v>-1.1455622787198865</v>
      </c>
      <c r="F7" s="312">
        <v>-5.990000000000002</v>
      </c>
      <c r="G7" s="155">
        <v>195.261</v>
      </c>
      <c r="H7" s="214">
        <v>-1.0306768888820603</v>
      </c>
    </row>
    <row r="8" spans="2:8">
      <c r="B8" s="121" t="s">
        <v>46</v>
      </c>
      <c r="C8" s="313">
        <v>2283.4279999999999</v>
      </c>
      <c r="D8" s="155">
        <v>2393.1860000000001</v>
      </c>
      <c r="E8" s="214">
        <v>-4.5862711882820761E-2</v>
      </c>
      <c r="F8" s="313">
        <v>549.96499999999992</v>
      </c>
      <c r="G8" s="155">
        <v>715.60400000000004</v>
      </c>
      <c r="H8" s="214">
        <v>-0.23146740375962138</v>
      </c>
    </row>
    <row r="9" spans="2:8">
      <c r="B9" s="121" t="s">
        <v>14</v>
      </c>
      <c r="C9" s="313">
        <v>1417.79</v>
      </c>
      <c r="D9" s="155">
        <v>1403.8720000000001</v>
      </c>
      <c r="E9" s="214">
        <v>9.9140092544047764E-3</v>
      </c>
      <c r="F9" s="313">
        <v>282.36500000000001</v>
      </c>
      <c r="G9" s="155">
        <v>277.91000000000008</v>
      </c>
      <c r="H9" s="214">
        <v>1.6030369544096645E-2</v>
      </c>
    </row>
    <row r="10" spans="2:8">
      <c r="B10" s="121" t="s">
        <v>322</v>
      </c>
      <c r="C10" s="313">
        <v>111.121</v>
      </c>
      <c r="D10" s="155">
        <v>175.57400000000001</v>
      </c>
      <c r="E10" s="214">
        <v>-0.3670987731668699</v>
      </c>
      <c r="F10" s="312">
        <v>30.959999999999994</v>
      </c>
      <c r="G10" s="568">
        <v>63.277000000000015</v>
      </c>
      <c r="H10" s="214">
        <v>-0.5107226954501638</v>
      </c>
    </row>
    <row r="11" spans="2:8" s="121" customFormat="1">
      <c r="B11" s="318" t="s">
        <v>246</v>
      </c>
      <c r="C11" s="319">
        <v>3748.5750000000003</v>
      </c>
      <c r="D11" s="320">
        <v>4169.1580000000004</v>
      </c>
      <c r="E11" s="321">
        <v>-0.10087960206833135</v>
      </c>
      <c r="F11" s="319">
        <v>849.22699999999998</v>
      </c>
      <c r="G11" s="320">
        <v>1239.1020000000001</v>
      </c>
      <c r="H11" s="321">
        <v>-0.31464318514537148</v>
      </c>
    </row>
    <row r="12" spans="2:8">
      <c r="B12" s="121" t="s">
        <v>247</v>
      </c>
    </row>
    <row r="22" spans="11:11">
      <c r="K22" s="117"/>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election activeCell="C10" sqref="C10"/>
    </sheetView>
  </sheetViews>
  <sheetFormatPr baseColWidth="10" defaultColWidth="11.42578125" defaultRowHeight="12.75"/>
  <cols>
    <col min="1" max="1" width="3.7109375" style="104" customWidth="1"/>
    <col min="2" max="2" width="37.28515625" style="104" customWidth="1"/>
    <col min="3" max="4" width="15.5703125" style="104" bestFit="1" customWidth="1"/>
    <col min="5" max="16384" width="11.42578125" style="104"/>
  </cols>
  <sheetData>
    <row r="1" spans="1:10">
      <c r="B1" s="450"/>
      <c r="C1" s="450"/>
      <c r="D1" s="450"/>
      <c r="E1" s="450"/>
      <c r="F1" s="450"/>
      <c r="G1" s="450"/>
      <c r="H1" s="450"/>
      <c r="I1" s="450"/>
      <c r="J1" s="450"/>
    </row>
    <row r="2" spans="1:10">
      <c r="A2" s="453"/>
      <c r="B2" s="322" t="s">
        <v>262</v>
      </c>
      <c r="C2" s="828" t="s">
        <v>368</v>
      </c>
      <c r="D2" s="828"/>
      <c r="E2" s="828"/>
      <c r="F2" s="828"/>
      <c r="G2" s="828"/>
      <c r="H2" s="828"/>
      <c r="I2" s="828"/>
      <c r="J2" s="826"/>
    </row>
    <row r="3" spans="1:10">
      <c r="B3" s="861"/>
      <c r="C3" s="813" t="s">
        <v>257</v>
      </c>
      <c r="D3" s="813"/>
      <c r="E3" s="813"/>
      <c r="F3" s="813"/>
      <c r="G3" s="813" t="s">
        <v>460</v>
      </c>
      <c r="H3" s="813"/>
      <c r="I3" s="813"/>
      <c r="J3" s="813"/>
    </row>
    <row r="4" spans="1:10" s="176" customFormat="1">
      <c r="B4" s="816"/>
      <c r="C4" s="406" t="s">
        <v>516</v>
      </c>
      <c r="D4" s="448" t="s">
        <v>401</v>
      </c>
      <c r="E4" s="447" t="s">
        <v>67</v>
      </c>
      <c r="F4" s="447" t="s">
        <v>18</v>
      </c>
      <c r="G4" s="406" t="s">
        <v>521</v>
      </c>
      <c r="H4" s="448" t="s">
        <v>522</v>
      </c>
      <c r="I4" s="447" t="s">
        <v>67</v>
      </c>
      <c r="J4" s="447" t="s">
        <v>18</v>
      </c>
    </row>
    <row r="5" spans="1:10" ht="6.75" customHeight="1">
      <c r="B5" s="173"/>
      <c r="C5" s="173"/>
      <c r="D5" s="173"/>
      <c r="E5" s="173"/>
      <c r="F5" s="173"/>
      <c r="G5" s="173"/>
      <c r="H5" s="173"/>
      <c r="I5" s="173"/>
      <c r="J5" s="173"/>
    </row>
    <row r="6" spans="1:10">
      <c r="B6" s="104" t="s">
        <v>392</v>
      </c>
      <c r="C6" s="378">
        <v>41.802999999999997</v>
      </c>
      <c r="D6" s="86">
        <v>191.10400000000001</v>
      </c>
      <c r="E6" s="86">
        <v>-149.30100000000002</v>
      </c>
      <c r="F6" s="214">
        <v>-0.78125523275284658</v>
      </c>
      <c r="G6" s="378">
        <v>20.241</v>
      </c>
      <c r="H6" s="86">
        <v>31.737000000000023</v>
      </c>
      <c r="I6" s="86">
        <v>-11.496000000000024</v>
      </c>
      <c r="J6" s="214">
        <v>-0.36222705359674878</v>
      </c>
    </row>
    <row r="7" spans="1:10">
      <c r="B7" s="88" t="s">
        <v>400</v>
      </c>
      <c r="C7" s="378">
        <v>-3.6629999999999998</v>
      </c>
      <c r="D7" s="86">
        <v>-9.9220000000000006</v>
      </c>
      <c r="E7" s="86">
        <v>6.2590000000000003</v>
      </c>
      <c r="F7" s="214">
        <v>0.63082039911308208</v>
      </c>
      <c r="G7" s="378">
        <v>-1.5939999999999999</v>
      </c>
      <c r="H7" s="86">
        <v>-1.971000000000001</v>
      </c>
      <c r="I7" s="86">
        <v>0.37700000000000111</v>
      </c>
      <c r="J7" s="214">
        <v>0.19127346524606847</v>
      </c>
    </row>
    <row r="8" spans="1:10">
      <c r="B8" s="104" t="s">
        <v>431</v>
      </c>
      <c r="C8" s="378">
        <v>-4.8320000000000007</v>
      </c>
      <c r="D8" s="86">
        <v>-41.948999999999998</v>
      </c>
      <c r="E8" s="86">
        <v>37.116999999999997</v>
      </c>
      <c r="F8" s="214">
        <v>0.88481251042933085</v>
      </c>
      <c r="G8" s="378">
        <v>-1.9290000000000012</v>
      </c>
      <c r="H8" s="86">
        <v>-10.437999999999995</v>
      </c>
      <c r="I8" s="86">
        <v>8.5089999999999932</v>
      </c>
      <c r="J8" s="214">
        <v>0.81519448170147513</v>
      </c>
    </row>
    <row r="9" spans="1:10">
      <c r="B9" s="88" t="s">
        <v>397</v>
      </c>
      <c r="C9" s="378">
        <v>-7.0910000000000002</v>
      </c>
      <c r="D9" s="86">
        <v>-35.58</v>
      </c>
      <c r="E9" s="86">
        <v>28.488999999999997</v>
      </c>
      <c r="F9" s="214">
        <v>0.80070264193367058</v>
      </c>
      <c r="G9" s="378">
        <v>-2.7429999999999994</v>
      </c>
      <c r="H9" s="86">
        <v>-7.4149999999999991</v>
      </c>
      <c r="I9" s="86">
        <v>4.6719999999999997</v>
      </c>
      <c r="J9" s="214">
        <v>0.63007417397167909</v>
      </c>
    </row>
    <row r="10" spans="1:10">
      <c r="B10" s="88" t="s">
        <v>533</v>
      </c>
      <c r="C10" s="378" t="s">
        <v>541</v>
      </c>
      <c r="D10" s="86" t="s">
        <v>541</v>
      </c>
      <c r="E10" s="86" t="s">
        <v>541</v>
      </c>
      <c r="F10" s="214" t="s">
        <v>541</v>
      </c>
      <c r="G10" s="378">
        <v>-17</v>
      </c>
      <c r="H10" s="86" t="s">
        <v>541</v>
      </c>
      <c r="I10" s="86">
        <v>-17</v>
      </c>
      <c r="J10" s="214" t="s">
        <v>535</v>
      </c>
    </row>
    <row r="11" spans="1:10" ht="6" customHeight="1">
      <c r="B11" s="450"/>
      <c r="C11" s="450"/>
      <c r="D11" s="450"/>
      <c r="E11" s="450"/>
      <c r="F11" s="450"/>
      <c r="G11" s="450"/>
      <c r="H11" s="450"/>
      <c r="I11" s="450"/>
      <c r="J11" s="450"/>
    </row>
    <row r="12" spans="1:10">
      <c r="B12" s="451" t="s">
        <v>433</v>
      </c>
      <c r="C12" s="400">
        <v>26.216999999999999</v>
      </c>
      <c r="D12" s="452">
        <v>103.65300000000001</v>
      </c>
      <c r="E12" s="452">
        <v>-77.436000000000007</v>
      </c>
      <c r="F12" s="321">
        <v>-0.74706954936181302</v>
      </c>
      <c r="G12" s="400">
        <v>-3.0250000000000021</v>
      </c>
      <c r="H12" s="452">
        <v>11.913000000000029</v>
      </c>
      <c r="I12" s="452">
        <v>-14.938000000000031</v>
      </c>
      <c r="J12" s="321">
        <v>-1.2539242843951981</v>
      </c>
    </row>
    <row r="13" spans="1:10" ht="57" customHeight="1">
      <c r="B13" s="860" t="s">
        <v>534</v>
      </c>
      <c r="C13" s="860"/>
      <c r="D13" s="860"/>
      <c r="E13" s="860"/>
      <c r="F13" s="860"/>
      <c r="G13" s="860"/>
      <c r="H13" s="860"/>
      <c r="I13" s="860"/>
      <c r="J13" s="860"/>
    </row>
    <row r="14" spans="1:10">
      <c r="B14" s="450"/>
      <c r="C14" s="450"/>
      <c r="D14" s="450"/>
      <c r="E14" s="450"/>
      <c r="F14" s="450"/>
      <c r="G14" s="450"/>
      <c r="H14" s="450"/>
      <c r="I14" s="450"/>
      <c r="J14" s="450"/>
    </row>
    <row r="15" spans="1:10">
      <c r="A15" s="453"/>
      <c r="B15" s="322" t="s">
        <v>263</v>
      </c>
      <c r="C15" s="830" t="s">
        <v>368</v>
      </c>
      <c r="D15" s="830"/>
      <c r="E15" s="830"/>
      <c r="F15" s="830"/>
      <c r="G15" s="830"/>
      <c r="H15" s="830"/>
      <c r="I15" s="830"/>
      <c r="J15" s="831"/>
    </row>
    <row r="16" spans="1:10">
      <c r="B16" s="861"/>
      <c r="C16" s="813" t="s">
        <v>257</v>
      </c>
      <c r="D16" s="813"/>
      <c r="E16" s="813"/>
      <c r="F16" s="813"/>
      <c r="G16" s="813" t="s">
        <v>460</v>
      </c>
      <c r="H16" s="813"/>
      <c r="I16" s="813"/>
      <c r="J16" s="813"/>
    </row>
    <row r="17" spans="1:10">
      <c r="B17" s="816"/>
      <c r="C17" s="406" t="s">
        <v>516</v>
      </c>
      <c r="D17" s="448" t="s">
        <v>401</v>
      </c>
      <c r="E17" s="447" t="s">
        <v>67</v>
      </c>
      <c r="F17" s="447" t="s">
        <v>18</v>
      </c>
      <c r="G17" s="406" t="s">
        <v>521</v>
      </c>
      <c r="H17" s="448" t="s">
        <v>522</v>
      </c>
      <c r="I17" s="447" t="s">
        <v>67</v>
      </c>
      <c r="J17" s="447" t="s">
        <v>18</v>
      </c>
    </row>
    <row r="18" spans="1:10" ht="8.25" customHeight="1">
      <c r="B18" s="173"/>
      <c r="C18" s="173"/>
      <c r="D18" s="173"/>
      <c r="E18" s="173"/>
      <c r="F18" s="173"/>
      <c r="G18" s="173"/>
      <c r="H18" s="173"/>
      <c r="I18" s="173"/>
      <c r="J18" s="173"/>
    </row>
    <row r="19" spans="1:10">
      <c r="B19" s="104" t="s">
        <v>392</v>
      </c>
      <c r="C19" s="378">
        <v>1097.971</v>
      </c>
      <c r="D19" s="86">
        <v>1289.3430000000001</v>
      </c>
      <c r="E19" s="86">
        <v>-191.37200000000007</v>
      </c>
      <c r="F19" s="214">
        <v>-0.14842598129434914</v>
      </c>
      <c r="G19" s="378">
        <v>278.88099999999997</v>
      </c>
      <c r="H19" s="86">
        <v>284.21299999999997</v>
      </c>
      <c r="I19" s="86">
        <v>-5.3319999999999936</v>
      </c>
      <c r="J19" s="214">
        <v>-1.8760577454233207E-2</v>
      </c>
    </row>
    <row r="20" spans="1:10">
      <c r="B20" s="88" t="s">
        <v>400</v>
      </c>
      <c r="C20" s="378">
        <v>-366.39100000000002</v>
      </c>
      <c r="D20" s="86">
        <v>-474.1</v>
      </c>
      <c r="E20" s="86">
        <v>107.709</v>
      </c>
      <c r="F20" s="214">
        <v>0.22718624762708284</v>
      </c>
      <c r="G20" s="378">
        <v>-101.101</v>
      </c>
      <c r="H20" s="86">
        <v>-96.076999999999998</v>
      </c>
      <c r="I20" s="86">
        <v>-5.0240000000000009</v>
      </c>
      <c r="J20" s="214">
        <v>-5.2291391279911004E-2</v>
      </c>
    </row>
    <row r="21" spans="1:10">
      <c r="B21" s="104" t="s">
        <v>431</v>
      </c>
      <c r="C21" s="378">
        <v>-15.61</v>
      </c>
      <c r="D21" s="86">
        <v>-17.907999999999998</v>
      </c>
      <c r="E21" s="86">
        <v>2.2979999999999983</v>
      </c>
      <c r="F21" s="214">
        <v>0.12832253741344646</v>
      </c>
      <c r="G21" s="378">
        <v>-3.0869999999999997</v>
      </c>
      <c r="H21" s="86">
        <v>-4.2459999999999987</v>
      </c>
      <c r="I21" s="86">
        <v>1.1589999999999989</v>
      </c>
      <c r="J21" s="214">
        <v>0.27296278850682976</v>
      </c>
    </row>
    <row r="22" spans="1:10">
      <c r="B22" s="88" t="s">
        <v>397</v>
      </c>
      <c r="C22" s="378">
        <v>-105.565</v>
      </c>
      <c r="D22" s="86">
        <v>-99.620999999999995</v>
      </c>
      <c r="E22" s="86">
        <v>-5.9440000000000026</v>
      </c>
      <c r="F22" s="214">
        <v>-5.9666134650324665E-2</v>
      </c>
      <c r="G22" s="378">
        <v>-29.867000000000004</v>
      </c>
      <c r="H22" s="86">
        <v>-19.86999999999999</v>
      </c>
      <c r="I22" s="86">
        <v>-9.9970000000000141</v>
      </c>
      <c r="J22" s="214">
        <v>-0.50312028183190827</v>
      </c>
    </row>
    <row r="23" spans="1:10" ht="6" customHeight="1">
      <c r="B23" s="450"/>
      <c r="C23" s="450"/>
      <c r="D23" s="450"/>
      <c r="E23" s="450"/>
      <c r="F23" s="450"/>
      <c r="G23" s="450"/>
      <c r="H23" s="450"/>
      <c r="I23" s="450"/>
      <c r="J23" s="450"/>
    </row>
    <row r="24" spans="1:10">
      <c r="B24" s="451" t="s">
        <v>433</v>
      </c>
      <c r="C24" s="400">
        <v>610.40499999999997</v>
      </c>
      <c r="D24" s="452">
        <v>697.71400000000006</v>
      </c>
      <c r="E24" s="452">
        <v>-87.309000000000083</v>
      </c>
      <c r="F24" s="321">
        <v>-0.12513580062891105</v>
      </c>
      <c r="G24" s="400">
        <v>144.82599999999996</v>
      </c>
      <c r="H24" s="452">
        <v>164.01999999999998</v>
      </c>
      <c r="I24" s="452">
        <v>-19.194000000000017</v>
      </c>
      <c r="J24" s="321">
        <v>-0.11702231435190846</v>
      </c>
    </row>
    <row r="26" spans="1:10">
      <c r="B26" s="450"/>
      <c r="C26" s="450"/>
      <c r="D26" s="450"/>
      <c r="E26" s="450"/>
      <c r="F26" s="450"/>
      <c r="G26" s="450"/>
      <c r="H26" s="450"/>
      <c r="I26" s="450"/>
      <c r="J26" s="450"/>
    </row>
    <row r="27" spans="1:10">
      <c r="A27" s="453"/>
      <c r="B27" s="322" t="s">
        <v>265</v>
      </c>
      <c r="C27" s="828" t="s">
        <v>368</v>
      </c>
      <c r="D27" s="828"/>
      <c r="E27" s="828"/>
      <c r="F27" s="828"/>
      <c r="G27" s="828"/>
      <c r="H27" s="828"/>
      <c r="I27" s="828"/>
      <c r="J27" s="826"/>
    </row>
    <row r="28" spans="1:10">
      <c r="B28" s="861"/>
      <c r="C28" s="813" t="s">
        <v>257</v>
      </c>
      <c r="D28" s="813"/>
      <c r="E28" s="813"/>
      <c r="F28" s="813"/>
      <c r="G28" s="813" t="s">
        <v>460</v>
      </c>
      <c r="H28" s="813"/>
      <c r="I28" s="813"/>
      <c r="J28" s="813"/>
    </row>
    <row r="29" spans="1:10">
      <c r="B29" s="816"/>
      <c r="C29" s="406" t="s">
        <v>516</v>
      </c>
      <c r="D29" s="448" t="s">
        <v>401</v>
      </c>
      <c r="E29" s="447" t="s">
        <v>67</v>
      </c>
      <c r="F29" s="447" t="s">
        <v>18</v>
      </c>
      <c r="G29" s="406" t="s">
        <v>521</v>
      </c>
      <c r="H29" s="448" t="s">
        <v>522</v>
      </c>
      <c r="I29" s="447" t="s">
        <v>67</v>
      </c>
      <c r="J29" s="447" t="s">
        <v>18</v>
      </c>
    </row>
    <row r="30" spans="1:10" ht="7.5" customHeight="1">
      <c r="B30" s="173"/>
      <c r="C30" s="173"/>
      <c r="D30" s="173"/>
      <c r="E30" s="173"/>
      <c r="F30" s="173"/>
      <c r="G30" s="173"/>
      <c r="H30" s="173"/>
      <c r="I30" s="173"/>
      <c r="J30" s="173"/>
    </row>
    <row r="31" spans="1:10">
      <c r="B31" s="88" t="s">
        <v>392</v>
      </c>
      <c r="C31" s="378">
        <v>1723.38</v>
      </c>
      <c r="D31" s="86">
        <v>1344.6320000000001</v>
      </c>
      <c r="E31" s="86">
        <v>378.74800000000005</v>
      </c>
      <c r="F31" s="214">
        <v>0.28167409372973418</v>
      </c>
      <c r="G31" s="378">
        <v>436.42500000000018</v>
      </c>
      <c r="H31" s="86">
        <v>297.13499999999999</v>
      </c>
      <c r="I31" s="86">
        <v>139.29000000000019</v>
      </c>
      <c r="J31" s="214">
        <v>0.46877681861780074</v>
      </c>
    </row>
    <row r="32" spans="1:10">
      <c r="B32" s="104" t="s">
        <v>400</v>
      </c>
      <c r="C32" s="378">
        <v>-847.61099999999999</v>
      </c>
      <c r="D32" s="86">
        <v>-510.00799999999998</v>
      </c>
      <c r="E32" s="86">
        <v>-337.60300000000001</v>
      </c>
      <c r="F32" s="214">
        <v>-0.66195628303869758</v>
      </c>
      <c r="G32" s="378">
        <v>-306.65300000000002</v>
      </c>
      <c r="H32" s="86">
        <v>-129.08999999999997</v>
      </c>
      <c r="I32" s="86">
        <v>-177.56300000000005</v>
      </c>
      <c r="J32" s="214">
        <v>-1.3754977147726399</v>
      </c>
    </row>
    <row r="33" spans="1:10">
      <c r="B33" s="88" t="s">
        <v>431</v>
      </c>
      <c r="C33" s="378">
        <v>-42.712999999999994</v>
      </c>
      <c r="D33" s="86">
        <v>-38.297000000000004</v>
      </c>
      <c r="E33" s="86">
        <v>-4.4159999999999897</v>
      </c>
      <c r="F33" s="214">
        <v>-0.11530929315612171</v>
      </c>
      <c r="G33" s="378">
        <v>-11.112999999999992</v>
      </c>
      <c r="H33" s="86">
        <v>-12.347000000000001</v>
      </c>
      <c r="I33" s="86">
        <v>1.2340000000000089</v>
      </c>
      <c r="J33" s="214">
        <v>9.9943306066251569E-2</v>
      </c>
    </row>
    <row r="34" spans="1:10">
      <c r="B34" s="450" t="s">
        <v>397</v>
      </c>
      <c r="C34" s="378">
        <v>-53.914000000000001</v>
      </c>
      <c r="D34" s="86">
        <v>-51.103000000000002</v>
      </c>
      <c r="E34" s="86">
        <v>-2.8109999999999999</v>
      </c>
      <c r="F34" s="214">
        <v>-5.500655538813759E-2</v>
      </c>
      <c r="G34" s="378">
        <v>-18.088000000000001</v>
      </c>
      <c r="H34" s="86">
        <v>-15.374000000000002</v>
      </c>
      <c r="I34" s="86">
        <v>-2.7139999999999986</v>
      </c>
      <c r="J34" s="214">
        <v>-0.17653180694679316</v>
      </c>
    </row>
    <row r="35" spans="1:10" ht="8.25" customHeight="1">
      <c r="B35" s="451"/>
      <c r="C35" s="452"/>
      <c r="D35" s="452"/>
      <c r="E35" s="452"/>
      <c r="F35" s="321"/>
      <c r="G35" s="452"/>
      <c r="H35" s="452"/>
      <c r="I35" s="452"/>
      <c r="J35" s="321"/>
    </row>
    <row r="36" spans="1:10">
      <c r="B36" s="451" t="s">
        <v>433</v>
      </c>
      <c r="C36" s="400">
        <v>779.14200000000017</v>
      </c>
      <c r="D36" s="452">
        <v>745.22400000000005</v>
      </c>
      <c r="E36" s="452">
        <v>33.91800000000012</v>
      </c>
      <c r="F36" s="321">
        <v>4.5513832082702876E-2</v>
      </c>
      <c r="G36" s="400">
        <v>100.57100000000017</v>
      </c>
      <c r="H36" s="452">
        <v>140.32400000000001</v>
      </c>
      <c r="I36" s="452">
        <v>-39.752999999999844</v>
      </c>
      <c r="J36" s="321">
        <v>-0.28329437587297857</v>
      </c>
    </row>
    <row r="38" spans="1:10">
      <c r="B38" s="450"/>
      <c r="C38" s="450"/>
      <c r="D38" s="450"/>
      <c r="E38" s="450"/>
      <c r="F38" s="450"/>
      <c r="G38" s="450"/>
      <c r="H38" s="450"/>
      <c r="I38" s="450"/>
      <c r="J38" s="450"/>
    </row>
    <row r="39" spans="1:10">
      <c r="A39" s="453"/>
      <c r="B39" s="322" t="s">
        <v>324</v>
      </c>
      <c r="C39" s="828" t="s">
        <v>368</v>
      </c>
      <c r="D39" s="828"/>
      <c r="E39" s="828"/>
      <c r="F39" s="828"/>
      <c r="G39" s="828"/>
      <c r="H39" s="828"/>
      <c r="I39" s="828"/>
      <c r="J39" s="826"/>
    </row>
    <row r="40" spans="1:10">
      <c r="B40" s="861"/>
      <c r="C40" s="813" t="s">
        <v>257</v>
      </c>
      <c r="D40" s="813"/>
      <c r="E40" s="813"/>
      <c r="F40" s="813"/>
      <c r="G40" s="813" t="s">
        <v>460</v>
      </c>
      <c r="H40" s="813"/>
      <c r="I40" s="813"/>
      <c r="J40" s="813"/>
    </row>
    <row r="41" spans="1:10">
      <c r="B41" s="816"/>
      <c r="C41" s="406" t="s">
        <v>516</v>
      </c>
      <c r="D41" s="448" t="s">
        <v>401</v>
      </c>
      <c r="E41" s="447" t="s">
        <v>67</v>
      </c>
      <c r="F41" s="447" t="s">
        <v>18</v>
      </c>
      <c r="G41" s="406" t="s">
        <v>521</v>
      </c>
      <c r="H41" s="448" t="s">
        <v>522</v>
      </c>
      <c r="I41" s="447" t="s">
        <v>67</v>
      </c>
      <c r="J41" s="447" t="s">
        <v>18</v>
      </c>
    </row>
    <row r="42" spans="1:10">
      <c r="B42" s="173"/>
      <c r="C42" s="173"/>
      <c r="D42" s="173"/>
      <c r="E42" s="173"/>
      <c r="F42" s="173"/>
      <c r="G42" s="173"/>
      <c r="H42" s="173"/>
      <c r="I42" s="173"/>
      <c r="J42" s="173"/>
    </row>
    <row r="43" spans="1:10">
      <c r="B43" s="88" t="s">
        <v>392</v>
      </c>
      <c r="C43" s="378">
        <v>321.87700000000001</v>
      </c>
      <c r="D43" s="86">
        <v>306.34699999999998</v>
      </c>
      <c r="E43" s="86">
        <v>15.53000000000003</v>
      </c>
      <c r="F43" s="214">
        <v>5.0694147486347374E-2</v>
      </c>
      <c r="G43" s="378">
        <v>88.098000000000013</v>
      </c>
      <c r="H43" s="86">
        <v>92.396999999999991</v>
      </c>
      <c r="I43" s="86">
        <v>-4.2989999999999782</v>
      </c>
      <c r="J43" s="214">
        <v>-4.6527484658592577E-2</v>
      </c>
    </row>
    <row r="44" spans="1:10">
      <c r="B44" s="104" t="s">
        <v>400</v>
      </c>
      <c r="C44" s="378">
        <v>-170.42400000000001</v>
      </c>
      <c r="D44" s="86">
        <v>-92.543000000000006</v>
      </c>
      <c r="E44" s="86">
        <v>-77.881</v>
      </c>
      <c r="F44" s="214">
        <v>-0.84156554250456539</v>
      </c>
      <c r="G44" s="378">
        <v>-53.76400000000001</v>
      </c>
      <c r="H44" s="86">
        <v>-16.807000000000002</v>
      </c>
      <c r="I44" s="86">
        <v>-36.957000000000008</v>
      </c>
      <c r="J44" s="214">
        <v>-2.1989052180639019</v>
      </c>
    </row>
    <row r="45" spans="1:10">
      <c r="B45" s="88" t="s">
        <v>431</v>
      </c>
      <c r="C45" s="378">
        <v>-13.704000000000001</v>
      </c>
      <c r="D45" s="86">
        <v>-13.153</v>
      </c>
      <c r="E45" s="780">
        <v>-0.55100000000000016</v>
      </c>
      <c r="F45" s="214">
        <v>-4.1891583669124932E-2</v>
      </c>
      <c r="G45" s="378">
        <v>-3.4280000000000008</v>
      </c>
      <c r="H45" s="86">
        <v>-3.088000000000001</v>
      </c>
      <c r="I45" s="780">
        <v>-0.33999999999999986</v>
      </c>
      <c r="J45" s="214">
        <v>-0.11010362694300513</v>
      </c>
    </row>
    <row r="46" spans="1:10">
      <c r="B46" s="450" t="s">
        <v>397</v>
      </c>
      <c r="C46" s="378">
        <v>-26.628</v>
      </c>
      <c r="D46" s="86">
        <v>-25.077000000000002</v>
      </c>
      <c r="E46" s="221">
        <v>-1.5509999999999984</v>
      </c>
      <c r="F46" s="214">
        <v>-6.1849503529130212E-2</v>
      </c>
      <c r="G46" s="378">
        <v>5.3999999999998494E-2</v>
      </c>
      <c r="H46" s="86">
        <v>-9.2250000000000014</v>
      </c>
      <c r="I46" s="221">
        <v>9.2789999999999999</v>
      </c>
      <c r="J46" s="214">
        <v>1.0058536585365851</v>
      </c>
    </row>
    <row r="47" spans="1:10">
      <c r="B47" s="451"/>
      <c r="C47" s="452"/>
      <c r="D47" s="452"/>
      <c r="E47" s="452"/>
      <c r="F47" s="321"/>
      <c r="G47" s="452"/>
      <c r="H47" s="452"/>
      <c r="I47" s="452"/>
      <c r="J47" s="321"/>
    </row>
    <row r="48" spans="1:10">
      <c r="B48" s="451" t="s">
        <v>433</v>
      </c>
      <c r="C48" s="400">
        <v>111.121</v>
      </c>
      <c r="D48" s="452">
        <v>175.57399999999998</v>
      </c>
      <c r="E48" s="452">
        <v>-64.452999999999989</v>
      </c>
      <c r="F48" s="321">
        <v>-0.36709877316686979</v>
      </c>
      <c r="G48" s="400">
        <v>30.96</v>
      </c>
      <c r="H48" s="452">
        <v>63.27699999999998</v>
      </c>
      <c r="I48" s="452">
        <v>-32.316999999999979</v>
      </c>
      <c r="J48" s="321">
        <v>-0.51072269545016336</v>
      </c>
    </row>
  </sheetData>
  <mergeCells count="17">
    <mergeCell ref="B40:B41"/>
    <mergeCell ref="C40:F40"/>
    <mergeCell ref="B28:B29"/>
    <mergeCell ref="G28:J28"/>
    <mergeCell ref="C39:J39"/>
    <mergeCell ref="G40:J40"/>
    <mergeCell ref="G3:J3"/>
    <mergeCell ref="C28:F28"/>
    <mergeCell ref="C2:J2"/>
    <mergeCell ref="C15:J15"/>
    <mergeCell ref="G16:J16"/>
    <mergeCell ref="C27:J27"/>
    <mergeCell ref="C3:F3"/>
    <mergeCell ref="B13:J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zoomScale="85" zoomScaleNormal="85" workbookViewId="0">
      <selection activeCell="M6" sqref="M6"/>
    </sheetView>
  </sheetViews>
  <sheetFormatPr baseColWidth="10" defaultColWidth="11.42578125" defaultRowHeight="12.75"/>
  <cols>
    <col min="1" max="1" width="3.28515625" style="104" customWidth="1"/>
    <col min="2" max="2" width="35.28515625" style="104" customWidth="1"/>
    <col min="3" max="4" width="15.5703125" style="104" bestFit="1" customWidth="1"/>
    <col min="5" max="5" width="8.7109375" style="104" customWidth="1"/>
    <col min="6" max="6" width="10" style="104" customWidth="1"/>
    <col min="7" max="7" width="11.7109375" style="104" customWidth="1"/>
    <col min="8" max="10" width="10" style="104" customWidth="1"/>
    <col min="11" max="11" width="3.5703125" style="104" customWidth="1"/>
    <col min="12" max="12" width="29.7109375" style="104" customWidth="1"/>
    <col min="13" max="13" width="17.42578125" style="104" customWidth="1"/>
    <col min="14" max="14" width="16.28515625" style="104" customWidth="1"/>
    <col min="15" max="15" width="13.42578125" style="104" customWidth="1"/>
    <col min="16" max="16" width="2" style="104" customWidth="1"/>
    <col min="17" max="17" width="15.5703125" style="104" bestFit="1" customWidth="1"/>
    <col min="18" max="18" width="15.85546875" style="104" customWidth="1"/>
    <col min="19" max="16384" width="11.42578125" style="104"/>
  </cols>
  <sheetData>
    <row r="1" spans="2:29">
      <c r="B1" s="450"/>
      <c r="C1" s="450"/>
      <c r="D1" s="450"/>
      <c r="E1" s="450"/>
      <c r="F1" s="450"/>
      <c r="G1" s="450"/>
      <c r="H1" s="450"/>
      <c r="I1" s="450"/>
      <c r="J1" s="450"/>
      <c r="L1" s="450"/>
      <c r="M1" s="450"/>
      <c r="N1" s="450"/>
      <c r="O1" s="450"/>
      <c r="P1" s="450"/>
      <c r="Q1" s="450"/>
      <c r="R1" s="450"/>
      <c r="S1" s="450"/>
    </row>
    <row r="2" spans="2:29">
      <c r="B2" s="341" t="s">
        <v>262</v>
      </c>
      <c r="C2" s="828" t="s">
        <v>368</v>
      </c>
      <c r="D2" s="828"/>
      <c r="E2" s="828"/>
      <c r="F2" s="826"/>
      <c r="G2" s="705"/>
      <c r="H2" s="705"/>
      <c r="I2" s="705"/>
      <c r="J2" s="705"/>
      <c r="K2" s="457"/>
      <c r="L2" s="830" t="s">
        <v>262</v>
      </c>
      <c r="M2" s="830"/>
      <c r="N2" s="830"/>
      <c r="O2" s="830"/>
      <c r="P2" s="830"/>
      <c r="Q2" s="830"/>
      <c r="R2" s="830"/>
      <c r="S2" s="831"/>
    </row>
    <row r="3" spans="2:29">
      <c r="B3" s="861"/>
      <c r="C3" s="816" t="s">
        <v>257</v>
      </c>
      <c r="D3" s="816"/>
      <c r="E3" s="816"/>
      <c r="F3" s="816"/>
      <c r="G3" s="816" t="s">
        <v>460</v>
      </c>
      <c r="H3" s="816"/>
      <c r="I3" s="816"/>
      <c r="J3" s="816"/>
      <c r="L3" s="861" t="s">
        <v>261</v>
      </c>
      <c r="M3" s="813" t="s">
        <v>271</v>
      </c>
      <c r="N3" s="813"/>
      <c r="O3" s="813"/>
      <c r="P3" s="813"/>
      <c r="Q3" s="813" t="s">
        <v>489</v>
      </c>
      <c r="R3" s="813"/>
      <c r="S3" s="813"/>
    </row>
    <row r="4" spans="2:29" s="176" customFormat="1" ht="25.5" customHeight="1">
      <c r="B4" s="816"/>
      <c r="C4" s="406" t="s">
        <v>516</v>
      </c>
      <c r="D4" s="448" t="s">
        <v>401</v>
      </c>
      <c r="E4" s="447" t="s">
        <v>67</v>
      </c>
      <c r="F4" s="447" t="s">
        <v>463</v>
      </c>
      <c r="G4" s="406" t="s">
        <v>521</v>
      </c>
      <c r="H4" s="448" t="s">
        <v>522</v>
      </c>
      <c r="I4" s="447" t="s">
        <v>67</v>
      </c>
      <c r="J4" s="447" t="s">
        <v>18</v>
      </c>
      <c r="L4" s="861"/>
      <c r="M4" s="459" t="s">
        <v>516</v>
      </c>
      <c r="N4" s="449" t="s">
        <v>401</v>
      </c>
      <c r="O4" s="458" t="s">
        <v>416</v>
      </c>
      <c r="P4" s="177"/>
      <c r="Q4" s="341" t="s">
        <v>516</v>
      </c>
      <c r="R4" s="449" t="s">
        <v>401</v>
      </c>
      <c r="S4" s="449" t="s">
        <v>18</v>
      </c>
    </row>
    <row r="5" spans="2:29" ht="6.75" customHeight="1">
      <c r="B5" s="173"/>
      <c r="C5" s="173"/>
      <c r="D5" s="173"/>
      <c r="E5" s="173"/>
      <c r="F5" s="173"/>
      <c r="G5" s="173"/>
      <c r="H5" s="173"/>
      <c r="I5" s="173"/>
      <c r="J5" s="173"/>
      <c r="L5" s="460"/>
      <c r="M5" s="460"/>
      <c r="P5" s="177"/>
    </row>
    <row r="6" spans="2:29">
      <c r="B6" s="104" t="s">
        <v>392</v>
      </c>
      <c r="C6" s="378">
        <v>622.82600000000002</v>
      </c>
      <c r="D6" s="86">
        <v>1079.0409999999999</v>
      </c>
      <c r="E6" s="86">
        <v>-456.21499999999992</v>
      </c>
      <c r="F6" s="214">
        <v>-0.42279672412818414</v>
      </c>
      <c r="G6" s="378">
        <v>288.86</v>
      </c>
      <c r="H6" s="86">
        <v>409.52399999999989</v>
      </c>
      <c r="I6" s="86">
        <v>-120.66399999999987</v>
      </c>
      <c r="J6" s="214">
        <v>-0.29464451411883041</v>
      </c>
      <c r="L6" s="104" t="s">
        <v>16</v>
      </c>
      <c r="M6" s="455">
        <v>0.16825451341594266</v>
      </c>
      <c r="N6" s="224">
        <v>0.17118</v>
      </c>
      <c r="O6" s="467">
        <v>-0.29254865840573352</v>
      </c>
      <c r="P6" s="177"/>
      <c r="Q6" s="456">
        <v>2.6580410000000003</v>
      </c>
      <c r="R6" s="223">
        <v>2.6009259999999998</v>
      </c>
      <c r="S6" s="224">
        <v>2.1959486736647049E-2</v>
      </c>
    </row>
    <row r="7" spans="2:29">
      <c r="B7" s="88" t="s">
        <v>400</v>
      </c>
      <c r="C7" s="378">
        <v>-481.15300000000002</v>
      </c>
      <c r="D7" s="86">
        <v>-663.34199999999998</v>
      </c>
      <c r="E7" s="86">
        <v>182.18899999999996</v>
      </c>
      <c r="F7" s="214">
        <v>0.27465319548588807</v>
      </c>
      <c r="G7" s="378">
        <v>-215.97200000000007</v>
      </c>
      <c r="H7" s="86">
        <v>-154.71799999999996</v>
      </c>
      <c r="I7" s="86">
        <v>-61.254000000000104</v>
      </c>
      <c r="J7" s="214">
        <v>-0.395907392804975</v>
      </c>
      <c r="K7" s="173"/>
      <c r="L7" s="450"/>
      <c r="M7" s="461"/>
      <c r="N7" s="461"/>
      <c r="O7" s="461"/>
      <c r="P7" s="177"/>
      <c r="Q7" s="461"/>
      <c r="R7" s="461"/>
      <c r="S7" s="461"/>
      <c r="T7" s="173"/>
      <c r="X7" s="221"/>
      <c r="Y7" s="221"/>
      <c r="Z7" s="222"/>
      <c r="AA7" s="223"/>
      <c r="AB7" s="223"/>
      <c r="AC7" s="221"/>
    </row>
    <row r="8" spans="2:29">
      <c r="B8" s="104" t="s">
        <v>431</v>
      </c>
      <c r="C8" s="378">
        <v>-99.191999999999993</v>
      </c>
      <c r="D8" s="86">
        <v>-126.62100000000001</v>
      </c>
      <c r="E8" s="86">
        <v>27.429000000000016</v>
      </c>
      <c r="F8" s="214">
        <v>0.21662283507475077</v>
      </c>
      <c r="G8" s="378">
        <v>-54.185000000000009</v>
      </c>
      <c r="H8" s="86">
        <v>-33.896000000000015</v>
      </c>
      <c r="I8" s="86">
        <v>-20.288999999999994</v>
      </c>
      <c r="J8" s="214">
        <v>-0.59856620250176973</v>
      </c>
      <c r="L8" s="451" t="s">
        <v>432</v>
      </c>
      <c r="M8" s="462">
        <v>0.16825451341594266</v>
      </c>
      <c r="N8" s="463">
        <v>0.17118</v>
      </c>
      <c r="O8" s="711">
        <v>-0.29254865840573352</v>
      </c>
      <c r="P8" s="177"/>
      <c r="Q8" s="465">
        <v>2.6580410000000003</v>
      </c>
      <c r="R8" s="466">
        <v>2.6009259999999998</v>
      </c>
      <c r="S8" s="321">
        <v>2.1959486736647049E-2</v>
      </c>
    </row>
    <row r="9" spans="2:29">
      <c r="B9" s="88" t="s">
        <v>397</v>
      </c>
      <c r="C9" s="378">
        <v>-96.64</v>
      </c>
      <c r="D9" s="86">
        <v>-158.392</v>
      </c>
      <c r="E9" s="86">
        <v>61.751999999999995</v>
      </c>
      <c r="F9" s="214">
        <v>0.38986817516036165</v>
      </c>
      <c r="G9" s="378">
        <v>-50.917999999999999</v>
      </c>
      <c r="H9" s="86">
        <v>-36.867999999999995</v>
      </c>
      <c r="I9" s="86">
        <v>-14.050000000000004</v>
      </c>
      <c r="J9" s="214">
        <v>-0.38108929152652715</v>
      </c>
      <c r="P9" s="177"/>
    </row>
    <row r="10" spans="2:29">
      <c r="B10" s="88" t="s">
        <v>533</v>
      </c>
      <c r="C10" s="378" t="s">
        <v>541</v>
      </c>
      <c r="D10" s="86" t="s">
        <v>541</v>
      </c>
      <c r="E10" s="86" t="s">
        <v>541</v>
      </c>
      <c r="F10" s="214" t="s">
        <v>541</v>
      </c>
      <c r="G10" s="378">
        <v>28.7</v>
      </c>
      <c r="H10" s="86" t="s">
        <v>541</v>
      </c>
      <c r="I10" s="86">
        <v>29</v>
      </c>
      <c r="J10" s="214" t="s">
        <v>535</v>
      </c>
      <c r="P10" s="177"/>
    </row>
    <row r="11" spans="2:29">
      <c r="B11" s="450"/>
      <c r="C11" s="450"/>
      <c r="D11" s="450"/>
      <c r="E11" s="450"/>
      <c r="F11" s="450"/>
      <c r="G11" s="450"/>
      <c r="H11" s="450"/>
      <c r="I11" s="450"/>
      <c r="J11" s="450"/>
      <c r="Q11" s="282"/>
      <c r="S11" s="282"/>
    </row>
    <row r="12" spans="2:29">
      <c r="B12" s="451" t="s">
        <v>424</v>
      </c>
      <c r="C12" s="400">
        <v>-54.158999999999992</v>
      </c>
      <c r="D12" s="452">
        <v>130.68599999999998</v>
      </c>
      <c r="E12" s="452">
        <v>-184.84499999999997</v>
      </c>
      <c r="F12" s="321">
        <v>1.4144208254901061</v>
      </c>
      <c r="G12" s="400">
        <v>-3.515000000000061</v>
      </c>
      <c r="H12" s="452">
        <v>184.04199999999992</v>
      </c>
      <c r="I12" s="452">
        <v>-187.55699999999999</v>
      </c>
      <c r="J12" s="321">
        <v>1.0190989013377385</v>
      </c>
      <c r="N12" s="722"/>
      <c r="O12" s="722"/>
    </row>
    <row r="13" spans="2:29" ht="55.5" customHeight="1">
      <c r="B13" s="862" t="s">
        <v>534</v>
      </c>
      <c r="C13" s="862"/>
      <c r="D13" s="862"/>
      <c r="E13" s="862"/>
      <c r="F13" s="862"/>
      <c r="G13" s="862"/>
      <c r="H13" s="862"/>
      <c r="I13" s="862"/>
      <c r="J13" s="862"/>
      <c r="N13" s="722"/>
      <c r="O13" s="722"/>
    </row>
    <row r="16" spans="2:29">
      <c r="B16" s="341" t="s">
        <v>263</v>
      </c>
      <c r="C16" s="828" t="s">
        <v>368</v>
      </c>
      <c r="D16" s="828"/>
      <c r="E16" s="828"/>
      <c r="F16" s="826"/>
      <c r="G16" s="705"/>
      <c r="H16" s="705"/>
      <c r="I16" s="705"/>
      <c r="J16" s="705"/>
      <c r="K16" s="457"/>
      <c r="L16" s="825" t="s">
        <v>263</v>
      </c>
      <c r="M16" s="828"/>
      <c r="N16" s="828"/>
      <c r="O16" s="828"/>
      <c r="P16" s="828"/>
      <c r="Q16" s="828"/>
      <c r="R16" s="828"/>
      <c r="S16" s="826"/>
    </row>
    <row r="17" spans="2:19" ht="13.5" customHeight="1">
      <c r="B17" s="861"/>
      <c r="C17" s="816" t="s">
        <v>257</v>
      </c>
      <c r="D17" s="816"/>
      <c r="E17" s="816"/>
      <c r="F17" s="816"/>
      <c r="G17" s="816" t="s">
        <v>460</v>
      </c>
      <c r="H17" s="816"/>
      <c r="I17" s="816"/>
      <c r="J17" s="816"/>
      <c r="L17" s="861" t="s">
        <v>261</v>
      </c>
      <c r="M17" s="813" t="s">
        <v>271</v>
      </c>
      <c r="N17" s="813"/>
      <c r="O17" s="813"/>
      <c r="P17" s="813"/>
      <c r="Q17" s="813" t="s">
        <v>489</v>
      </c>
      <c r="R17" s="813"/>
      <c r="S17" s="813"/>
    </row>
    <row r="18" spans="2:19" ht="27" customHeight="1">
      <c r="B18" s="816"/>
      <c r="C18" s="406" t="s">
        <v>516</v>
      </c>
      <c r="D18" s="448" t="s">
        <v>401</v>
      </c>
      <c r="E18" s="447" t="s">
        <v>67</v>
      </c>
      <c r="F18" s="447" t="s">
        <v>463</v>
      </c>
      <c r="G18" s="406" t="s">
        <v>521</v>
      </c>
      <c r="H18" s="448" t="s">
        <v>522</v>
      </c>
      <c r="I18" s="447" t="s">
        <v>67</v>
      </c>
      <c r="J18" s="447" t="s">
        <v>18</v>
      </c>
      <c r="L18" s="861"/>
      <c r="M18" s="459" t="s">
        <v>516</v>
      </c>
      <c r="N18" s="449" t="s">
        <v>401</v>
      </c>
      <c r="O18" s="458" t="s">
        <v>416</v>
      </c>
      <c r="P18" s="177"/>
      <c r="Q18" s="341" t="s">
        <v>516</v>
      </c>
      <c r="R18" s="449" t="s">
        <v>401</v>
      </c>
      <c r="S18" s="449" t="s">
        <v>463</v>
      </c>
    </row>
    <row r="19" spans="2:19">
      <c r="B19" s="173"/>
      <c r="C19" s="173"/>
      <c r="D19" s="173"/>
      <c r="E19" s="173"/>
      <c r="F19" s="173"/>
      <c r="G19" s="173"/>
      <c r="H19" s="173"/>
      <c r="I19" s="173"/>
      <c r="J19" s="173"/>
      <c r="L19" s="460"/>
      <c r="M19" s="460"/>
      <c r="P19" s="177"/>
    </row>
    <row r="20" spans="2:19">
      <c r="B20" s="104" t="s">
        <v>392</v>
      </c>
      <c r="C20" s="378">
        <v>7189.6369999999997</v>
      </c>
      <c r="D20" s="86">
        <v>8630.7690000000002</v>
      </c>
      <c r="E20" s="86">
        <v>-1441.1320000000005</v>
      </c>
      <c r="F20" s="214">
        <v>-0.16697608289597377</v>
      </c>
      <c r="G20" s="378">
        <v>1859.7280000000001</v>
      </c>
      <c r="H20" s="86">
        <v>2243.5280000000002</v>
      </c>
      <c r="I20" s="86">
        <v>-383.80000000000018</v>
      </c>
      <c r="J20" s="214">
        <v>-0.17106985069943415</v>
      </c>
      <c r="L20" s="104" t="s">
        <v>267</v>
      </c>
      <c r="M20" s="455">
        <v>0.19703043113446653</v>
      </c>
      <c r="N20" s="224">
        <v>0.19699999999999998</v>
      </c>
      <c r="O20" s="467">
        <v>3.0431134466546439E-3</v>
      </c>
      <c r="P20" s="222"/>
      <c r="Q20" s="468">
        <v>3.084384</v>
      </c>
      <c r="R20" s="469">
        <v>3.0638809999999999</v>
      </c>
      <c r="S20" s="214">
        <v>6.6918395329322866E-3</v>
      </c>
    </row>
    <row r="21" spans="2:19">
      <c r="B21" s="88" t="s">
        <v>400</v>
      </c>
      <c r="C21" s="378">
        <v>-4712.3900000000003</v>
      </c>
      <c r="D21" s="86">
        <v>-6079.357</v>
      </c>
      <c r="E21" s="86">
        <v>1366.9669999999996</v>
      </c>
      <c r="F21" s="214">
        <v>0.22485387846115956</v>
      </c>
      <c r="G21" s="378">
        <v>-1240.3210000000004</v>
      </c>
      <c r="H21" s="86">
        <v>-1499.7179999999998</v>
      </c>
      <c r="I21" s="86">
        <v>259.39699999999948</v>
      </c>
      <c r="J21" s="214">
        <v>0.17296385053723395</v>
      </c>
      <c r="L21" s="104" t="s">
        <v>268</v>
      </c>
      <c r="M21" s="455">
        <v>0.14707150173073016</v>
      </c>
      <c r="N21" s="224">
        <v>0.15229999999999999</v>
      </c>
      <c r="O21" s="467">
        <v>-0.52284982692698267</v>
      </c>
      <c r="P21" s="222"/>
      <c r="Q21" s="468">
        <v>4.1882219999999997</v>
      </c>
      <c r="R21" s="469">
        <v>4.1209199999999999</v>
      </c>
      <c r="S21" s="214">
        <v>1.6331789988643264E-2</v>
      </c>
    </row>
    <row r="22" spans="2:19">
      <c r="B22" s="104" t="s">
        <v>431</v>
      </c>
      <c r="C22" s="378">
        <v>-202.77</v>
      </c>
      <c r="D22" s="86">
        <v>-189.75200000000001</v>
      </c>
      <c r="E22" s="86">
        <v>-13.018000000000001</v>
      </c>
      <c r="F22" s="214">
        <v>-6.860533749314901E-2</v>
      </c>
      <c r="G22" s="378">
        <v>-57.849999999999994</v>
      </c>
      <c r="H22" s="86">
        <v>-45.977000000000032</v>
      </c>
      <c r="I22" s="86">
        <v>-11.872999999999962</v>
      </c>
      <c r="J22" s="214">
        <v>-0.25823781455945261</v>
      </c>
      <c r="L22" s="104" t="s">
        <v>269</v>
      </c>
      <c r="M22" s="790">
        <v>0</v>
      </c>
      <c r="N22" s="224">
        <v>0.129</v>
      </c>
      <c r="O22" s="467">
        <v>-12.9</v>
      </c>
      <c r="P22" s="222"/>
      <c r="Q22" s="468">
        <v>0</v>
      </c>
      <c r="R22" s="469">
        <v>0</v>
      </c>
      <c r="S22" s="717" t="e">
        <v>#DIV/0!</v>
      </c>
    </row>
    <row r="23" spans="2:19">
      <c r="B23" s="88" t="s">
        <v>397</v>
      </c>
      <c r="C23" s="378">
        <v>-537.197</v>
      </c>
      <c r="D23" s="86">
        <v>-601.10699999999997</v>
      </c>
      <c r="E23" s="86">
        <v>63.909999999999968</v>
      </c>
      <c r="F23" s="214">
        <v>0.1063205053343248</v>
      </c>
      <c r="G23" s="378">
        <v>-148.02199999999999</v>
      </c>
      <c r="H23" s="86">
        <v>-131.26199999999994</v>
      </c>
      <c r="I23" s="86">
        <v>-16.760000000000048</v>
      </c>
      <c r="J23" s="214">
        <v>-0.12768356416937165</v>
      </c>
      <c r="L23" s="104" t="s">
        <v>270</v>
      </c>
      <c r="M23" s="455">
        <v>0.10319407517666565</v>
      </c>
      <c r="N23" s="224">
        <v>0.11019999999999999</v>
      </c>
      <c r="O23" s="467">
        <v>-0.70059248233343419</v>
      </c>
      <c r="P23" s="222"/>
      <c r="Q23" s="468">
        <v>8.3977270000000015</v>
      </c>
      <c r="R23" s="469">
        <v>8.1973060000000011</v>
      </c>
      <c r="S23" s="214">
        <v>2.4449617959851677E-2</v>
      </c>
    </row>
    <row r="24" spans="2:19">
      <c r="B24" s="450"/>
      <c r="C24" s="450"/>
      <c r="D24" s="450"/>
      <c r="E24" s="450"/>
      <c r="F24" s="450"/>
      <c r="G24" s="450"/>
      <c r="H24" s="450"/>
      <c r="I24" s="450"/>
      <c r="J24" s="450"/>
      <c r="L24" s="450"/>
      <c r="M24" s="461"/>
      <c r="N24" s="461"/>
      <c r="O24" s="461"/>
      <c r="P24" s="177"/>
      <c r="Q24" s="470"/>
      <c r="R24" s="470"/>
      <c r="S24" s="461"/>
    </row>
    <row r="25" spans="2:19">
      <c r="B25" s="451" t="s">
        <v>424</v>
      </c>
      <c r="C25" s="400">
        <v>1737.2799999999993</v>
      </c>
      <c r="D25" s="452">
        <v>1760.5530000000003</v>
      </c>
      <c r="E25" s="452">
        <v>-23.273000000001048</v>
      </c>
      <c r="F25" s="321">
        <v>-1.3219141940061463E-2</v>
      </c>
      <c r="G25" s="400">
        <v>413.53499999999968</v>
      </c>
      <c r="H25" s="452">
        <v>566.57100000000037</v>
      </c>
      <c r="I25" s="452">
        <v>-153.03600000000068</v>
      </c>
      <c r="J25" s="321">
        <v>-0.27010913018845051</v>
      </c>
      <c r="L25" s="451" t="s">
        <v>432</v>
      </c>
      <c r="M25" s="462">
        <v>0.12978435669793065</v>
      </c>
      <c r="N25" s="463">
        <v>0.13368542288244967</v>
      </c>
      <c r="O25" s="711">
        <v>-0.39010661845190198</v>
      </c>
      <c r="P25" s="177"/>
      <c r="Q25" s="471">
        <v>15.670333000000001</v>
      </c>
      <c r="R25" s="472">
        <v>15.382107000000001</v>
      </c>
      <c r="S25" s="321">
        <v>1.8737745095649183E-2</v>
      </c>
    </row>
    <row r="27" spans="2:19">
      <c r="B27" s="450"/>
      <c r="C27" s="450"/>
      <c r="D27" s="450"/>
      <c r="E27" s="450"/>
      <c r="F27" s="450"/>
      <c r="G27" s="450"/>
      <c r="H27" s="450"/>
      <c r="I27" s="450"/>
      <c r="J27" s="450"/>
      <c r="L27" s="450"/>
      <c r="M27" s="450"/>
      <c r="N27" s="450"/>
      <c r="O27" s="450"/>
      <c r="P27" s="450"/>
      <c r="Q27" s="450"/>
      <c r="R27" s="450"/>
      <c r="S27" s="450"/>
    </row>
    <row r="28" spans="2:19">
      <c r="B28" s="322" t="s">
        <v>265</v>
      </c>
      <c r="C28" s="830" t="s">
        <v>368</v>
      </c>
      <c r="D28" s="830"/>
      <c r="E28" s="830"/>
      <c r="F28" s="831"/>
      <c r="G28" s="712"/>
      <c r="H28" s="322"/>
      <c r="I28" s="322"/>
      <c r="J28" s="707"/>
      <c r="K28" s="457"/>
      <c r="L28" s="830" t="s">
        <v>265</v>
      </c>
      <c r="M28" s="830"/>
      <c r="N28" s="830"/>
      <c r="O28" s="830"/>
      <c r="P28" s="830"/>
      <c r="Q28" s="830"/>
      <c r="R28" s="830"/>
      <c r="S28" s="831"/>
    </row>
    <row r="29" spans="2:19">
      <c r="B29" s="861"/>
      <c r="C29" s="813" t="s">
        <v>257</v>
      </c>
      <c r="D29" s="813"/>
      <c r="E29" s="813"/>
      <c r="F29" s="813"/>
      <c r="G29" s="813"/>
      <c r="H29" s="813"/>
      <c r="I29" s="813"/>
      <c r="J29" s="813"/>
      <c r="L29" s="861" t="s">
        <v>261</v>
      </c>
      <c r="M29" s="813" t="s">
        <v>271</v>
      </c>
      <c r="N29" s="813"/>
      <c r="O29" s="813"/>
      <c r="P29" s="813"/>
      <c r="Q29" s="813" t="s">
        <v>489</v>
      </c>
      <c r="R29" s="813"/>
      <c r="S29" s="813"/>
    </row>
    <row r="30" spans="2:19" ht="30" customHeight="1">
      <c r="B30" s="816"/>
      <c r="C30" s="406" t="s">
        <v>516</v>
      </c>
      <c r="D30" s="448" t="s">
        <v>401</v>
      </c>
      <c r="E30" s="447" t="s">
        <v>67</v>
      </c>
      <c r="F30" s="447" t="s">
        <v>463</v>
      </c>
      <c r="G30" s="406" t="s">
        <v>521</v>
      </c>
      <c r="H30" s="448" t="s">
        <v>522</v>
      </c>
      <c r="I30" s="447" t="s">
        <v>67</v>
      </c>
      <c r="J30" s="447" t="s">
        <v>18</v>
      </c>
      <c r="L30" s="861"/>
      <c r="M30" s="459" t="s">
        <v>516</v>
      </c>
      <c r="N30" s="449" t="s">
        <v>401</v>
      </c>
      <c r="O30" s="458" t="s">
        <v>416</v>
      </c>
      <c r="P30" s="177"/>
      <c r="Q30" s="341" t="s">
        <v>516</v>
      </c>
      <c r="R30" s="449" t="s">
        <v>401</v>
      </c>
      <c r="S30" s="449" t="s">
        <v>463</v>
      </c>
    </row>
    <row r="31" spans="2:19">
      <c r="B31" s="173"/>
      <c r="C31" s="173"/>
      <c r="D31" s="173"/>
      <c r="E31" s="173"/>
      <c r="F31" s="173"/>
      <c r="G31" s="173"/>
      <c r="H31" s="173"/>
      <c r="I31" s="173"/>
      <c r="J31" s="173"/>
      <c r="L31" s="460"/>
      <c r="M31" s="460"/>
      <c r="P31" s="177"/>
    </row>
    <row r="32" spans="2:19">
      <c r="B32" s="104" t="s">
        <v>392</v>
      </c>
      <c r="C32" s="378">
        <v>2027.2660000000001</v>
      </c>
      <c r="D32" s="86">
        <v>1769.7370000000001</v>
      </c>
      <c r="E32" s="86">
        <v>257.529</v>
      </c>
      <c r="F32" s="214">
        <v>0.14551823237012051</v>
      </c>
      <c r="G32" s="378">
        <v>584.68399999999997</v>
      </c>
      <c r="H32" s="86">
        <v>403.7170000000001</v>
      </c>
      <c r="I32" s="86">
        <v>180.96699999999987</v>
      </c>
      <c r="J32" s="214">
        <v>0.44825211720091018</v>
      </c>
      <c r="L32" s="104" t="s">
        <v>393</v>
      </c>
      <c r="M32" s="455">
        <v>7.5123315074767799E-2</v>
      </c>
      <c r="N32" s="224">
        <v>7.5119999999999992E-2</v>
      </c>
      <c r="O32" s="454">
        <v>3.3150747678067916E-4</v>
      </c>
      <c r="P32" s="177"/>
      <c r="Q32" s="456">
        <f t="shared" ref="Q32:S34" si="0">M32</f>
        <v>7.5123315074767799E-2</v>
      </c>
      <c r="R32" s="223">
        <f t="shared" si="0"/>
        <v>7.5119999999999992E-2</v>
      </c>
      <c r="S32" s="224">
        <f t="shared" si="0"/>
        <v>3.3150747678067916E-4</v>
      </c>
    </row>
    <row r="33" spans="2:19">
      <c r="B33" s="88" t="s">
        <v>400</v>
      </c>
      <c r="C33" s="378">
        <v>-1254.184</v>
      </c>
      <c r="D33" s="86">
        <v>-1009.832</v>
      </c>
      <c r="E33" s="86">
        <v>-244.35199999999998</v>
      </c>
      <c r="F33" s="214">
        <v>-0.24197292222864797</v>
      </c>
      <c r="G33" s="378">
        <v>-362.61899999999991</v>
      </c>
      <c r="H33" s="86">
        <v>-236.16899999999998</v>
      </c>
      <c r="I33" s="86">
        <v>-126.44999999999993</v>
      </c>
      <c r="J33" s="214">
        <v>-0.53542166838154004</v>
      </c>
      <c r="L33" s="450"/>
      <c r="M33" s="461"/>
      <c r="N33" s="461"/>
      <c r="O33" s="461"/>
      <c r="P33" s="177"/>
      <c r="Q33" s="791"/>
      <c r="R33" s="791"/>
      <c r="S33" s="791"/>
    </row>
    <row r="34" spans="2:19">
      <c r="B34" s="104" t="s">
        <v>431</v>
      </c>
      <c r="C34" s="378">
        <v>-35.862000000000002</v>
      </c>
      <c r="D34" s="86">
        <v>-32.227000000000004</v>
      </c>
      <c r="E34" s="86">
        <v>-3.634999999999998</v>
      </c>
      <c r="F34" s="214">
        <v>-0.11279362025630668</v>
      </c>
      <c r="G34" s="378">
        <v>-10.422000000000001</v>
      </c>
      <c r="H34" s="86">
        <v>-7.6050000000000004</v>
      </c>
      <c r="I34" s="86">
        <v>-2.8170000000000002</v>
      </c>
      <c r="J34" s="214">
        <v>-0.37041420118343193</v>
      </c>
      <c r="L34" s="451" t="s">
        <v>432</v>
      </c>
      <c r="M34" s="462">
        <v>7.5123315074767799E-2</v>
      </c>
      <c r="N34" s="463">
        <v>7.5119999999999992E-2</v>
      </c>
      <c r="O34" s="464">
        <v>3.3150747678067916E-4</v>
      </c>
      <c r="P34" s="177"/>
      <c r="Q34" s="465">
        <f t="shared" si="0"/>
        <v>7.5123315074767799E-2</v>
      </c>
      <c r="R34" s="466">
        <f t="shared" si="0"/>
        <v>7.5119999999999992E-2</v>
      </c>
      <c r="S34" s="321">
        <f t="shared" si="0"/>
        <v>3.3150747678067916E-4</v>
      </c>
    </row>
    <row r="35" spans="2:19">
      <c r="B35" s="88" t="s">
        <v>397</v>
      </c>
      <c r="C35" s="378">
        <v>-92.242999999999995</v>
      </c>
      <c r="D35" s="86">
        <v>-86.445999999999998</v>
      </c>
      <c r="E35" s="221">
        <v>-5.796999999999997</v>
      </c>
      <c r="F35" s="214">
        <v>-6.7059204590148802E-2</v>
      </c>
      <c r="G35" s="378">
        <v>-27.998999999999995</v>
      </c>
      <c r="H35" s="86">
        <v>-23.466000000000001</v>
      </c>
      <c r="I35" s="221">
        <v>-4.5329999999999941</v>
      </c>
      <c r="J35" s="214">
        <v>-0.19317310150856537</v>
      </c>
    </row>
    <row r="36" spans="2:19">
      <c r="B36" s="450"/>
      <c r="C36" s="450"/>
      <c r="D36" s="450"/>
      <c r="E36" s="450"/>
      <c r="F36" s="450"/>
      <c r="G36" s="450"/>
      <c r="H36" s="450"/>
      <c r="I36" s="450"/>
      <c r="J36" s="450"/>
    </row>
    <row r="37" spans="2:19">
      <c r="B37" s="451" t="s">
        <v>424</v>
      </c>
      <c r="C37" s="400">
        <v>644.97700000000009</v>
      </c>
      <c r="D37" s="452">
        <v>641.23200000000008</v>
      </c>
      <c r="E37" s="452">
        <v>3.7450000000000045</v>
      </c>
      <c r="F37" s="321">
        <v>5.8403198842229553E-3</v>
      </c>
      <c r="G37" s="400">
        <v>183.64400000000006</v>
      </c>
      <c r="H37" s="452">
        <v>136.47700000000012</v>
      </c>
      <c r="I37" s="452">
        <v>47.166999999999945</v>
      </c>
      <c r="J37" s="321">
        <v>0.34560402119038303</v>
      </c>
    </row>
  </sheetData>
  <mergeCells count="25">
    <mergeCell ref="C2:F2"/>
    <mergeCell ref="C16:F16"/>
    <mergeCell ref="L17:L18"/>
    <mergeCell ref="M17:P17"/>
    <mergeCell ref="L28:S28"/>
    <mergeCell ref="L2:S2"/>
    <mergeCell ref="G3:J3"/>
    <mergeCell ref="G17:J17"/>
    <mergeCell ref="L29:L30"/>
    <mergeCell ref="M29:P29"/>
    <mergeCell ref="Q29:S29"/>
    <mergeCell ref="Q17:S17"/>
    <mergeCell ref="L3:L4"/>
    <mergeCell ref="M3:P3"/>
    <mergeCell ref="L16:S16"/>
    <mergeCell ref="Q3:S3"/>
    <mergeCell ref="G29:J29"/>
    <mergeCell ref="C28:F28"/>
    <mergeCell ref="B3:B4"/>
    <mergeCell ref="C3:F3"/>
    <mergeCell ref="B17:B18"/>
    <mergeCell ref="C17:F17"/>
    <mergeCell ref="B29:B30"/>
    <mergeCell ref="C29:F29"/>
    <mergeCell ref="B13:J13"/>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4"/>
  <sheetViews>
    <sheetView showGridLines="0" topLeftCell="A20" workbookViewId="0">
      <selection activeCell="J58" sqref="J58"/>
    </sheetView>
  </sheetViews>
  <sheetFormatPr baseColWidth="10" defaultColWidth="11.42578125" defaultRowHeight="12.75"/>
  <cols>
    <col min="1" max="1" width="6.140625" style="89" customWidth="1"/>
    <col min="2" max="2" width="55.42578125" style="97" customWidth="1"/>
    <col min="3" max="3" width="9.140625" style="97" customWidth="1"/>
    <col min="4" max="4" width="16.28515625" style="97" customWidth="1"/>
    <col min="5" max="5" width="13.42578125" style="97" customWidth="1"/>
    <col min="6" max="6" width="9.140625" style="97" customWidth="1"/>
    <col min="7" max="7" width="17.28515625" style="97" customWidth="1"/>
    <col min="8" max="8" width="13.7109375" style="97" customWidth="1"/>
    <col min="9" max="16384" width="11.42578125" style="89"/>
  </cols>
  <sheetData>
    <row r="2" spans="2:8">
      <c r="B2" s="424"/>
      <c r="C2" s="424"/>
      <c r="D2" s="424"/>
      <c r="E2" s="424"/>
      <c r="F2" s="424"/>
      <c r="G2" s="424"/>
      <c r="H2" s="424"/>
    </row>
    <row r="3" spans="2:8" s="123" customFormat="1">
      <c r="B3" s="854" t="s">
        <v>490</v>
      </c>
      <c r="C3" s="864" t="s">
        <v>491</v>
      </c>
      <c r="D3" s="864"/>
      <c r="E3" s="864"/>
      <c r="F3" s="865"/>
      <c r="G3" s="865"/>
      <c r="H3" s="865"/>
    </row>
    <row r="4" spans="2:8" s="123" customFormat="1" ht="38.25">
      <c r="B4" s="863"/>
      <c r="C4" s="713" t="s">
        <v>29</v>
      </c>
      <c r="D4" s="714" t="s">
        <v>115</v>
      </c>
      <c r="E4" s="715" t="s">
        <v>112</v>
      </c>
      <c r="F4" s="474" t="s">
        <v>29</v>
      </c>
      <c r="G4" s="475" t="s">
        <v>115</v>
      </c>
      <c r="H4" s="475" t="s">
        <v>113</v>
      </c>
    </row>
    <row r="5" spans="2:8" s="123" customFormat="1">
      <c r="B5" s="855"/>
      <c r="C5" s="866" t="s">
        <v>516</v>
      </c>
      <c r="D5" s="867"/>
      <c r="E5" s="867"/>
      <c r="F5" s="868" t="s">
        <v>401</v>
      </c>
      <c r="G5" s="855"/>
      <c r="H5" s="855"/>
    </row>
    <row r="6" spans="2:8">
      <c r="C6" s="175"/>
      <c r="D6" s="175"/>
      <c r="E6" s="175"/>
    </row>
    <row r="7" spans="2:8">
      <c r="B7" s="101" t="s">
        <v>272</v>
      </c>
      <c r="C7" s="175"/>
      <c r="D7" s="175"/>
      <c r="E7" s="175"/>
    </row>
    <row r="8" spans="2:8">
      <c r="B8" s="97" t="s">
        <v>10</v>
      </c>
      <c r="C8" s="473">
        <v>26.216999999999999</v>
      </c>
      <c r="D8" s="473">
        <v>-13.878</v>
      </c>
      <c r="E8" s="473">
        <v>12.338999999999999</v>
      </c>
      <c r="F8" s="253">
        <v>103.65300000000001</v>
      </c>
      <c r="G8" s="253">
        <v>-399.548</v>
      </c>
      <c r="H8" s="253">
        <v>-295.89499999999998</v>
      </c>
    </row>
    <row r="9" spans="2:8">
      <c r="B9" s="97" t="s">
        <v>46</v>
      </c>
      <c r="C9" s="473">
        <v>610.40499999999997</v>
      </c>
      <c r="D9" s="473">
        <v>-164.31100000000001</v>
      </c>
      <c r="E9" s="473">
        <v>446.09399999999994</v>
      </c>
      <c r="F9" s="253">
        <v>697.71400000000006</v>
      </c>
      <c r="G9" s="253">
        <v>-219.69200000000001</v>
      </c>
      <c r="H9" s="253">
        <v>478.02200000000005</v>
      </c>
    </row>
    <row r="10" spans="2:8">
      <c r="B10" s="97" t="s">
        <v>14</v>
      </c>
      <c r="C10" s="473">
        <v>779.14200000000017</v>
      </c>
      <c r="D10" s="473">
        <v>-215.953</v>
      </c>
      <c r="E10" s="473">
        <v>563.18900000000019</v>
      </c>
      <c r="F10" s="253">
        <v>745.22400000000005</v>
      </c>
      <c r="G10" s="253">
        <v>-130.625</v>
      </c>
      <c r="H10" s="253">
        <v>614.59900000000005</v>
      </c>
    </row>
    <row r="11" spans="2:8">
      <c r="B11" s="424" t="s">
        <v>311</v>
      </c>
      <c r="C11" s="476">
        <v>111.121</v>
      </c>
      <c r="D11" s="476">
        <v>-46.704999999999998</v>
      </c>
      <c r="E11" s="476">
        <v>64.415999999999997</v>
      </c>
      <c r="F11" s="477">
        <v>175.57399999999998</v>
      </c>
      <c r="G11" s="477">
        <v>-41.331000000000003</v>
      </c>
      <c r="H11" s="477">
        <v>134.24299999999999</v>
      </c>
    </row>
    <row r="12" spans="2:8">
      <c r="B12" s="416" t="s">
        <v>118</v>
      </c>
      <c r="C12" s="400">
        <v>1526.8850000000002</v>
      </c>
      <c r="D12" s="400">
        <v>-440.84700000000004</v>
      </c>
      <c r="E12" s="400">
        <v>1086.038</v>
      </c>
      <c r="F12" s="401">
        <v>1722.1650000000002</v>
      </c>
      <c r="G12" s="401">
        <v>-791.19600000000003</v>
      </c>
      <c r="H12" s="401">
        <v>930.96900000000005</v>
      </c>
    </row>
    <row r="13" spans="2:8">
      <c r="C13" s="175"/>
      <c r="D13" s="175"/>
      <c r="E13" s="175"/>
    </row>
    <row r="14" spans="2:8">
      <c r="B14" s="101" t="s">
        <v>273</v>
      </c>
      <c r="C14" s="175"/>
      <c r="D14" s="175"/>
      <c r="E14" s="175"/>
    </row>
    <row r="15" spans="2:8">
      <c r="B15" s="97" t="s">
        <v>10</v>
      </c>
      <c r="C15" s="473">
        <v>-54.158999999999992</v>
      </c>
      <c r="D15" s="473">
        <v>-83.754000000000005</v>
      </c>
      <c r="E15" s="473">
        <v>-137.91300000000001</v>
      </c>
      <c r="F15" s="254">
        <v>130.68599999999998</v>
      </c>
      <c r="G15" s="254">
        <v>-114.133</v>
      </c>
      <c r="H15" s="254">
        <v>16.552999999999983</v>
      </c>
    </row>
    <row r="16" spans="2:8">
      <c r="B16" s="97" t="s">
        <v>46</v>
      </c>
      <c r="C16" s="473">
        <v>1737.2799999999993</v>
      </c>
      <c r="D16" s="473">
        <v>-678.63900000000001</v>
      </c>
      <c r="E16" s="473">
        <v>1058.6409999999992</v>
      </c>
      <c r="F16" s="254">
        <v>1760.5530000000003</v>
      </c>
      <c r="G16" s="254">
        <v>-1444.231</v>
      </c>
      <c r="H16" s="254">
        <v>316.32200000000034</v>
      </c>
    </row>
    <row r="17" spans="2:8">
      <c r="B17" s="424" t="s">
        <v>14</v>
      </c>
      <c r="C17" s="476">
        <v>644.97700000000009</v>
      </c>
      <c r="D17" s="476">
        <v>-136.464</v>
      </c>
      <c r="E17" s="476">
        <v>508.51300000000009</v>
      </c>
      <c r="F17" s="478">
        <v>641.23200000000008</v>
      </c>
      <c r="G17" s="478">
        <v>-136.58099999999999</v>
      </c>
      <c r="H17" s="478">
        <v>504.65100000000007</v>
      </c>
    </row>
    <row r="18" spans="2:8">
      <c r="B18" s="416" t="s">
        <v>119</v>
      </c>
      <c r="C18" s="400">
        <v>2328.097999999999</v>
      </c>
      <c r="D18" s="400">
        <v>-898.85699999999997</v>
      </c>
      <c r="E18" s="400">
        <v>1429.2409999999993</v>
      </c>
      <c r="F18" s="401">
        <v>2532.4710000000005</v>
      </c>
      <c r="G18" s="401">
        <v>-1694.9449999999999</v>
      </c>
      <c r="H18" s="401">
        <v>837.52600000000041</v>
      </c>
    </row>
    <row r="19" spans="2:8" s="88" customFormat="1">
      <c r="B19" s="415"/>
      <c r="C19" s="415"/>
      <c r="D19" s="415"/>
      <c r="E19" s="415"/>
      <c r="F19" s="415"/>
      <c r="G19" s="415"/>
      <c r="H19" s="415"/>
    </row>
    <row r="20" spans="2:8">
      <c r="B20" s="428" t="s">
        <v>346</v>
      </c>
      <c r="C20" s="479">
        <v>-106.40800000000002</v>
      </c>
      <c r="D20" s="479">
        <v>-21.591999999999999</v>
      </c>
      <c r="E20" s="479">
        <v>-128</v>
      </c>
      <c r="F20" s="480">
        <v>-85.477999999999994</v>
      </c>
      <c r="G20" s="480">
        <v>-43.531999999999996</v>
      </c>
      <c r="H20" s="480">
        <v>-129.01</v>
      </c>
    </row>
    <row r="21" spans="2:8" ht="9" customHeight="1">
      <c r="B21" s="415"/>
      <c r="C21" s="481"/>
      <c r="D21" s="481"/>
      <c r="E21" s="481"/>
      <c r="F21" s="481"/>
      <c r="G21" s="481"/>
      <c r="H21" s="481"/>
    </row>
    <row r="22" spans="2:8">
      <c r="B22" s="482" t="s">
        <v>114</v>
      </c>
      <c r="C22" s="483">
        <v>3748.5749999999994</v>
      </c>
      <c r="D22" s="483">
        <v>-1361.296</v>
      </c>
      <c r="E22" s="483">
        <v>2387.2789999999995</v>
      </c>
      <c r="F22" s="484">
        <v>4169.1580000000004</v>
      </c>
      <c r="G22" s="484">
        <v>-2529.6730000000002</v>
      </c>
      <c r="H22" s="484">
        <v>1639.4850000000004</v>
      </c>
    </row>
    <row r="24" spans="2:8">
      <c r="B24" s="424"/>
      <c r="C24" s="424"/>
      <c r="D24" s="424"/>
      <c r="E24" s="424"/>
      <c r="F24" s="424"/>
      <c r="G24" s="424"/>
      <c r="H24" s="424"/>
    </row>
    <row r="25" spans="2:8">
      <c r="B25" s="854" t="s">
        <v>490</v>
      </c>
      <c r="C25" s="864" t="s">
        <v>460</v>
      </c>
      <c r="D25" s="864"/>
      <c r="E25" s="864"/>
      <c r="F25" s="864"/>
      <c r="G25" s="864"/>
      <c r="H25" s="864"/>
    </row>
    <row r="26" spans="2:8" ht="38.25">
      <c r="B26" s="863"/>
      <c r="C26" s="713" t="s">
        <v>29</v>
      </c>
      <c r="D26" s="714" t="s">
        <v>115</v>
      </c>
      <c r="E26" s="715" t="s">
        <v>112</v>
      </c>
      <c r="F26" s="474" t="s">
        <v>29</v>
      </c>
      <c r="G26" s="475" t="s">
        <v>115</v>
      </c>
      <c r="H26" s="475" t="s">
        <v>113</v>
      </c>
    </row>
    <row r="27" spans="2:8">
      <c r="B27" s="855"/>
      <c r="C27" s="869" t="s">
        <v>521</v>
      </c>
      <c r="D27" s="869"/>
      <c r="E27" s="869"/>
      <c r="F27" s="870" t="s">
        <v>522</v>
      </c>
      <c r="G27" s="870"/>
      <c r="H27" s="870"/>
    </row>
    <row r="28" spans="2:8">
      <c r="C28" s="175"/>
      <c r="D28" s="175"/>
      <c r="E28" s="175"/>
    </row>
    <row r="29" spans="2:8">
      <c r="B29" s="101" t="s">
        <v>272</v>
      </c>
      <c r="C29" s="175"/>
      <c r="D29" s="175"/>
      <c r="E29" s="175"/>
    </row>
    <row r="30" spans="2:8">
      <c r="B30" s="97" t="s">
        <v>10</v>
      </c>
      <c r="C30" s="473">
        <v>-3.0250000000000004</v>
      </c>
      <c r="D30" s="473">
        <v>9.3500000000000014</v>
      </c>
      <c r="E30" s="473">
        <v>6.3250000000000011</v>
      </c>
      <c r="F30" s="253">
        <v>11.913000000000029</v>
      </c>
      <c r="G30" s="253">
        <v>-332.75900000000001</v>
      </c>
      <c r="H30" s="253">
        <v>-320.846</v>
      </c>
    </row>
    <row r="31" spans="2:8">
      <c r="B31" s="97" t="s">
        <v>46</v>
      </c>
      <c r="C31" s="473">
        <v>144.82599999999996</v>
      </c>
      <c r="D31" s="473">
        <v>-47.407000000000011</v>
      </c>
      <c r="E31" s="473">
        <v>97.418999999999954</v>
      </c>
      <c r="F31" s="253">
        <v>164.01999999999998</v>
      </c>
      <c r="G31" s="253">
        <v>-42.620000000000005</v>
      </c>
      <c r="H31" s="253">
        <v>121.39999999999998</v>
      </c>
    </row>
    <row r="32" spans="2:8">
      <c r="B32" s="97" t="s">
        <v>14</v>
      </c>
      <c r="C32" s="473">
        <v>100.57100000000017</v>
      </c>
      <c r="D32" s="473">
        <v>-199.39400000000001</v>
      </c>
      <c r="E32" s="473">
        <v>-98.822999999999837</v>
      </c>
      <c r="F32" s="253">
        <v>140.32400000000001</v>
      </c>
      <c r="G32" s="253">
        <v>-80.984000000000009</v>
      </c>
      <c r="H32" s="253">
        <v>59.34</v>
      </c>
    </row>
    <row r="33" spans="2:8">
      <c r="B33" s="424" t="s">
        <v>311</v>
      </c>
      <c r="C33" s="476">
        <v>30.96</v>
      </c>
      <c r="D33" s="476">
        <v>-11.646999999999998</v>
      </c>
      <c r="E33" s="476">
        <v>19.313000000000002</v>
      </c>
      <c r="F33" s="477">
        <v>63.27699999999998</v>
      </c>
      <c r="G33" s="477">
        <v>-9.9520000000000017</v>
      </c>
      <c r="H33" s="477">
        <v>53.324999999999974</v>
      </c>
    </row>
    <row r="34" spans="2:8">
      <c r="B34" s="416" t="s">
        <v>118</v>
      </c>
      <c r="C34" s="400">
        <v>273.33200000000011</v>
      </c>
      <c r="D34" s="400">
        <v>-249.09800000000001</v>
      </c>
      <c r="E34" s="400">
        <v>24.234000000000123</v>
      </c>
      <c r="F34" s="401">
        <v>379.53400000000005</v>
      </c>
      <c r="G34" s="401">
        <v>-466.31000000000006</v>
      </c>
      <c r="H34" s="401">
        <v>-86.776000000000053</v>
      </c>
    </row>
    <row r="35" spans="2:8">
      <c r="C35" s="175"/>
      <c r="D35" s="175"/>
      <c r="E35" s="175"/>
    </row>
    <row r="36" spans="2:8">
      <c r="B36" s="101" t="s">
        <v>273</v>
      </c>
      <c r="C36" s="175"/>
      <c r="D36" s="175"/>
      <c r="E36" s="175"/>
    </row>
    <row r="37" spans="2:8">
      <c r="B37" s="97" t="s">
        <v>10</v>
      </c>
      <c r="C37" s="473">
        <v>-3.5650000000000972</v>
      </c>
      <c r="D37" s="473">
        <v>7.6730000000000018</v>
      </c>
      <c r="E37" s="473">
        <v>4.1079999999999046</v>
      </c>
      <c r="F37" s="254">
        <v>184.04199999999992</v>
      </c>
      <c r="G37" s="254">
        <v>-28.339999999999989</v>
      </c>
      <c r="H37" s="254">
        <v>155.70199999999994</v>
      </c>
    </row>
    <row r="38" spans="2:8">
      <c r="B38" s="97" t="s">
        <v>46</v>
      </c>
      <c r="C38" s="473">
        <v>413.53499999999968</v>
      </c>
      <c r="D38" s="473">
        <v>-173.72800000000001</v>
      </c>
      <c r="E38" s="473">
        <v>239.80699999999968</v>
      </c>
      <c r="F38" s="254">
        <v>566.57100000000037</v>
      </c>
      <c r="G38" s="254">
        <v>-133.47399999999993</v>
      </c>
      <c r="H38" s="254">
        <v>433.09700000000043</v>
      </c>
    </row>
    <row r="39" spans="2:8">
      <c r="B39" s="424" t="s">
        <v>14</v>
      </c>
      <c r="C39" s="476">
        <v>183.64400000000006</v>
      </c>
      <c r="D39" s="476">
        <v>-38.221999999999994</v>
      </c>
      <c r="E39" s="476">
        <v>145.42200000000008</v>
      </c>
      <c r="F39" s="478">
        <v>136.47700000000012</v>
      </c>
      <c r="G39" s="478">
        <v>-28.194999999999993</v>
      </c>
      <c r="H39" s="478">
        <v>108.28200000000012</v>
      </c>
    </row>
    <row r="40" spans="2:8">
      <c r="B40" s="416" t="s">
        <v>119</v>
      </c>
      <c r="C40" s="400">
        <v>593.61399999999958</v>
      </c>
      <c r="D40" s="400">
        <v>-204.27699999999999</v>
      </c>
      <c r="E40" s="400">
        <v>389.33699999999965</v>
      </c>
      <c r="F40" s="401">
        <v>887.09000000000037</v>
      </c>
      <c r="G40" s="401">
        <v>-190.0089999999999</v>
      </c>
      <c r="H40" s="401">
        <v>697.08100000000059</v>
      </c>
    </row>
    <row r="41" spans="2:8">
      <c r="B41" s="415"/>
      <c r="C41" s="415"/>
      <c r="D41" s="415"/>
      <c r="E41" s="415"/>
      <c r="F41" s="415"/>
      <c r="G41" s="415"/>
      <c r="H41" s="415"/>
    </row>
    <row r="42" spans="2:8">
      <c r="B42" s="428" t="s">
        <v>346</v>
      </c>
      <c r="C42" s="479">
        <v>-17.722000000000023</v>
      </c>
      <c r="D42" s="479">
        <v>-6.3229999999999986</v>
      </c>
      <c r="E42" s="479">
        <v>-24.045000000000023</v>
      </c>
      <c r="F42" s="480">
        <v>-27.522999999999996</v>
      </c>
      <c r="G42" s="480">
        <v>-9.2769999999999939</v>
      </c>
      <c r="H42" s="480">
        <v>-36.79999999999999</v>
      </c>
    </row>
    <row r="43" spans="2:8">
      <c r="B43" s="415"/>
      <c r="C43" s="481"/>
      <c r="D43" s="481"/>
      <c r="E43" s="481"/>
      <c r="F43" s="481"/>
      <c r="G43" s="481"/>
      <c r="H43" s="481"/>
    </row>
    <row r="44" spans="2:8">
      <c r="B44" s="482" t="s">
        <v>114</v>
      </c>
      <c r="C44" s="483">
        <v>849.22399999999971</v>
      </c>
      <c r="D44" s="483">
        <v>-459.69799999999998</v>
      </c>
      <c r="E44" s="483">
        <v>389.52599999999978</v>
      </c>
      <c r="F44" s="484">
        <v>1239.1010000000006</v>
      </c>
      <c r="G44" s="484">
        <v>-665.596</v>
      </c>
      <c r="H44" s="484">
        <v>573.50500000000056</v>
      </c>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topLeftCell="A19" zoomScale="85" zoomScaleNormal="85" workbookViewId="0">
      <selection activeCell="P57" sqref="P57"/>
    </sheetView>
  </sheetViews>
  <sheetFormatPr baseColWidth="10" defaultColWidth="11.42578125" defaultRowHeight="12.75"/>
  <cols>
    <col min="1" max="1" width="5.5703125" style="80" customWidth="1"/>
    <col min="2" max="2" width="66.42578125" style="102" customWidth="1"/>
    <col min="3" max="4" width="15.5703125" style="102" bestFit="1" customWidth="1"/>
    <col min="5" max="5" width="8" style="102" bestFit="1" customWidth="1"/>
    <col min="6" max="6" width="10.5703125" style="102" bestFit="1" customWidth="1"/>
    <col min="7" max="7" width="1.42578125" style="80" customWidth="1"/>
    <col min="8" max="8" width="12.140625" style="80" customWidth="1"/>
    <col min="9" max="16384" width="11.42578125" style="80"/>
  </cols>
  <sheetData>
    <row r="2" spans="1:11">
      <c r="A2" s="89"/>
      <c r="B2" s="859"/>
      <c r="C2" s="859"/>
      <c r="D2" s="859"/>
      <c r="E2" s="859"/>
      <c r="F2" s="859"/>
    </row>
    <row r="3" spans="1:11" ht="12.75" customHeight="1">
      <c r="A3" s="89"/>
      <c r="B3" s="857" t="s">
        <v>468</v>
      </c>
      <c r="C3" s="856" t="s">
        <v>257</v>
      </c>
      <c r="D3" s="856"/>
      <c r="E3" s="856"/>
      <c r="F3" s="856"/>
      <c r="H3" s="856" t="s">
        <v>467</v>
      </c>
      <c r="I3" s="856"/>
      <c r="J3" s="856"/>
      <c r="K3" s="856"/>
    </row>
    <row r="4" spans="1:11">
      <c r="A4" s="89"/>
      <c r="B4" s="872"/>
      <c r="C4" s="412" t="s">
        <v>516</v>
      </c>
      <c r="D4" s="413" t="s">
        <v>401</v>
      </c>
      <c r="E4" s="414" t="s">
        <v>67</v>
      </c>
      <c r="F4" s="414" t="s">
        <v>463</v>
      </c>
      <c r="H4" s="412" t="s">
        <v>521</v>
      </c>
      <c r="I4" s="413" t="s">
        <v>522</v>
      </c>
      <c r="J4" s="414" t="s">
        <v>67</v>
      </c>
      <c r="K4" s="414" t="s">
        <v>18</v>
      </c>
    </row>
    <row r="5" spans="1:11">
      <c r="A5" s="89"/>
      <c r="B5" s="97"/>
      <c r="C5" s="871"/>
      <c r="D5" s="871"/>
      <c r="E5" s="871"/>
      <c r="F5" s="98"/>
      <c r="H5" s="871"/>
      <c r="I5" s="871"/>
      <c r="J5" s="871"/>
      <c r="K5" s="98"/>
    </row>
    <row r="6" spans="1:11">
      <c r="A6" s="89"/>
      <c r="B6" s="101" t="s">
        <v>475</v>
      </c>
      <c r="C6" s="97"/>
      <c r="D6" s="97"/>
      <c r="E6" s="97"/>
      <c r="F6" s="97"/>
      <c r="H6" s="97"/>
      <c r="I6" s="97"/>
      <c r="J6" s="97"/>
      <c r="K6" s="97"/>
    </row>
    <row r="7" spans="1:11">
      <c r="A7" s="89"/>
      <c r="B7" s="97" t="s">
        <v>10</v>
      </c>
      <c r="C7" s="378">
        <v>49</v>
      </c>
      <c r="D7" s="81">
        <v>102</v>
      </c>
      <c r="E7" s="81">
        <v>-52</v>
      </c>
      <c r="F7" s="260">
        <v>-0.51500000000000001</v>
      </c>
      <c r="G7" s="235"/>
      <c r="H7" s="378">
        <v>1</v>
      </c>
      <c r="I7" s="81">
        <v>24</v>
      </c>
      <c r="J7" s="81">
        <v>-23</v>
      </c>
      <c r="K7" s="260">
        <v>-0.95799999999999996</v>
      </c>
    </row>
    <row r="8" spans="1:11">
      <c r="A8" s="89"/>
      <c r="B8" s="97" t="s">
        <v>46</v>
      </c>
      <c r="C8" s="378">
        <v>357</v>
      </c>
      <c r="D8" s="81">
        <v>349</v>
      </c>
      <c r="E8" s="81">
        <v>8</v>
      </c>
      <c r="F8" s="260">
        <v>2.4E-2</v>
      </c>
      <c r="G8" s="235"/>
      <c r="H8" s="378">
        <v>94</v>
      </c>
      <c r="I8" s="81">
        <v>79</v>
      </c>
      <c r="J8" s="81">
        <v>15</v>
      </c>
      <c r="K8" s="260">
        <v>0.187</v>
      </c>
    </row>
    <row r="9" spans="1:11">
      <c r="A9" s="89"/>
      <c r="B9" s="97" t="s">
        <v>14</v>
      </c>
      <c r="C9" s="378">
        <v>61</v>
      </c>
      <c r="D9" s="81">
        <v>42</v>
      </c>
      <c r="E9" s="81">
        <v>18</v>
      </c>
      <c r="F9" s="260">
        <v>0.435</v>
      </c>
      <c r="G9" s="235"/>
      <c r="H9" s="378">
        <v>13</v>
      </c>
      <c r="I9" s="81">
        <v>13</v>
      </c>
      <c r="J9" s="81">
        <v>0</v>
      </c>
      <c r="K9" s="260">
        <v>-0.02</v>
      </c>
    </row>
    <row r="10" spans="1:11">
      <c r="A10" s="89"/>
      <c r="B10" s="97" t="s">
        <v>311</v>
      </c>
      <c r="C10" s="378">
        <v>4</v>
      </c>
      <c r="D10" s="81">
        <v>5</v>
      </c>
      <c r="E10" s="81">
        <v>-1</v>
      </c>
      <c r="F10" s="260">
        <v>-0.109</v>
      </c>
      <c r="G10" s="235"/>
      <c r="H10" s="378">
        <v>1</v>
      </c>
      <c r="I10" s="81">
        <v>1</v>
      </c>
      <c r="J10" s="81">
        <v>0</v>
      </c>
      <c r="K10" s="260">
        <v>-0.157</v>
      </c>
    </row>
    <row r="11" spans="1:11">
      <c r="A11" s="89"/>
      <c r="B11" s="486" t="s">
        <v>347</v>
      </c>
      <c r="C11" s="388">
        <v>4</v>
      </c>
      <c r="D11" s="389">
        <v>1</v>
      </c>
      <c r="E11" s="389">
        <v>2</v>
      </c>
      <c r="F11" s="487">
        <v>1.7909999999999999</v>
      </c>
      <c r="G11" s="235"/>
      <c r="H11" s="388">
        <v>2</v>
      </c>
      <c r="I11" s="389">
        <v>0</v>
      </c>
      <c r="J11" s="389">
        <v>2</v>
      </c>
      <c r="K11" s="317" t="s">
        <v>535</v>
      </c>
    </row>
    <row r="12" spans="1:11" s="113" customFormat="1">
      <c r="A12" s="88"/>
      <c r="B12" s="488" t="s">
        <v>121</v>
      </c>
      <c r="C12" s="400">
        <v>475</v>
      </c>
      <c r="D12" s="452">
        <v>499</v>
      </c>
      <c r="E12" s="452">
        <v>-23</v>
      </c>
      <c r="F12" s="489">
        <v>-4.7E-2</v>
      </c>
      <c r="G12" s="485"/>
      <c r="H12" s="400">
        <v>111</v>
      </c>
      <c r="I12" s="452">
        <v>118</v>
      </c>
      <c r="J12" s="452">
        <v>-7</v>
      </c>
      <c r="K12" s="489">
        <v>-5.8000000000000003E-2</v>
      </c>
    </row>
    <row r="13" spans="1:11">
      <c r="A13" s="89"/>
      <c r="B13" s="100"/>
      <c r="C13" s="238"/>
      <c r="D13" s="238"/>
      <c r="E13" s="238"/>
      <c r="F13" s="239"/>
      <c r="G13" s="237"/>
      <c r="H13" s="238"/>
      <c r="I13" s="238"/>
      <c r="J13" s="238"/>
      <c r="K13" s="239"/>
    </row>
    <row r="14" spans="1:11">
      <c r="A14" s="89"/>
      <c r="B14" s="101" t="s">
        <v>474</v>
      </c>
      <c r="C14" s="236"/>
      <c r="D14" s="236"/>
      <c r="E14" s="236"/>
      <c r="F14" s="240"/>
      <c r="G14" s="237"/>
      <c r="H14" s="236"/>
      <c r="I14" s="236"/>
      <c r="J14" s="236"/>
      <c r="K14" s="240"/>
    </row>
    <row r="15" spans="1:11">
      <c r="A15" s="89"/>
      <c r="B15" s="97" t="s">
        <v>10</v>
      </c>
      <c r="C15" s="411">
        <v>-204</v>
      </c>
      <c r="D15" s="235">
        <v>-284</v>
      </c>
      <c r="E15" s="235">
        <v>80</v>
      </c>
      <c r="F15" s="214">
        <v>0.28199999999999997</v>
      </c>
      <c r="G15" s="235"/>
      <c r="H15" s="411">
        <v>33</v>
      </c>
      <c r="I15" s="235">
        <v>-28</v>
      </c>
      <c r="J15" s="235">
        <v>61</v>
      </c>
      <c r="K15" s="214">
        <v>2.1859999999999999</v>
      </c>
    </row>
    <row r="16" spans="1:11">
      <c r="A16" s="89"/>
      <c r="B16" s="97" t="s">
        <v>46</v>
      </c>
      <c r="C16" s="411">
        <v>-1054</v>
      </c>
      <c r="D16" s="235">
        <v>-1004</v>
      </c>
      <c r="E16" s="235">
        <v>-51</v>
      </c>
      <c r="F16" s="214">
        <v>-0.05</v>
      </c>
      <c r="G16" s="235"/>
      <c r="H16" s="411">
        <v>-327</v>
      </c>
      <c r="I16" s="235">
        <v>-258</v>
      </c>
      <c r="J16" s="235">
        <v>-69</v>
      </c>
      <c r="K16" s="214">
        <v>-0.26800000000000002</v>
      </c>
    </row>
    <row r="17" spans="1:11">
      <c r="A17" s="89"/>
      <c r="B17" s="97" t="s">
        <v>14</v>
      </c>
      <c r="C17" s="411">
        <v>-254</v>
      </c>
      <c r="D17" s="235">
        <v>-149</v>
      </c>
      <c r="E17" s="235">
        <v>-105</v>
      </c>
      <c r="F17" s="214">
        <v>-0.70299999999999996</v>
      </c>
      <c r="G17" s="235"/>
      <c r="H17" s="411">
        <v>-73</v>
      </c>
      <c r="I17" s="235">
        <v>-42</v>
      </c>
      <c r="J17" s="235">
        <v>-32</v>
      </c>
      <c r="K17" s="214">
        <v>-0.76400000000000001</v>
      </c>
    </row>
    <row r="18" spans="1:11">
      <c r="A18" s="89"/>
      <c r="B18" s="97" t="s">
        <v>47</v>
      </c>
      <c r="C18" s="411">
        <v>-3</v>
      </c>
      <c r="D18" s="235">
        <v>-1</v>
      </c>
      <c r="E18" s="235">
        <v>-1</v>
      </c>
      <c r="F18" s="214">
        <v>-0.79200000000000004</v>
      </c>
      <c r="G18" s="235"/>
      <c r="H18" s="411">
        <v>0</v>
      </c>
      <c r="I18" s="235">
        <v>-1</v>
      </c>
      <c r="J18" s="235">
        <v>1</v>
      </c>
      <c r="K18" s="214" t="s">
        <v>535</v>
      </c>
    </row>
    <row r="19" spans="1:11">
      <c r="A19" s="89"/>
      <c r="B19" s="97" t="s">
        <v>311</v>
      </c>
      <c r="C19" s="411">
        <v>-80</v>
      </c>
      <c r="D19" s="235">
        <v>-9</v>
      </c>
      <c r="E19" s="235">
        <v>-72</v>
      </c>
      <c r="F19" s="214" t="s">
        <v>535</v>
      </c>
      <c r="G19" s="235"/>
      <c r="H19" s="411">
        <v>-5</v>
      </c>
      <c r="I19" s="235">
        <v>-3</v>
      </c>
      <c r="J19" s="235">
        <v>-1</v>
      </c>
      <c r="K19" s="214">
        <v>-0.44900000000000001</v>
      </c>
    </row>
    <row r="20" spans="1:11">
      <c r="A20" s="89"/>
      <c r="B20" s="486" t="s">
        <v>120</v>
      </c>
      <c r="C20" s="425">
        <v>-40</v>
      </c>
      <c r="D20" s="426">
        <v>-60</v>
      </c>
      <c r="E20" s="426">
        <v>19</v>
      </c>
      <c r="F20" s="317">
        <v>0.32400000000000001</v>
      </c>
      <c r="G20" s="235"/>
      <c r="H20" s="425">
        <v>-10</v>
      </c>
      <c r="I20" s="426">
        <v>-20</v>
      </c>
      <c r="J20" s="426">
        <v>10</v>
      </c>
      <c r="K20" s="317">
        <v>0.504</v>
      </c>
    </row>
    <row r="21" spans="1:11" s="113" customFormat="1">
      <c r="A21" s="88"/>
      <c r="B21" s="488" t="s">
        <v>350</v>
      </c>
      <c r="C21" s="441">
        <v>-1635</v>
      </c>
      <c r="D21" s="491">
        <v>-1506</v>
      </c>
      <c r="E21" s="491">
        <v>-129</v>
      </c>
      <c r="F21" s="321">
        <v>-8.5999999999999993E-2</v>
      </c>
      <c r="G21" s="485"/>
      <c r="H21" s="441">
        <v>-382</v>
      </c>
      <c r="I21" s="491">
        <v>-351</v>
      </c>
      <c r="J21" s="491">
        <v>-31</v>
      </c>
      <c r="K21" s="321">
        <v>-8.8999999999999996E-2</v>
      </c>
    </row>
    <row r="22" spans="1:11">
      <c r="A22" s="89"/>
      <c r="B22" s="100"/>
      <c r="C22" s="238"/>
      <c r="D22" s="238"/>
      <c r="E22" s="238"/>
      <c r="F22" s="239"/>
      <c r="G22" s="237"/>
      <c r="H22" s="238"/>
      <c r="I22" s="238"/>
      <c r="J22" s="238"/>
      <c r="K22" s="239"/>
    </row>
    <row r="23" spans="1:11">
      <c r="A23" s="89"/>
      <c r="B23" s="101" t="s">
        <v>473</v>
      </c>
      <c r="C23" s="236"/>
      <c r="D23" s="236"/>
      <c r="E23" s="236"/>
      <c r="F23" s="240"/>
      <c r="G23" s="237"/>
      <c r="H23" s="236"/>
      <c r="I23" s="236"/>
      <c r="J23" s="236"/>
      <c r="K23" s="240"/>
    </row>
    <row r="24" spans="1:11">
      <c r="A24" s="89"/>
      <c r="B24" s="97" t="s">
        <v>10</v>
      </c>
      <c r="C24" s="378">
        <v>100</v>
      </c>
      <c r="D24" s="81">
        <v>105</v>
      </c>
      <c r="E24" s="81">
        <v>-5</v>
      </c>
      <c r="F24" s="260">
        <v>-4.5999999999999999E-2</v>
      </c>
      <c r="G24" s="81"/>
      <c r="H24" s="378">
        <v>-1</v>
      </c>
      <c r="I24" s="81">
        <v>58</v>
      </c>
      <c r="J24" s="81">
        <v>-59</v>
      </c>
      <c r="K24" s="260">
        <v>-1.012</v>
      </c>
    </row>
    <row r="25" spans="1:11">
      <c r="A25" s="89"/>
      <c r="B25" s="97" t="s">
        <v>46</v>
      </c>
      <c r="C25" s="378">
        <v>25</v>
      </c>
      <c r="D25" s="81">
        <v>40</v>
      </c>
      <c r="E25" s="81">
        <v>-16</v>
      </c>
      <c r="F25" s="260">
        <v>-0.38400000000000001</v>
      </c>
      <c r="G25" s="81"/>
      <c r="H25" s="378">
        <v>22</v>
      </c>
      <c r="I25" s="81">
        <v>-43</v>
      </c>
      <c r="J25" s="81">
        <v>65</v>
      </c>
      <c r="K25" s="260">
        <v>1.512</v>
      </c>
    </row>
    <row r="26" spans="1:11">
      <c r="A26" s="89"/>
      <c r="B26" s="97" t="s">
        <v>14</v>
      </c>
      <c r="C26" s="378">
        <v>2</v>
      </c>
      <c r="D26" s="81">
        <v>-26</v>
      </c>
      <c r="E26" s="81">
        <v>28</v>
      </c>
      <c r="F26" s="782" t="s">
        <v>535</v>
      </c>
      <c r="G26" s="81"/>
      <c r="H26" s="378">
        <v>-6</v>
      </c>
      <c r="I26" s="81">
        <v>1</v>
      </c>
      <c r="J26" s="81">
        <v>-6</v>
      </c>
      <c r="K26" s="214" t="s">
        <v>536</v>
      </c>
    </row>
    <row r="27" spans="1:11">
      <c r="A27" s="89"/>
      <c r="B27" s="97" t="s">
        <v>47</v>
      </c>
      <c r="C27" s="378">
        <v>1</v>
      </c>
      <c r="D27" s="81">
        <v>3</v>
      </c>
      <c r="E27" s="81">
        <v>-2</v>
      </c>
      <c r="F27" s="782">
        <v>-0.57099999999999995</v>
      </c>
      <c r="G27" s="81"/>
      <c r="H27" s="378">
        <v>0</v>
      </c>
      <c r="I27" s="81">
        <v>3</v>
      </c>
      <c r="J27" s="81">
        <v>-3</v>
      </c>
      <c r="K27" s="782" t="s">
        <v>535</v>
      </c>
    </row>
    <row r="28" spans="1:11">
      <c r="A28" s="89"/>
      <c r="B28" s="97" t="s">
        <v>311</v>
      </c>
      <c r="C28" s="378">
        <v>0</v>
      </c>
      <c r="D28" s="81">
        <v>2</v>
      </c>
      <c r="E28" s="81">
        <v>-1</v>
      </c>
      <c r="F28" s="260">
        <v>-0.78100000000000003</v>
      </c>
      <c r="G28" s="81"/>
      <c r="H28" s="378">
        <v>0</v>
      </c>
      <c r="I28" s="81">
        <v>0</v>
      </c>
      <c r="J28" s="81">
        <v>0</v>
      </c>
      <c r="K28" s="260">
        <v>0.80800000000000005</v>
      </c>
    </row>
    <row r="29" spans="1:11">
      <c r="A29" s="89"/>
      <c r="B29" s="486" t="s">
        <v>347</v>
      </c>
      <c r="C29" s="388">
        <v>-44</v>
      </c>
      <c r="D29" s="389">
        <v>-101</v>
      </c>
      <c r="E29" s="389">
        <v>57</v>
      </c>
      <c r="F29" s="487">
        <v>0.56499999999999995</v>
      </c>
      <c r="G29" s="81"/>
      <c r="H29" s="388">
        <v>3</v>
      </c>
      <c r="I29" s="389">
        <v>-30</v>
      </c>
      <c r="J29" s="389">
        <v>33</v>
      </c>
      <c r="K29" s="317" t="s">
        <v>535</v>
      </c>
    </row>
    <row r="30" spans="1:11" s="113" customFormat="1">
      <c r="A30" s="88"/>
      <c r="B30" s="488" t="s">
        <v>122</v>
      </c>
      <c r="C30" s="400">
        <v>85</v>
      </c>
      <c r="D30" s="452">
        <v>24</v>
      </c>
      <c r="E30" s="452">
        <v>61</v>
      </c>
      <c r="F30" s="489">
        <v>2.5840000000000001</v>
      </c>
      <c r="H30" s="400">
        <v>18</v>
      </c>
      <c r="I30" s="452">
        <v>-11</v>
      </c>
      <c r="J30" s="452">
        <v>29</v>
      </c>
      <c r="K30" s="321" t="s">
        <v>535</v>
      </c>
    </row>
    <row r="31" spans="1:11">
      <c r="A31" s="89"/>
      <c r="B31" s="490"/>
      <c r="C31" s="427"/>
      <c r="D31" s="427"/>
      <c r="E31" s="427"/>
      <c r="F31" s="427"/>
      <c r="G31" s="238"/>
      <c r="H31" s="427"/>
      <c r="I31" s="427"/>
      <c r="J31" s="427"/>
      <c r="K31" s="427"/>
    </row>
    <row r="32" spans="1:11" s="113" customFormat="1">
      <c r="A32" s="88"/>
      <c r="B32" s="488" t="s">
        <v>274</v>
      </c>
      <c r="C32" s="441">
        <v>333</v>
      </c>
      <c r="D32" s="491">
        <v>337</v>
      </c>
      <c r="E32" s="491">
        <v>-4</v>
      </c>
      <c r="F32" s="321">
        <v>-1.0999999999999999E-2</v>
      </c>
      <c r="G32" s="485"/>
      <c r="H32" s="441">
        <v>20</v>
      </c>
      <c r="I32" s="491">
        <v>75</v>
      </c>
      <c r="J32" s="491">
        <v>-55</v>
      </c>
      <c r="K32" s="321">
        <v>-0.73699999999999999</v>
      </c>
    </row>
    <row r="33" spans="1:11">
      <c r="A33" s="89"/>
      <c r="B33" s="490"/>
      <c r="C33" s="427"/>
      <c r="D33" s="427"/>
      <c r="E33" s="427"/>
      <c r="F33" s="427"/>
      <c r="G33" s="238"/>
      <c r="H33" s="427"/>
      <c r="I33" s="427"/>
      <c r="J33" s="427"/>
      <c r="K33" s="427"/>
    </row>
    <row r="34" spans="1:11">
      <c r="A34" s="492"/>
      <c r="B34" s="495" t="s">
        <v>123</v>
      </c>
      <c r="C34" s="493">
        <v>-742</v>
      </c>
      <c r="D34" s="493">
        <v>-647</v>
      </c>
      <c r="E34" s="493">
        <v>-95</v>
      </c>
      <c r="F34" s="494">
        <v>-0.14599999999999999</v>
      </c>
      <c r="G34" s="235"/>
      <c r="H34" s="493">
        <v>-233</v>
      </c>
      <c r="I34" s="493">
        <v>-169</v>
      </c>
      <c r="J34" s="493">
        <v>-64</v>
      </c>
      <c r="K34" s="494">
        <v>-0.377</v>
      </c>
    </row>
    <row r="35" spans="1:11">
      <c r="A35" s="89"/>
      <c r="B35" s="174"/>
      <c r="C35" s="234"/>
      <c r="D35" s="234"/>
      <c r="E35" s="234"/>
      <c r="F35" s="225"/>
      <c r="G35" s="241"/>
      <c r="H35" s="234"/>
      <c r="I35" s="234"/>
      <c r="J35" s="234"/>
      <c r="K35" s="225"/>
    </row>
    <row r="36" spans="1:11">
      <c r="A36" s="89"/>
      <c r="B36" s="101" t="s">
        <v>472</v>
      </c>
      <c r="C36" s="234"/>
      <c r="D36" s="234"/>
      <c r="E36" s="234"/>
      <c r="F36" s="225"/>
      <c r="G36" s="241"/>
      <c r="H36" s="234"/>
      <c r="I36" s="234"/>
      <c r="J36" s="234"/>
      <c r="K36" s="225"/>
    </row>
    <row r="37" spans="1:11">
      <c r="A37" s="89"/>
      <c r="B37" s="97" t="s">
        <v>10</v>
      </c>
      <c r="C37" s="411">
        <v>-282</v>
      </c>
      <c r="D37" s="235" t="s">
        <v>537</v>
      </c>
      <c r="E37" s="235">
        <v>-282</v>
      </c>
      <c r="F37" s="214" t="s">
        <v>535</v>
      </c>
      <c r="G37" s="235"/>
      <c r="H37" s="411">
        <v>2</v>
      </c>
      <c r="I37" s="235">
        <v>0</v>
      </c>
      <c r="J37" s="235">
        <v>2</v>
      </c>
      <c r="K37" s="214" t="s">
        <v>536</v>
      </c>
    </row>
    <row r="38" spans="1:11">
      <c r="A38" s="89"/>
      <c r="B38" s="97" t="s">
        <v>46</v>
      </c>
      <c r="C38" s="411">
        <v>81</v>
      </c>
      <c r="D38" s="235">
        <v>-342</v>
      </c>
      <c r="E38" s="235">
        <v>424</v>
      </c>
      <c r="F38" s="214" t="s">
        <v>535</v>
      </c>
      <c r="G38" s="235"/>
      <c r="H38" s="411">
        <v>-26</v>
      </c>
      <c r="I38" s="235">
        <v>-311</v>
      </c>
      <c r="J38" s="235">
        <v>285</v>
      </c>
      <c r="K38" s="214">
        <v>0.91800000000000004</v>
      </c>
    </row>
    <row r="39" spans="1:11" ht="13.5" customHeight="1">
      <c r="A39" s="89"/>
      <c r="B39" s="97" t="s">
        <v>14</v>
      </c>
      <c r="C39" s="411">
        <v>5</v>
      </c>
      <c r="D39" s="235">
        <v>5</v>
      </c>
      <c r="E39" s="235">
        <v>0</v>
      </c>
      <c r="F39" s="214" t="s">
        <v>535</v>
      </c>
      <c r="G39" s="235"/>
      <c r="H39" s="411">
        <v>2</v>
      </c>
      <c r="I39" s="235">
        <v>5</v>
      </c>
      <c r="J39" s="235">
        <v>-3</v>
      </c>
      <c r="K39" s="214">
        <v>0.53</v>
      </c>
    </row>
    <row r="40" spans="1:11" ht="13.5" customHeight="1">
      <c r="A40" s="89"/>
      <c r="B40" s="486" t="s">
        <v>347</v>
      </c>
      <c r="C40" s="783">
        <v>0</v>
      </c>
      <c r="D40" s="235" t="s">
        <v>537</v>
      </c>
      <c r="E40" s="235">
        <v>0</v>
      </c>
      <c r="F40" s="214" t="s">
        <v>535</v>
      </c>
      <c r="G40" s="235"/>
      <c r="H40" s="411">
        <v>0</v>
      </c>
      <c r="I40" s="235">
        <v>94</v>
      </c>
      <c r="J40" s="235">
        <v>-94</v>
      </c>
      <c r="K40" s="214" t="s">
        <v>535</v>
      </c>
    </row>
    <row r="41" spans="1:11" s="113" customFormat="1">
      <c r="A41" s="88"/>
      <c r="B41" s="488" t="s">
        <v>332</v>
      </c>
      <c r="C41" s="441">
        <v>-196</v>
      </c>
      <c r="D41" s="491">
        <v>-337</v>
      </c>
      <c r="E41" s="491">
        <v>142</v>
      </c>
      <c r="F41" s="321">
        <v>0.42</v>
      </c>
      <c r="G41" s="485"/>
      <c r="H41" s="441">
        <v>-21</v>
      </c>
      <c r="I41" s="491">
        <v>-212</v>
      </c>
      <c r="J41" s="491">
        <v>190</v>
      </c>
      <c r="K41" s="321">
        <v>0.9</v>
      </c>
    </row>
    <row r="42" spans="1:11">
      <c r="A42" s="89"/>
      <c r="B42" s="490"/>
      <c r="C42" s="427"/>
      <c r="D42" s="427"/>
      <c r="E42" s="427"/>
      <c r="F42" s="427"/>
      <c r="G42" s="238"/>
      <c r="H42" s="427"/>
      <c r="I42" s="427"/>
      <c r="J42" s="427"/>
      <c r="K42" s="427"/>
    </row>
    <row r="43" spans="1:11" s="113" customFormat="1">
      <c r="A43" s="88"/>
      <c r="B43" s="101" t="s">
        <v>469</v>
      </c>
      <c r="C43" s="234"/>
      <c r="D43" s="234"/>
      <c r="E43" s="234"/>
      <c r="F43" s="225"/>
      <c r="G43" s="241"/>
      <c r="H43" s="234"/>
      <c r="I43" s="234"/>
      <c r="J43" s="234"/>
      <c r="K43" s="225"/>
    </row>
    <row r="44" spans="1:11" s="113" customFormat="1">
      <c r="A44" s="88"/>
      <c r="B44" s="97" t="s">
        <v>10</v>
      </c>
      <c r="C44" s="411">
        <v>0</v>
      </c>
      <c r="D44" s="221">
        <v>0</v>
      </c>
      <c r="E44" s="221">
        <v>-1</v>
      </c>
      <c r="F44" s="214" t="s">
        <v>535</v>
      </c>
      <c r="G44" s="485"/>
      <c r="H44" s="411">
        <v>0</v>
      </c>
      <c r="I44" s="221">
        <v>0</v>
      </c>
      <c r="J44" s="221">
        <v>1</v>
      </c>
      <c r="K44" s="214" t="s">
        <v>535</v>
      </c>
    </row>
    <row r="45" spans="1:11" s="113" customFormat="1">
      <c r="A45" s="88"/>
      <c r="B45" s="97" t="s">
        <v>14</v>
      </c>
      <c r="C45" s="411">
        <v>0</v>
      </c>
      <c r="D45" s="221">
        <v>0</v>
      </c>
      <c r="E45" s="221">
        <v>0</v>
      </c>
      <c r="F45" s="214" t="s">
        <v>535</v>
      </c>
      <c r="G45" s="485"/>
      <c r="H45" s="411">
        <v>-1</v>
      </c>
      <c r="I45" s="221">
        <v>0</v>
      </c>
      <c r="J45" s="221">
        <v>-1</v>
      </c>
      <c r="K45" s="214" t="s">
        <v>535</v>
      </c>
    </row>
    <row r="46" spans="1:11" s="113" customFormat="1">
      <c r="A46" s="88"/>
      <c r="B46" s="172" t="s">
        <v>470</v>
      </c>
      <c r="C46" s="442">
        <v>0</v>
      </c>
      <c r="D46" s="716">
        <v>0</v>
      </c>
      <c r="E46" s="716">
        <v>0</v>
      </c>
      <c r="F46" s="215" t="s">
        <v>535</v>
      </c>
      <c r="G46" s="485"/>
      <c r="H46" s="442">
        <v>-1</v>
      </c>
      <c r="I46" s="716">
        <v>-1</v>
      </c>
      <c r="J46" s="716">
        <v>0</v>
      </c>
      <c r="K46" s="215" t="s">
        <v>535</v>
      </c>
    </row>
    <row r="47" spans="1:11" s="113" customFormat="1">
      <c r="A47" s="88"/>
      <c r="B47" s="488" t="s">
        <v>471</v>
      </c>
      <c r="C47" s="441">
        <v>-196</v>
      </c>
      <c r="D47" s="491">
        <v>-337</v>
      </c>
      <c r="E47" s="491">
        <v>141</v>
      </c>
      <c r="F47" s="321">
        <v>0.41899999999999998</v>
      </c>
      <c r="G47" s="485"/>
      <c r="H47" s="441">
        <v>-22</v>
      </c>
      <c r="I47" s="491">
        <v>-212</v>
      </c>
      <c r="J47" s="491">
        <v>190</v>
      </c>
      <c r="K47" s="321">
        <v>0.89500000000000002</v>
      </c>
    </row>
    <row r="48" spans="1:11">
      <c r="B48" s="80"/>
      <c r="C48" s="237"/>
      <c r="D48" s="237"/>
      <c r="E48" s="237"/>
      <c r="F48" s="237"/>
      <c r="G48" s="237"/>
      <c r="H48" s="237"/>
      <c r="I48" s="237"/>
      <c r="J48" s="237"/>
      <c r="K48" s="237"/>
    </row>
    <row r="49" spans="1:11">
      <c r="A49" s="492"/>
      <c r="B49" s="495" t="s">
        <v>85</v>
      </c>
      <c r="C49" s="493">
        <v>1450</v>
      </c>
      <c r="D49" s="493">
        <v>655</v>
      </c>
      <c r="E49" s="493">
        <v>794</v>
      </c>
      <c r="F49" s="494">
        <v>1.212</v>
      </c>
      <c r="G49" s="235"/>
      <c r="H49" s="493">
        <v>134</v>
      </c>
      <c r="I49" s="493">
        <v>192</v>
      </c>
      <c r="J49" s="493">
        <v>-58</v>
      </c>
      <c r="K49" s="494">
        <v>-0.30099999999999999</v>
      </c>
    </row>
    <row r="50" spans="1:11">
      <c r="A50" s="89"/>
      <c r="B50" s="174"/>
      <c r="C50" s="242"/>
      <c r="D50" s="242"/>
      <c r="E50" s="242"/>
      <c r="F50" s="243"/>
      <c r="G50" s="237"/>
      <c r="H50" s="242"/>
      <c r="I50" s="242"/>
      <c r="J50" s="242"/>
      <c r="K50" s="243"/>
    </row>
    <row r="51" spans="1:11">
      <c r="B51" s="171" t="s">
        <v>86</v>
      </c>
      <c r="C51" s="237"/>
      <c r="D51" s="237"/>
      <c r="E51" s="237"/>
      <c r="F51" s="237"/>
      <c r="G51" s="237"/>
      <c r="H51" s="237"/>
      <c r="I51" s="237"/>
      <c r="J51" s="237"/>
      <c r="K51" s="237"/>
    </row>
    <row r="52" spans="1:11">
      <c r="A52" s="89"/>
      <c r="B52" s="97" t="s">
        <v>10</v>
      </c>
      <c r="C52" s="411">
        <v>15</v>
      </c>
      <c r="D52" s="235">
        <v>-99</v>
      </c>
      <c r="E52" s="235">
        <v>114</v>
      </c>
      <c r="F52" s="214" t="s">
        <v>535</v>
      </c>
      <c r="G52" s="235"/>
      <c r="H52" s="411">
        <v>-54</v>
      </c>
      <c r="I52" s="235">
        <v>-71</v>
      </c>
      <c r="J52" s="235">
        <v>17</v>
      </c>
      <c r="K52" s="214" t="s">
        <v>535</v>
      </c>
    </row>
    <row r="53" spans="1:11">
      <c r="A53" s="89"/>
      <c r="B53" s="97" t="s">
        <v>46</v>
      </c>
      <c r="C53" s="411">
        <v>-255</v>
      </c>
      <c r="D53" s="235">
        <v>-230</v>
      </c>
      <c r="E53" s="235">
        <v>-26</v>
      </c>
      <c r="F53" s="214">
        <v>-0.111</v>
      </c>
      <c r="G53" s="235"/>
      <c r="H53" s="411">
        <v>-36</v>
      </c>
      <c r="I53" s="235">
        <v>-87</v>
      </c>
      <c r="J53" s="235">
        <v>51</v>
      </c>
      <c r="K53" s="214">
        <v>0.58799999999999997</v>
      </c>
    </row>
    <row r="54" spans="1:11">
      <c r="A54" s="89"/>
      <c r="B54" s="97" t="s">
        <v>14</v>
      </c>
      <c r="C54" s="411">
        <v>-403</v>
      </c>
      <c r="D54" s="235">
        <v>-358</v>
      </c>
      <c r="E54" s="235">
        <v>-46</v>
      </c>
      <c r="F54" s="214">
        <v>-0.128</v>
      </c>
      <c r="G54" s="235"/>
      <c r="H54" s="411">
        <v>-67</v>
      </c>
      <c r="I54" s="235">
        <v>-46</v>
      </c>
      <c r="J54" s="235">
        <v>-20</v>
      </c>
      <c r="K54" s="214">
        <v>-0.439</v>
      </c>
    </row>
    <row r="55" spans="1:11">
      <c r="A55" s="89"/>
      <c r="B55" s="97" t="s">
        <v>311</v>
      </c>
      <c r="C55" s="411">
        <v>-20</v>
      </c>
      <c r="D55" s="235">
        <v>-30</v>
      </c>
      <c r="E55" s="235">
        <v>11</v>
      </c>
      <c r="F55" s="214">
        <v>0.34599999999999997</v>
      </c>
      <c r="G55" s="235"/>
      <c r="H55" s="411">
        <v>-4</v>
      </c>
      <c r="I55" s="235">
        <v>-12</v>
      </c>
      <c r="J55" s="235">
        <v>8</v>
      </c>
      <c r="K55" s="214">
        <v>0.63900000000000001</v>
      </c>
    </row>
    <row r="56" spans="1:11">
      <c r="A56" s="89"/>
      <c r="B56" s="172" t="s">
        <v>120</v>
      </c>
      <c r="C56" s="496">
        <v>-9</v>
      </c>
      <c r="D56" s="236">
        <v>25</v>
      </c>
      <c r="E56" s="236">
        <v>-34</v>
      </c>
      <c r="F56" s="317" t="s">
        <v>535</v>
      </c>
      <c r="G56" s="237"/>
      <c r="H56" s="496">
        <v>-1</v>
      </c>
      <c r="I56" s="236">
        <v>21</v>
      </c>
      <c r="J56" s="236">
        <v>-22</v>
      </c>
      <c r="K56" s="317" t="s">
        <v>536</v>
      </c>
    </row>
    <row r="57" spans="1:11" s="113" customFormat="1">
      <c r="A57" s="88"/>
      <c r="B57" s="488" t="s">
        <v>124</v>
      </c>
      <c r="C57" s="441">
        <v>-673</v>
      </c>
      <c r="D57" s="491">
        <v>-692</v>
      </c>
      <c r="E57" s="491">
        <v>19</v>
      </c>
      <c r="F57" s="383">
        <v>2.7E-2</v>
      </c>
      <c r="G57" s="485"/>
      <c r="H57" s="441">
        <v>-162</v>
      </c>
      <c r="I57" s="491">
        <v>-196</v>
      </c>
      <c r="J57" s="491">
        <v>34</v>
      </c>
      <c r="K57" s="383">
        <v>0.17399999999999999</v>
      </c>
    </row>
    <row r="58" spans="1:11" s="113" customFormat="1">
      <c r="A58" s="88"/>
      <c r="B58" s="488"/>
      <c r="C58" s="491"/>
      <c r="D58" s="491"/>
      <c r="E58" s="491"/>
      <c r="F58" s="497"/>
      <c r="G58" s="237"/>
      <c r="H58" s="491"/>
      <c r="I58" s="491"/>
      <c r="J58" s="491"/>
      <c r="K58" s="497"/>
    </row>
    <row r="59" spans="1:11">
      <c r="A59" s="492"/>
      <c r="B59" s="495" t="s">
        <v>255</v>
      </c>
      <c r="C59" s="493">
        <v>777</v>
      </c>
      <c r="D59" s="493">
        <v>-36</v>
      </c>
      <c r="E59" s="493">
        <v>813</v>
      </c>
      <c r="F59" s="494" t="s">
        <v>535</v>
      </c>
      <c r="G59" s="235"/>
      <c r="H59" s="493">
        <v>-28</v>
      </c>
      <c r="I59" s="493">
        <v>-4</v>
      </c>
      <c r="J59" s="493">
        <v>-24</v>
      </c>
      <c r="K59" s="494" t="s">
        <v>535</v>
      </c>
    </row>
    <row r="60" spans="1:11">
      <c r="A60" s="89"/>
      <c r="B60" s="424" t="s">
        <v>476</v>
      </c>
      <c r="C60" s="425">
        <v>395</v>
      </c>
      <c r="D60" s="426">
        <v>340</v>
      </c>
      <c r="E60" s="426">
        <v>55</v>
      </c>
      <c r="F60" s="317">
        <v>0.16300000000000001</v>
      </c>
      <c r="G60" s="235"/>
      <c r="H60" s="425">
        <v>113</v>
      </c>
      <c r="I60" s="426">
        <v>78</v>
      </c>
      <c r="J60" s="426">
        <v>35</v>
      </c>
      <c r="K60" s="317">
        <v>0.45400000000000001</v>
      </c>
    </row>
    <row r="61" spans="1:11">
      <c r="A61" s="89"/>
      <c r="B61" s="417" t="s">
        <v>477</v>
      </c>
      <c r="C61" s="441">
        <v>1172</v>
      </c>
      <c r="D61" s="427">
        <v>303</v>
      </c>
      <c r="E61" s="427">
        <v>813</v>
      </c>
      <c r="F61" s="398">
        <v>2.681</v>
      </c>
      <c r="G61" s="238"/>
      <c r="H61" s="441">
        <v>85</v>
      </c>
      <c r="I61" s="427">
        <v>74</v>
      </c>
      <c r="J61" s="427">
        <v>12</v>
      </c>
      <c r="K61" s="398">
        <v>0.157</v>
      </c>
    </row>
    <row r="62" spans="1:11" s="113" customFormat="1">
      <c r="A62" s="88"/>
      <c r="B62" s="488"/>
      <c r="C62" s="491"/>
      <c r="D62" s="491"/>
      <c r="E62" s="491"/>
      <c r="F62" s="497"/>
      <c r="G62" s="237"/>
      <c r="H62" s="491"/>
      <c r="I62" s="491"/>
      <c r="J62" s="491"/>
      <c r="K62" s="497"/>
    </row>
    <row r="63" spans="1:11">
      <c r="A63" s="89"/>
      <c r="B63" s="417" t="s">
        <v>56</v>
      </c>
      <c r="C63" s="441">
        <v>864</v>
      </c>
      <c r="D63" s="427">
        <v>-44</v>
      </c>
      <c r="E63" s="427">
        <v>908</v>
      </c>
      <c r="F63" s="398" t="s">
        <v>535</v>
      </c>
      <c r="G63" s="238"/>
      <c r="H63" s="441">
        <v>82</v>
      </c>
      <c r="I63" s="427">
        <v>59</v>
      </c>
      <c r="J63" s="427">
        <v>23</v>
      </c>
      <c r="K63" s="398">
        <v>0.38600000000000001</v>
      </c>
    </row>
    <row r="64" spans="1:11">
      <c r="A64" s="89"/>
      <c r="B64" s="424" t="s">
        <v>57</v>
      </c>
      <c r="C64" s="425">
        <v>308</v>
      </c>
      <c r="D64" s="426">
        <v>347</v>
      </c>
      <c r="E64" s="426">
        <v>-39</v>
      </c>
      <c r="F64" s="317">
        <v>-0.112</v>
      </c>
      <c r="G64" s="235"/>
      <c r="H64" s="425">
        <v>5</v>
      </c>
      <c r="I64" s="426">
        <v>15</v>
      </c>
      <c r="J64" s="426">
        <v>-10</v>
      </c>
      <c r="K64" s="317">
        <v>-0.68799999999999994</v>
      </c>
    </row>
    <row r="65" spans="1:7">
      <c r="A65" s="89"/>
      <c r="B65" s="97"/>
      <c r="C65" s="97"/>
      <c r="D65" s="97"/>
      <c r="E65" s="97"/>
      <c r="F65" s="97"/>
      <c r="G65"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election activeCell="M1" sqref="M1"/>
    </sheetView>
  </sheetViews>
  <sheetFormatPr baseColWidth="10" defaultColWidth="11.42578125" defaultRowHeight="12.75"/>
  <cols>
    <col min="1" max="1" width="5.42578125" style="33" customWidth="1"/>
    <col min="2" max="2" width="43.71093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499"/>
      <c r="C1" s="875"/>
      <c r="D1" s="875"/>
      <c r="E1" s="875"/>
      <c r="F1" s="875"/>
    </row>
    <row r="2" spans="2:6">
      <c r="B2" s="873" t="s">
        <v>130</v>
      </c>
      <c r="C2" s="501" t="s">
        <v>516</v>
      </c>
      <c r="D2" s="501" t="s">
        <v>401</v>
      </c>
      <c r="E2" s="501" t="s">
        <v>67</v>
      </c>
      <c r="F2" s="500" t="s">
        <v>18</v>
      </c>
    </row>
    <row r="3" spans="2:6">
      <c r="B3" s="874"/>
      <c r="C3" s="876" t="s">
        <v>371</v>
      </c>
      <c r="D3" s="876"/>
      <c r="E3" s="876"/>
      <c r="F3" s="501"/>
    </row>
    <row r="4" spans="2:6">
      <c r="C4" s="108"/>
      <c r="D4" s="108"/>
      <c r="E4" s="108"/>
    </row>
    <row r="5" spans="2:6">
      <c r="B5" s="85" t="s">
        <v>50</v>
      </c>
      <c r="C5" s="498">
        <v>10319.459000000001</v>
      </c>
      <c r="D5" s="109">
        <v>7763.83</v>
      </c>
      <c r="E5" s="109">
        <v>2555.6290000000008</v>
      </c>
      <c r="F5" s="82">
        <v>0.329171169384183</v>
      </c>
    </row>
    <row r="6" spans="2:6">
      <c r="B6" s="85" t="s">
        <v>125</v>
      </c>
      <c r="C6" s="498">
        <v>26535.221000000001</v>
      </c>
      <c r="D6" s="109">
        <v>27009.816999999999</v>
      </c>
      <c r="E6" s="109">
        <v>-474.59599999999773</v>
      </c>
      <c r="F6" s="82">
        <v>-1.7571240856611436E-2</v>
      </c>
    </row>
    <row r="7" spans="2:6">
      <c r="B7" s="502"/>
      <c r="C7" s="503"/>
      <c r="D7" s="503"/>
      <c r="E7" s="503"/>
      <c r="F7" s="503"/>
    </row>
    <row r="8" spans="2:6">
      <c r="B8" s="418" t="s">
        <v>51</v>
      </c>
      <c r="C8" s="504">
        <v>36854.68</v>
      </c>
      <c r="D8" s="504">
        <v>34773.646999999997</v>
      </c>
      <c r="E8" s="504">
        <v>2080.0330000000031</v>
      </c>
      <c r="F8" s="505">
        <v>5.9845117769787182E-2</v>
      </c>
    </row>
    <row r="9" spans="2:6">
      <c r="C9" s="877"/>
      <c r="D9" s="878"/>
      <c r="E9" s="878"/>
      <c r="F9" s="879"/>
    </row>
    <row r="10" spans="2:6">
      <c r="B10" s="171"/>
      <c r="C10" s="875"/>
      <c r="D10" s="875"/>
      <c r="E10" s="875"/>
      <c r="F10" s="875"/>
    </row>
    <row r="11" spans="2:6">
      <c r="B11" s="873" t="s">
        <v>131</v>
      </c>
      <c r="C11" s="501" t="s">
        <v>516</v>
      </c>
      <c r="D11" s="501" t="s">
        <v>401</v>
      </c>
      <c r="E11" s="501" t="s">
        <v>67</v>
      </c>
      <c r="F11" s="500" t="s">
        <v>463</v>
      </c>
    </row>
    <row r="12" spans="2:6">
      <c r="B12" s="874"/>
      <c r="C12" s="876" t="s">
        <v>371</v>
      </c>
      <c r="D12" s="876"/>
      <c r="E12" s="876"/>
      <c r="F12" s="501"/>
    </row>
    <row r="13" spans="2:6">
      <c r="C13" s="108"/>
      <c r="D13" s="108"/>
      <c r="E13" s="108"/>
    </row>
    <row r="14" spans="2:6">
      <c r="B14" s="85" t="s">
        <v>52</v>
      </c>
      <c r="C14" s="506">
        <v>9727.42</v>
      </c>
      <c r="D14" s="120">
        <v>7926.9719999999998</v>
      </c>
      <c r="E14" s="120">
        <v>1800.4480000000003</v>
      </c>
      <c r="F14" s="87">
        <v>0.22712935027397596</v>
      </c>
    </row>
    <row r="15" spans="2:6">
      <c r="B15" s="85" t="s">
        <v>53</v>
      </c>
      <c r="C15" s="506">
        <v>10106.465</v>
      </c>
      <c r="D15" s="120">
        <v>11399.557000000001</v>
      </c>
      <c r="E15" s="120">
        <v>-1293.0920000000006</v>
      </c>
      <c r="F15" s="87">
        <v>-0.11343353079422303</v>
      </c>
    </row>
    <row r="16" spans="2:6">
      <c r="B16" s="85"/>
      <c r="C16" s="120"/>
      <c r="D16" s="120"/>
      <c r="E16" s="120"/>
      <c r="F16" s="87"/>
    </row>
    <row r="17" spans="2:8">
      <c r="B17" s="85" t="s">
        <v>126</v>
      </c>
      <c r="C17" s="506">
        <v>17022</v>
      </c>
      <c r="D17" s="120">
        <v>15447</v>
      </c>
      <c r="E17" s="120">
        <v>1575</v>
      </c>
      <c r="F17" s="87">
        <v>0.10196154593124884</v>
      </c>
    </row>
    <row r="18" spans="2:8">
      <c r="B18" s="83" t="s">
        <v>127</v>
      </c>
      <c r="C18" s="498">
        <v>14504.637000000001</v>
      </c>
      <c r="D18" s="109">
        <v>12957.15</v>
      </c>
      <c r="E18" s="109">
        <v>1548.487000000001</v>
      </c>
      <c r="F18" s="82">
        <v>0.11943112490015184</v>
      </c>
    </row>
    <row r="19" spans="2:8">
      <c r="B19" s="83" t="s">
        <v>128</v>
      </c>
      <c r="C19" s="498">
        <v>2516.1579999999999</v>
      </c>
      <c r="D19" s="109">
        <v>2489.9679999999998</v>
      </c>
      <c r="E19" s="109">
        <v>26.190000000000055</v>
      </c>
      <c r="F19" s="82">
        <v>1.0518207462907103E-2</v>
      </c>
    </row>
    <row r="20" spans="2:8">
      <c r="C20" s="109"/>
      <c r="D20" s="109"/>
      <c r="E20" s="109"/>
      <c r="F20" s="110"/>
    </row>
    <row r="21" spans="2:8">
      <c r="B21" s="418" t="s">
        <v>129</v>
      </c>
      <c r="C21" s="504">
        <v>36855.885000000002</v>
      </c>
      <c r="D21" s="504">
        <v>34773.529000000002</v>
      </c>
      <c r="E21" s="504">
        <v>2081.3559999999998</v>
      </c>
      <c r="F21" s="505">
        <v>5.9883367028983336E-2</v>
      </c>
    </row>
    <row r="23" spans="2:8">
      <c r="B23" s="171"/>
      <c r="C23" s="875"/>
      <c r="D23" s="875"/>
      <c r="E23" s="875"/>
      <c r="F23" s="875"/>
    </row>
    <row r="24" spans="2:8">
      <c r="B24" s="873" t="s">
        <v>372</v>
      </c>
      <c r="C24" s="501" t="s">
        <v>516</v>
      </c>
      <c r="D24" s="501" t="s">
        <v>401</v>
      </c>
      <c r="E24" s="501" t="s">
        <v>67</v>
      </c>
      <c r="F24" s="500" t="s">
        <v>463</v>
      </c>
    </row>
    <row r="25" spans="2:8">
      <c r="B25" s="874"/>
      <c r="C25" s="876" t="s">
        <v>371</v>
      </c>
      <c r="D25" s="876"/>
      <c r="E25" s="876"/>
      <c r="F25" s="501"/>
    </row>
    <row r="26" spans="2:8">
      <c r="C26" s="108"/>
      <c r="D26" s="108"/>
      <c r="E26" s="108"/>
      <c r="F26" s="111"/>
    </row>
    <row r="27" spans="2:8">
      <c r="B27" s="85" t="s">
        <v>66</v>
      </c>
      <c r="C27" s="378">
        <v>2538.5830000000001</v>
      </c>
      <c r="D27" s="81">
        <v>3818.547</v>
      </c>
      <c r="E27" s="81">
        <v>-1280.9639999999999</v>
      </c>
      <c r="F27" s="214">
        <v>-0.33519660750542024</v>
      </c>
    </row>
    <row r="28" spans="2:8">
      <c r="B28" s="85" t="s">
        <v>65</v>
      </c>
      <c r="C28" s="378">
        <v>-1296.5070000000001</v>
      </c>
      <c r="D28" s="81">
        <v>-3193.7750000000001</v>
      </c>
      <c r="E28" s="81">
        <v>1898.268</v>
      </c>
      <c r="F28" s="214">
        <v>-0.59405186652159281</v>
      </c>
    </row>
    <row r="29" spans="2:8">
      <c r="B29" s="85" t="s">
        <v>64</v>
      </c>
      <c r="C29" s="378">
        <v>-874.15300000000002</v>
      </c>
      <c r="D29" s="81">
        <v>-863.62300000000005</v>
      </c>
      <c r="E29" s="81">
        <v>-10.529999999999973</v>
      </c>
      <c r="F29" s="214">
        <v>-1.2192820246797471E-2</v>
      </c>
    </row>
    <row r="30" spans="2:8">
      <c r="C30" s="109"/>
      <c r="D30" s="109"/>
      <c r="E30" s="109"/>
      <c r="F30" s="109"/>
    </row>
    <row r="31" spans="2:8">
      <c r="B31" s="418" t="s">
        <v>132</v>
      </c>
      <c r="C31" s="504">
        <v>368</v>
      </c>
      <c r="D31" s="504">
        <v>-239</v>
      </c>
      <c r="E31" s="504">
        <v>607</v>
      </c>
      <c r="F31" s="520">
        <v>2.5397489539748954</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election activeCell="Q27" sqref="Q27"/>
    </sheetView>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78" bestFit="1" customWidth="1"/>
    <col min="6" max="6" width="14.85546875" style="178" bestFit="1" customWidth="1"/>
    <col min="7" max="7" width="14.5703125" style="178" bestFit="1"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8">
      <c r="B2" s="515"/>
      <c r="C2" s="515"/>
      <c r="D2" s="515"/>
      <c r="E2" s="516"/>
      <c r="F2" s="516"/>
      <c r="G2" s="516"/>
      <c r="H2" s="515"/>
    </row>
    <row r="3" spans="2:8" ht="15.75" customHeight="1">
      <c r="B3" s="828" t="s">
        <v>275</v>
      </c>
      <c r="C3" s="828"/>
      <c r="D3" s="341" t="s">
        <v>62</v>
      </c>
      <c r="E3" s="341" t="s">
        <v>516</v>
      </c>
      <c r="F3" s="341" t="s">
        <v>401</v>
      </c>
      <c r="G3" s="341" t="s">
        <v>67</v>
      </c>
      <c r="H3" s="341" t="s">
        <v>463</v>
      </c>
    </row>
    <row r="4" spans="2:8" ht="6" customHeight="1">
      <c r="E4" s="89"/>
      <c r="F4" s="89"/>
      <c r="G4" s="89"/>
    </row>
    <row r="5" spans="2:8" ht="18" customHeight="1">
      <c r="B5" s="171" t="s">
        <v>58</v>
      </c>
      <c r="C5" s="175" t="s">
        <v>276</v>
      </c>
      <c r="D5" s="181" t="s">
        <v>69</v>
      </c>
      <c r="E5" s="182">
        <v>1.0608629009542099</v>
      </c>
      <c r="F5" s="182">
        <v>0.97941937980858262</v>
      </c>
      <c r="G5" s="184">
        <v>8.1443521145627251E-2</v>
      </c>
      <c r="H5" s="265">
        <v>8.3154900571341006E-2</v>
      </c>
    </row>
    <row r="6" spans="2:8" ht="18" customHeight="1">
      <c r="B6" s="175"/>
      <c r="C6" s="175" t="s">
        <v>450</v>
      </c>
      <c r="D6" s="181" t="s">
        <v>69</v>
      </c>
      <c r="E6" s="182">
        <v>1.0040889567840188</v>
      </c>
      <c r="F6" s="182">
        <v>0.91035807872161023</v>
      </c>
      <c r="G6" s="184">
        <v>9.373087806240854E-2</v>
      </c>
      <c r="H6" s="265">
        <v>0.10296045067676252</v>
      </c>
    </row>
    <row r="7" spans="2:8" ht="18" customHeight="1">
      <c r="B7" s="507"/>
      <c r="C7" s="507" t="s">
        <v>277</v>
      </c>
      <c r="D7" s="508" t="s">
        <v>134</v>
      </c>
      <c r="E7" s="512">
        <v>592.03899999999999</v>
      </c>
      <c r="F7" s="512">
        <v>-163.142</v>
      </c>
      <c r="G7" s="512">
        <v>755.18100000000004</v>
      </c>
      <c r="H7" s="513">
        <v>-4.6289796618896428</v>
      </c>
    </row>
    <row r="8" spans="2:8" ht="18" customHeight="1">
      <c r="B8" s="171" t="s">
        <v>59</v>
      </c>
      <c r="C8" s="175" t="s">
        <v>278</v>
      </c>
      <c r="D8" s="181" t="s">
        <v>69</v>
      </c>
      <c r="E8" s="183">
        <v>1.1652737137131373</v>
      </c>
      <c r="F8" s="183">
        <v>1.2511414103265088</v>
      </c>
      <c r="G8" s="184">
        <v>-8.5867696613371569E-2</v>
      </c>
      <c r="H8" s="265">
        <v>-6.8631487939451064E-2</v>
      </c>
    </row>
    <row r="9" spans="2:8" ht="18" customHeight="1">
      <c r="B9" s="175"/>
      <c r="C9" s="175" t="s">
        <v>279</v>
      </c>
      <c r="D9" s="181" t="s">
        <v>18</v>
      </c>
      <c r="E9" s="185">
        <v>0.49044450948465212</v>
      </c>
      <c r="F9" s="185">
        <v>0.41016014826045588</v>
      </c>
      <c r="G9" s="517">
        <v>8.0284361224196239</v>
      </c>
      <c r="H9" s="726" t="s">
        <v>541</v>
      </c>
    </row>
    <row r="10" spans="2:8" ht="18" customHeight="1">
      <c r="B10" s="175"/>
      <c r="C10" s="175" t="s">
        <v>280</v>
      </c>
      <c r="D10" s="181" t="s">
        <v>18</v>
      </c>
      <c r="E10" s="185">
        <v>0.50955549051534788</v>
      </c>
      <c r="F10" s="185">
        <v>0.58983985173954412</v>
      </c>
      <c r="G10" s="517">
        <v>-8.0284361224196239</v>
      </c>
      <c r="H10" s="726" t="s">
        <v>541</v>
      </c>
    </row>
    <row r="11" spans="2:8" ht="18" customHeight="1">
      <c r="B11" s="507"/>
      <c r="C11" s="507" t="s">
        <v>281</v>
      </c>
      <c r="D11" s="508" t="s">
        <v>69</v>
      </c>
      <c r="E11" s="509">
        <v>3.0799893843759709</v>
      </c>
      <c r="F11" s="509">
        <v>3.6384055852514474</v>
      </c>
      <c r="G11" s="510">
        <v>-0.5584162008754765</v>
      </c>
      <c r="H11" s="511">
        <v>-0.15347827167456504</v>
      </c>
    </row>
    <row r="12" spans="2:8" ht="18" customHeight="1">
      <c r="B12" s="171" t="s">
        <v>60</v>
      </c>
      <c r="C12" s="175" t="s">
        <v>61</v>
      </c>
      <c r="D12" s="181" t="s">
        <v>18</v>
      </c>
      <c r="E12" s="185">
        <v>0.18523213655700455</v>
      </c>
      <c r="F12" s="723">
        <v>0.11556083323823602</v>
      </c>
      <c r="G12" s="518">
        <v>6.9671303318768532</v>
      </c>
      <c r="H12" s="726">
        <v>0</v>
      </c>
    </row>
    <row r="13" spans="2:8" ht="18" customHeight="1">
      <c r="B13" s="175"/>
      <c r="C13" s="175" t="s">
        <v>282</v>
      </c>
      <c r="D13" s="181" t="s">
        <v>18</v>
      </c>
      <c r="E13" s="280">
        <v>6.2943391120177286E-2</v>
      </c>
      <c r="F13" s="724">
        <v>-3.4234000189995017E-3</v>
      </c>
      <c r="G13" s="518">
        <v>6.6366791139176788</v>
      </c>
      <c r="H13" s="726">
        <v>0</v>
      </c>
    </row>
    <row r="14" spans="2:8" ht="18" customHeight="1">
      <c r="B14" s="507"/>
      <c r="C14" s="507" t="s">
        <v>283</v>
      </c>
      <c r="D14" s="508" t="s">
        <v>18</v>
      </c>
      <c r="E14" s="514">
        <v>3.2738946981129419E-2</v>
      </c>
      <c r="F14" s="725">
        <v>8.6931735145519932E-3</v>
      </c>
      <c r="G14" s="519">
        <v>2.4045773466577427</v>
      </c>
      <c r="H14" s="727">
        <v>0</v>
      </c>
    </row>
    <row r="15" spans="2:8">
      <c r="H15" s="179"/>
    </row>
    <row r="16" spans="2:8">
      <c r="B16" s="89" t="s">
        <v>351</v>
      </c>
      <c r="H16" s="178"/>
    </row>
    <row r="17" spans="2:10">
      <c r="B17" s="89" t="s">
        <v>451</v>
      </c>
      <c r="E17" s="89"/>
      <c r="F17" s="89"/>
      <c r="G17" s="89"/>
    </row>
    <row r="18" spans="2:10">
      <c r="B18" s="89" t="s">
        <v>352</v>
      </c>
      <c r="E18" s="89"/>
      <c r="F18" s="89"/>
      <c r="G18" s="89"/>
    </row>
    <row r="19" spans="2:10">
      <c r="B19" s="89" t="s">
        <v>478</v>
      </c>
      <c r="H19" s="178"/>
    </row>
    <row r="20" spans="2:10">
      <c r="B20" s="89" t="s">
        <v>479</v>
      </c>
      <c r="H20" s="178"/>
    </row>
    <row r="21" spans="2:10">
      <c r="B21" s="89" t="s">
        <v>353</v>
      </c>
      <c r="H21" s="178"/>
    </row>
    <row r="22" spans="2:10" ht="27" customHeight="1">
      <c r="B22" s="852" t="s">
        <v>518</v>
      </c>
      <c r="C22" s="852"/>
      <c r="D22" s="852"/>
      <c r="E22" s="852"/>
      <c r="F22" s="852"/>
      <c r="G22" s="852"/>
      <c r="H22" s="852"/>
      <c r="I22" s="852"/>
      <c r="J22" s="852"/>
    </row>
    <row r="23" spans="2:10">
      <c r="B23" s="89" t="s">
        <v>519</v>
      </c>
      <c r="H23" s="17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topLeftCell="A10" zoomScaleNormal="100" workbookViewId="0">
      <selection activeCell="G8" sqref="G8"/>
    </sheetView>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27"/>
      <c r="C2" s="527"/>
      <c r="D2" s="527"/>
      <c r="E2" s="527"/>
      <c r="F2" s="527"/>
      <c r="G2" s="527"/>
      <c r="H2" s="527"/>
      <c r="I2" s="527"/>
    </row>
    <row r="3" spans="2:11" ht="15">
      <c r="B3" s="880" t="s">
        <v>63</v>
      </c>
      <c r="C3" s="880"/>
      <c r="D3" s="880"/>
      <c r="E3" s="880"/>
      <c r="F3" s="880"/>
      <c r="G3" s="880"/>
      <c r="H3" s="880"/>
    </row>
    <row r="4" spans="2:11" ht="17.25" customHeight="1" thickBot="1">
      <c r="B4" s="881" t="s">
        <v>371</v>
      </c>
      <c r="C4" s="881"/>
      <c r="D4" s="881"/>
      <c r="E4" s="881"/>
      <c r="F4" s="881"/>
      <c r="G4" s="881"/>
      <c r="H4" s="881"/>
      <c r="I4" s="527"/>
    </row>
    <row r="5" spans="2:11" ht="48" customHeight="1">
      <c r="B5" s="882" t="s">
        <v>48</v>
      </c>
      <c r="C5" s="884" t="s">
        <v>82</v>
      </c>
      <c r="D5" s="884"/>
      <c r="E5" s="884"/>
      <c r="F5" s="528"/>
      <c r="G5" s="884" t="s">
        <v>243</v>
      </c>
      <c r="H5" s="884"/>
      <c r="I5" s="884"/>
    </row>
    <row r="6" spans="2:11">
      <c r="B6" s="883"/>
      <c r="C6" s="322" t="s">
        <v>516</v>
      </c>
      <c r="D6" s="408" t="s">
        <v>401</v>
      </c>
      <c r="E6" s="408" t="s">
        <v>68</v>
      </c>
      <c r="F6" s="180"/>
      <c r="G6" s="341" t="s">
        <v>516</v>
      </c>
      <c r="H6" s="522" t="s">
        <v>401</v>
      </c>
      <c r="I6" s="409" t="s">
        <v>68</v>
      </c>
    </row>
    <row r="7" spans="2:11" ht="6" customHeight="1"/>
    <row r="8" spans="2:11" ht="13.5" customHeight="1">
      <c r="B8" s="90" t="s">
        <v>492</v>
      </c>
      <c r="C8" s="521">
        <v>0</v>
      </c>
      <c r="D8" s="105">
        <v>0</v>
      </c>
      <c r="E8" s="105" t="s">
        <v>535</v>
      </c>
      <c r="F8" s="105"/>
      <c r="G8" s="521">
        <v>11.981999999999999</v>
      </c>
      <c r="H8" s="105">
        <v>17</v>
      </c>
      <c r="I8" s="229">
        <v>-0.29517647058823537</v>
      </c>
      <c r="K8" s="89" t="s">
        <v>133</v>
      </c>
    </row>
    <row r="9" spans="2:11" ht="13.5" customHeight="1">
      <c r="B9" s="90" t="s">
        <v>140</v>
      </c>
      <c r="C9" s="521">
        <v>0</v>
      </c>
      <c r="D9" s="105">
        <v>27</v>
      </c>
      <c r="E9" s="105">
        <v>-1</v>
      </c>
      <c r="F9" s="105"/>
      <c r="G9" s="521">
        <v>1.4890000000000001</v>
      </c>
      <c r="H9" s="105">
        <v>41</v>
      </c>
      <c r="I9" s="229">
        <v>-0.96368292682926826</v>
      </c>
    </row>
    <row r="10" spans="2:11" ht="13.5" customHeight="1">
      <c r="B10" s="90" t="s">
        <v>395</v>
      </c>
      <c r="C10" s="521">
        <v>294.20299999999997</v>
      </c>
      <c r="D10" s="105">
        <v>254</v>
      </c>
      <c r="E10" s="229">
        <v>0.15827952755905494</v>
      </c>
      <c r="F10" s="105"/>
      <c r="G10" s="521">
        <v>66</v>
      </c>
      <c r="H10" s="105">
        <v>64</v>
      </c>
      <c r="I10" s="229">
        <v>3.125E-2</v>
      </c>
    </row>
    <row r="11" spans="2:11" ht="13.5" customHeight="1">
      <c r="B11" s="90" t="s">
        <v>150</v>
      </c>
      <c r="C11" s="521">
        <v>76.751999999999995</v>
      </c>
      <c r="D11" s="105">
        <v>47</v>
      </c>
      <c r="E11" s="229">
        <v>0.63302127659574459</v>
      </c>
      <c r="F11" s="105"/>
      <c r="G11" s="521">
        <v>0</v>
      </c>
      <c r="H11" s="105">
        <v>0</v>
      </c>
      <c r="I11" s="784">
        <v>0</v>
      </c>
    </row>
    <row r="12" spans="2:11" ht="13.5" customHeight="1">
      <c r="B12" s="90" t="s">
        <v>266</v>
      </c>
      <c r="C12" s="521">
        <v>6.125</v>
      </c>
      <c r="D12" s="105">
        <v>3</v>
      </c>
      <c r="E12" s="229">
        <v>1.0416666666666665</v>
      </c>
      <c r="F12" s="105"/>
      <c r="G12" s="521">
        <v>0</v>
      </c>
      <c r="H12" s="105">
        <v>0</v>
      </c>
      <c r="I12" s="784">
        <v>0</v>
      </c>
    </row>
    <row r="13" spans="2:11" ht="13.5" customHeight="1">
      <c r="B13" s="90" t="s">
        <v>325</v>
      </c>
      <c r="C13" s="521">
        <v>0</v>
      </c>
      <c r="D13" s="105">
        <v>369</v>
      </c>
      <c r="E13" s="105">
        <v>-1</v>
      </c>
      <c r="F13" s="105"/>
      <c r="G13" s="521">
        <v>0</v>
      </c>
      <c r="H13" s="105">
        <v>58</v>
      </c>
      <c r="I13" s="229" t="s">
        <v>535</v>
      </c>
      <c r="J13" s="117"/>
    </row>
    <row r="14" spans="2:11" ht="13.5" customHeight="1">
      <c r="B14" s="90" t="s">
        <v>145</v>
      </c>
      <c r="C14" s="521">
        <v>2.7309999999999999</v>
      </c>
      <c r="D14" s="529">
        <v>2</v>
      </c>
      <c r="E14" s="229">
        <v>0.36549999999999994</v>
      </c>
      <c r="F14" s="105"/>
      <c r="G14" s="521">
        <v>12.037000000000001</v>
      </c>
      <c r="H14" s="105">
        <v>11</v>
      </c>
      <c r="I14" s="229">
        <v>9.4272727272727286E-2</v>
      </c>
    </row>
    <row r="15" spans="2:11" ht="13.5" customHeight="1">
      <c r="B15" s="90" t="s">
        <v>167</v>
      </c>
      <c r="C15" s="521">
        <v>2.7309999999999999</v>
      </c>
      <c r="D15" s="529">
        <v>3</v>
      </c>
      <c r="E15" s="229">
        <v>-8.9666666666666672E-2</v>
      </c>
      <c r="F15" s="105"/>
      <c r="G15" s="521">
        <v>0</v>
      </c>
      <c r="H15" s="105">
        <v>7.5999999999999998E-2</v>
      </c>
      <c r="I15" s="229" t="s">
        <v>535</v>
      </c>
    </row>
    <row r="16" spans="2:11" ht="13.5" customHeight="1">
      <c r="B16" s="90" t="s">
        <v>250</v>
      </c>
      <c r="C16" s="521">
        <v>0</v>
      </c>
      <c r="D16" s="105">
        <v>0.46200000000000002</v>
      </c>
      <c r="E16" s="784">
        <v>-1</v>
      </c>
      <c r="F16" s="105"/>
      <c r="G16" s="521">
        <v>0</v>
      </c>
      <c r="H16" s="105">
        <v>7.82</v>
      </c>
      <c r="I16" s="229" t="s">
        <v>535</v>
      </c>
    </row>
    <row r="17" spans="2:9" ht="13.5" customHeight="1">
      <c r="B17" s="90" t="s">
        <v>146</v>
      </c>
      <c r="C17" s="521">
        <v>0</v>
      </c>
      <c r="D17" s="105">
        <v>4</v>
      </c>
      <c r="E17" s="105">
        <v>-1</v>
      </c>
      <c r="F17" s="105"/>
      <c r="G17" s="521">
        <v>0.14099999999999999</v>
      </c>
      <c r="H17" s="105">
        <v>6</v>
      </c>
      <c r="I17" s="229">
        <v>-0.97650000000000003</v>
      </c>
    </row>
    <row r="18" spans="2:9" ht="13.5" customHeight="1">
      <c r="B18" s="90" t="s">
        <v>326</v>
      </c>
      <c r="C18" s="521">
        <v>327.51499999999999</v>
      </c>
      <c r="D18" s="105">
        <v>380</v>
      </c>
      <c r="E18" s="229">
        <v>-0.13811842105263161</v>
      </c>
      <c r="F18" s="105"/>
      <c r="G18" s="521">
        <v>208.95599999999999</v>
      </c>
      <c r="H18" s="105">
        <v>181</v>
      </c>
      <c r="I18" s="229">
        <v>0.15445303867403304</v>
      </c>
    </row>
    <row r="19" spans="2:9" ht="13.5" customHeight="1">
      <c r="B19" s="90" t="s">
        <v>169</v>
      </c>
      <c r="C19" s="521">
        <v>63.662999999999997</v>
      </c>
      <c r="D19" s="105">
        <v>168</v>
      </c>
      <c r="E19" s="229">
        <v>-0.62105357142857143</v>
      </c>
      <c r="F19" s="105"/>
      <c r="G19" s="521">
        <v>71.89</v>
      </c>
      <c r="H19" s="105">
        <v>97</v>
      </c>
      <c r="I19" s="229">
        <v>-0.25886597938144329</v>
      </c>
    </row>
    <row r="20" spans="2:9" ht="13.5" customHeight="1">
      <c r="B20" s="90" t="s">
        <v>153</v>
      </c>
      <c r="C20" s="521">
        <v>176.749</v>
      </c>
      <c r="D20" s="105">
        <v>183</v>
      </c>
      <c r="E20" s="229">
        <v>-3.4158469945355208E-2</v>
      </c>
      <c r="F20" s="105"/>
      <c r="G20" s="521">
        <v>0</v>
      </c>
      <c r="H20" s="105">
        <v>0</v>
      </c>
      <c r="I20" s="784">
        <v>0</v>
      </c>
    </row>
    <row r="21" spans="2:9" ht="13.5" customHeight="1">
      <c r="B21" s="90" t="s">
        <v>170</v>
      </c>
      <c r="C21" s="521">
        <v>234.899</v>
      </c>
      <c r="D21" s="105">
        <v>276</v>
      </c>
      <c r="E21" s="229">
        <v>-0.1489166666666667</v>
      </c>
      <c r="F21" s="105"/>
      <c r="G21" s="521">
        <v>132.70099999999999</v>
      </c>
      <c r="H21" s="105">
        <v>109</v>
      </c>
      <c r="I21" s="229">
        <v>0.21744036697247693</v>
      </c>
    </row>
    <row r="22" spans="2:9" ht="13.5" customHeight="1">
      <c r="B22" s="90" t="s">
        <v>171</v>
      </c>
      <c r="C22" s="521">
        <v>315.08800000000002</v>
      </c>
      <c r="D22" s="105">
        <v>302</v>
      </c>
      <c r="E22" s="229">
        <v>4.3337748344370874E-2</v>
      </c>
      <c r="F22" s="105"/>
      <c r="G22" s="521">
        <v>103.58499999999999</v>
      </c>
      <c r="H22" s="105">
        <v>75</v>
      </c>
      <c r="I22" s="229">
        <v>0.38113333333333332</v>
      </c>
    </row>
    <row r="23" spans="2:9" ht="13.5" customHeight="1">
      <c r="B23" s="90" t="s">
        <v>394</v>
      </c>
      <c r="C23" s="521">
        <v>330.62799999999999</v>
      </c>
      <c r="D23" s="105">
        <v>391</v>
      </c>
      <c r="E23" s="229">
        <v>-0.15440409207161132</v>
      </c>
      <c r="F23" s="105"/>
      <c r="G23" s="521">
        <v>125</v>
      </c>
      <c r="H23" s="105">
        <v>123</v>
      </c>
      <c r="I23" s="229">
        <v>1.6260162601626105E-2</v>
      </c>
    </row>
    <row r="24" spans="2:9" ht="13.5" customHeight="1">
      <c r="B24" s="90" t="s">
        <v>172</v>
      </c>
      <c r="C24" s="521">
        <v>1.665</v>
      </c>
      <c r="D24" s="105">
        <v>17</v>
      </c>
      <c r="E24" s="229">
        <v>-0.9020588235294118</v>
      </c>
      <c r="F24" s="105"/>
      <c r="G24" s="521">
        <v>1</v>
      </c>
      <c r="H24" s="105">
        <v>25</v>
      </c>
      <c r="I24" s="229">
        <v>-0.96</v>
      </c>
    </row>
    <row r="25" spans="2:9" ht="13.5" customHeight="1">
      <c r="B25" s="90" t="s">
        <v>152</v>
      </c>
      <c r="C25" s="521">
        <v>7.5540000000000003</v>
      </c>
      <c r="D25" s="105">
        <v>8</v>
      </c>
      <c r="E25" s="229">
        <v>-5.5749999999999966E-2</v>
      </c>
      <c r="F25" s="105"/>
      <c r="G25" s="521">
        <v>0</v>
      </c>
      <c r="H25" s="105">
        <v>0</v>
      </c>
      <c r="I25" s="784">
        <v>0</v>
      </c>
    </row>
    <row r="26" spans="2:9" ht="13.5" customHeight="1">
      <c r="B26" s="90" t="s">
        <v>300</v>
      </c>
      <c r="C26" s="521">
        <v>69.438999999999993</v>
      </c>
      <c r="D26" s="105">
        <v>7</v>
      </c>
      <c r="E26" s="229" t="s">
        <v>535</v>
      </c>
      <c r="F26" s="105"/>
      <c r="G26" s="521">
        <v>4.9059999999999997</v>
      </c>
      <c r="H26" s="105">
        <v>1</v>
      </c>
      <c r="I26" s="229" t="s">
        <v>535</v>
      </c>
    </row>
    <row r="27" spans="2:9" ht="13.5" customHeight="1">
      <c r="B27" s="90" t="s">
        <v>327</v>
      </c>
      <c r="C27" s="521">
        <v>1001.502</v>
      </c>
      <c r="D27" s="105">
        <v>841</v>
      </c>
      <c r="E27" s="229">
        <v>0.19084661117717006</v>
      </c>
      <c r="F27" s="105"/>
      <c r="G27" s="521">
        <v>155.79400000000001</v>
      </c>
      <c r="H27" s="105">
        <v>125</v>
      </c>
      <c r="I27" s="229">
        <v>0.24635200000000013</v>
      </c>
    </row>
    <row r="28" spans="2:9" ht="13.5" customHeight="1">
      <c r="B28" s="90" t="s">
        <v>328</v>
      </c>
      <c r="C28" s="521">
        <v>0</v>
      </c>
      <c r="D28" s="105">
        <v>40</v>
      </c>
      <c r="E28" s="229">
        <v>-1</v>
      </c>
      <c r="F28" s="105"/>
      <c r="G28" s="521">
        <v>0</v>
      </c>
      <c r="H28" s="105">
        <v>0.55300000000000005</v>
      </c>
      <c r="I28" s="229" t="s">
        <v>535</v>
      </c>
    </row>
    <row r="29" spans="2:9" ht="13.5" customHeight="1">
      <c r="B29" s="90" t="s">
        <v>329</v>
      </c>
      <c r="C29" s="521">
        <v>65.099000000000004</v>
      </c>
      <c r="D29" s="105">
        <v>131</v>
      </c>
      <c r="E29" s="229">
        <v>-0.50306106870229006</v>
      </c>
      <c r="F29" s="105"/>
      <c r="G29" s="521">
        <v>0</v>
      </c>
      <c r="H29" s="105">
        <v>0</v>
      </c>
      <c r="I29" s="229">
        <v>0</v>
      </c>
    </row>
    <row r="30" spans="2:9" ht="13.5" customHeight="1">
      <c r="B30" s="90" t="s">
        <v>330</v>
      </c>
      <c r="C30" s="521">
        <v>27.928999999999998</v>
      </c>
      <c r="D30" s="105">
        <v>82</v>
      </c>
      <c r="E30" s="229">
        <v>-0.65940243902439022</v>
      </c>
      <c r="F30" s="105"/>
      <c r="G30" s="521">
        <v>46.832000000000001</v>
      </c>
      <c r="H30" s="105">
        <v>28.31</v>
      </c>
      <c r="I30" s="229">
        <v>0.65425644648534087</v>
      </c>
    </row>
    <row r="31" spans="2:9" ht="13.5" customHeight="1">
      <c r="B31" s="90" t="s">
        <v>348</v>
      </c>
      <c r="C31" s="521">
        <v>1</v>
      </c>
      <c r="D31" s="105">
        <v>18</v>
      </c>
      <c r="E31" s="229" t="s">
        <v>535</v>
      </c>
      <c r="F31" s="105"/>
      <c r="G31" s="521">
        <v>7</v>
      </c>
      <c r="H31" s="105">
        <v>13</v>
      </c>
      <c r="I31" s="229" t="s">
        <v>535</v>
      </c>
    </row>
    <row r="32" spans="2:9" ht="13.5" customHeight="1">
      <c r="B32" s="523"/>
      <c r="C32" s="778"/>
      <c r="D32" s="778"/>
      <c r="E32" s="778"/>
      <c r="F32" s="779"/>
      <c r="G32" s="778"/>
      <c r="H32" s="778"/>
      <c r="I32" s="778"/>
    </row>
    <row r="33" spans="2:9">
      <c r="B33" s="524" t="s">
        <v>17</v>
      </c>
      <c r="C33" s="525">
        <v>3005.2719999999999</v>
      </c>
      <c r="D33" s="525">
        <v>3553.462</v>
      </c>
      <c r="E33" s="520">
        <v>-0.15426927317641215</v>
      </c>
      <c r="F33" s="779"/>
      <c r="G33" s="526">
        <v>949.31299999999999</v>
      </c>
      <c r="H33" s="525">
        <v>982.7589999999999</v>
      </c>
      <c r="I33" s="494">
        <v>-3.403275879437373E-2</v>
      </c>
    </row>
    <row r="34" spans="2:9" ht="13.5" customHeight="1">
      <c r="B34" s="90"/>
      <c r="C34" s="105"/>
      <c r="D34" s="105"/>
      <c r="E34" s="105"/>
      <c r="F34" s="105"/>
      <c r="G34" s="105"/>
      <c r="H34" s="105"/>
      <c r="I34" s="246"/>
    </row>
    <row r="35" spans="2:9" ht="13.5" customHeight="1">
      <c r="B35" s="90" t="s">
        <v>373</v>
      </c>
      <c r="C35" s="105"/>
      <c r="D35" s="105"/>
      <c r="E35" s="105"/>
      <c r="F35" s="105"/>
      <c r="G35" s="105"/>
      <c r="H35" s="105"/>
      <c r="I35" s="246"/>
    </row>
    <row r="36" spans="2:9" ht="13.5" customHeight="1">
      <c r="B36" s="91"/>
      <c r="C36" s="92"/>
      <c r="D36" s="92"/>
      <c r="E36" s="92"/>
      <c r="F36" s="92"/>
      <c r="G36" s="92"/>
      <c r="H36" s="92"/>
    </row>
    <row r="37" spans="2:9" ht="10.5" customHeight="1">
      <c r="B37" s="93"/>
      <c r="C37" s="94"/>
      <c r="D37" s="94"/>
      <c r="E37" s="94"/>
      <c r="F37" s="94"/>
      <c r="G37" s="94"/>
      <c r="H37" s="94"/>
    </row>
    <row r="38" spans="2:9">
      <c r="B38" s="95"/>
      <c r="C38" s="94"/>
      <c r="H38" s="94"/>
    </row>
    <row r="39" spans="2:9">
      <c r="C39" s="94"/>
      <c r="D39" s="94"/>
      <c r="E39" s="94"/>
      <c r="F39" s="94"/>
      <c r="G39" s="94"/>
      <c r="H39" s="94"/>
    </row>
    <row r="40" spans="2:9">
      <c r="C40" s="94"/>
    </row>
    <row r="42" spans="2:9">
      <c r="C42" s="94"/>
      <c r="G42" s="94"/>
    </row>
    <row r="44" spans="2:9">
      <c r="C44"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activeCell="C6" sqref="C6"/>
    </sheetView>
  </sheetViews>
  <sheetFormatPr baseColWidth="10" defaultColWidth="11.42578125" defaultRowHeight="12.75"/>
  <cols>
    <col min="1" max="1" width="11.42578125" style="256"/>
    <col min="2" max="2" width="21.140625" style="256" customWidth="1"/>
    <col min="3" max="3" width="18.42578125" style="256" customWidth="1"/>
    <col min="4" max="4" width="17.140625" style="256" customWidth="1"/>
    <col min="5" max="16384" width="11.42578125" style="256"/>
  </cols>
  <sheetData>
    <row r="3" spans="1:5">
      <c r="B3" s="531"/>
      <c r="C3" s="531"/>
      <c r="D3" s="531"/>
    </row>
    <row r="4" spans="1:5">
      <c r="A4" s="530"/>
      <c r="B4" s="535"/>
      <c r="C4" s="536" t="s">
        <v>516</v>
      </c>
      <c r="D4" s="537" t="s">
        <v>401</v>
      </c>
      <c r="E4" s="268"/>
    </row>
    <row r="5" spans="1:5">
      <c r="A5" s="530"/>
      <c r="B5" s="532" t="s">
        <v>386</v>
      </c>
      <c r="C5" s="533">
        <v>0.2</v>
      </c>
      <c r="D5" s="534">
        <v>0.24</v>
      </c>
    </row>
    <row r="6" spans="1:5">
      <c r="C6" s="269"/>
      <c r="D6" s="269"/>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topLeftCell="A18" zoomScale="91" zoomScaleNormal="91" workbookViewId="0">
      <selection activeCell="M58" sqref="M58"/>
    </sheetView>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32"/>
    </row>
    <row r="2" spans="1:9">
      <c r="B2" s="538"/>
      <c r="C2" s="538"/>
      <c r="D2" s="538"/>
      <c r="E2" s="538"/>
      <c r="F2" s="538"/>
      <c r="G2" s="538"/>
      <c r="H2" s="538"/>
      <c r="I2" s="538"/>
    </row>
    <row r="3" spans="1:9" ht="15">
      <c r="A3" s="542"/>
      <c r="B3" s="885" t="s">
        <v>284</v>
      </c>
      <c r="C3" s="886"/>
      <c r="D3" s="886"/>
      <c r="E3" s="886"/>
      <c r="F3" s="886"/>
      <c r="G3" s="886"/>
      <c r="H3" s="886"/>
      <c r="I3" s="887"/>
    </row>
    <row r="4" spans="1:9" s="227" customFormat="1" ht="15">
      <c r="A4" s="543"/>
      <c r="B4" s="698" t="s">
        <v>301</v>
      </c>
      <c r="C4" s="699">
        <v>2024</v>
      </c>
      <c r="D4" s="699">
        <v>2025</v>
      </c>
      <c r="E4" s="699">
        <v>2026</v>
      </c>
      <c r="F4" s="699">
        <v>2027</v>
      </c>
      <c r="G4" s="699">
        <v>2028</v>
      </c>
      <c r="H4" s="699" t="s">
        <v>542</v>
      </c>
      <c r="I4" s="700" t="s">
        <v>17</v>
      </c>
    </row>
    <row r="5" spans="1:9" ht="15">
      <c r="A5" s="542"/>
      <c r="B5" s="551" t="s">
        <v>20</v>
      </c>
      <c r="C5" s="552">
        <v>650</v>
      </c>
      <c r="D5" s="552">
        <v>0</v>
      </c>
      <c r="E5" s="552">
        <v>600.85799999999995</v>
      </c>
      <c r="F5" s="552">
        <v>0</v>
      </c>
      <c r="G5" s="552">
        <v>0</v>
      </c>
      <c r="H5" s="552">
        <v>0</v>
      </c>
      <c r="I5" s="563">
        <v>1250.8579999999999</v>
      </c>
    </row>
    <row r="6" spans="1:9" ht="14.25">
      <c r="A6" s="542"/>
      <c r="B6" s="546" t="s">
        <v>285</v>
      </c>
      <c r="C6" s="547">
        <v>650</v>
      </c>
      <c r="D6" s="547">
        <v>0</v>
      </c>
      <c r="E6" s="547">
        <v>600.85799999999995</v>
      </c>
      <c r="F6" s="547">
        <v>0</v>
      </c>
      <c r="G6" s="547">
        <v>0</v>
      </c>
      <c r="H6" s="547">
        <v>0</v>
      </c>
      <c r="I6" s="548">
        <v>1250.8579999999999</v>
      </c>
    </row>
    <row r="7" spans="1:9" ht="15">
      <c r="A7" s="542"/>
      <c r="B7" s="555" t="s">
        <v>10</v>
      </c>
      <c r="C7" s="557">
        <v>8.2584414620580891E-4</v>
      </c>
      <c r="D7" s="554">
        <v>3.7942807842158326E-4</v>
      </c>
      <c r="E7" s="554">
        <v>0</v>
      </c>
      <c r="F7" s="554">
        <v>0</v>
      </c>
      <c r="G7" s="554">
        <v>0</v>
      </c>
      <c r="H7" s="554">
        <v>0</v>
      </c>
      <c r="I7" s="559">
        <v>0</v>
      </c>
    </row>
    <row r="8" spans="1:9" ht="14.25">
      <c r="A8" s="542"/>
      <c r="B8" s="297" t="s">
        <v>16</v>
      </c>
      <c r="C8" s="298">
        <v>8.2584414620580891E-4</v>
      </c>
      <c r="D8" s="298">
        <v>3.7942807842158326E-4</v>
      </c>
      <c r="E8" s="298">
        <v>0</v>
      </c>
      <c r="F8" s="298">
        <v>0</v>
      </c>
      <c r="G8" s="298">
        <v>0</v>
      </c>
      <c r="H8" s="298">
        <v>0</v>
      </c>
      <c r="I8" s="560">
        <v>1.2052722246273921E-3</v>
      </c>
    </row>
    <row r="9" spans="1:9" ht="14.25">
      <c r="A9" s="542"/>
      <c r="B9" s="297" t="s">
        <v>164</v>
      </c>
      <c r="C9" s="298">
        <v>0</v>
      </c>
      <c r="D9" s="298">
        <v>0</v>
      </c>
      <c r="E9" s="298">
        <v>0</v>
      </c>
      <c r="F9" s="298">
        <v>0</v>
      </c>
      <c r="G9" s="298">
        <v>0</v>
      </c>
      <c r="H9" s="298">
        <v>0</v>
      </c>
      <c r="I9" s="560">
        <v>0</v>
      </c>
    </row>
    <row r="10" spans="1:9" ht="14.25">
      <c r="A10" s="542"/>
      <c r="B10" s="297" t="s">
        <v>286</v>
      </c>
      <c r="C10" s="298">
        <v>0</v>
      </c>
      <c r="D10" s="298">
        <v>0</v>
      </c>
      <c r="E10" s="298">
        <v>0</v>
      </c>
      <c r="F10" s="298">
        <v>0</v>
      </c>
      <c r="G10" s="298">
        <v>0</v>
      </c>
      <c r="H10" s="298">
        <v>0</v>
      </c>
      <c r="I10" s="560">
        <v>0</v>
      </c>
    </row>
    <row r="11" spans="1:9" ht="14.25">
      <c r="A11" s="542"/>
      <c r="B11" s="297" t="s">
        <v>287</v>
      </c>
      <c r="C11" s="298">
        <v>0</v>
      </c>
      <c r="D11" s="298">
        <v>0</v>
      </c>
      <c r="E11" s="298">
        <v>0</v>
      </c>
      <c r="F11" s="298">
        <v>0</v>
      </c>
      <c r="G11" s="298">
        <v>0</v>
      </c>
      <c r="H11" s="298">
        <v>0</v>
      </c>
      <c r="I11" s="560">
        <v>0</v>
      </c>
    </row>
    <row r="12" spans="1:9" ht="14.25">
      <c r="A12" s="542"/>
      <c r="B12" s="297" t="s">
        <v>288</v>
      </c>
      <c r="C12" s="298">
        <v>0</v>
      </c>
      <c r="D12" s="298">
        <v>0</v>
      </c>
      <c r="E12" s="298">
        <v>0</v>
      </c>
      <c r="F12" s="298">
        <v>0</v>
      </c>
      <c r="G12" s="298">
        <v>0</v>
      </c>
      <c r="H12" s="298">
        <v>0</v>
      </c>
      <c r="I12" s="560">
        <v>0</v>
      </c>
    </row>
    <row r="13" spans="1:9" ht="14.25">
      <c r="A13" s="542"/>
      <c r="B13" s="297" t="s">
        <v>289</v>
      </c>
      <c r="C13" s="298">
        <v>0</v>
      </c>
      <c r="D13" s="298">
        <v>0</v>
      </c>
      <c r="E13" s="298">
        <v>0</v>
      </c>
      <c r="F13" s="298">
        <v>0</v>
      </c>
      <c r="G13" s="298">
        <v>0</v>
      </c>
      <c r="H13" s="298">
        <v>0</v>
      </c>
      <c r="I13" s="560">
        <v>0</v>
      </c>
    </row>
    <row r="14" spans="1:9" ht="14.25">
      <c r="A14" s="542"/>
      <c r="B14" s="546" t="s">
        <v>290</v>
      </c>
      <c r="C14" s="556">
        <v>0</v>
      </c>
      <c r="D14" s="556">
        <v>0</v>
      </c>
      <c r="E14" s="556">
        <v>0</v>
      </c>
      <c r="F14" s="556">
        <v>0</v>
      </c>
      <c r="G14" s="556">
        <v>0</v>
      </c>
      <c r="H14" s="556">
        <v>0</v>
      </c>
      <c r="I14" s="561">
        <v>0</v>
      </c>
    </row>
    <row r="15" spans="1:9" ht="15">
      <c r="A15" s="542"/>
      <c r="B15" s="555" t="s">
        <v>47</v>
      </c>
      <c r="C15" s="554">
        <f t="shared" ref="C15:H15" si="0">SUM(C16)</f>
        <v>0</v>
      </c>
      <c r="D15" s="554">
        <f t="shared" si="0"/>
        <v>0</v>
      </c>
      <c r="E15" s="554">
        <f t="shared" si="0"/>
        <v>0</v>
      </c>
      <c r="F15" s="554">
        <f t="shared" si="0"/>
        <v>0</v>
      </c>
      <c r="G15" s="554">
        <f t="shared" si="0"/>
        <v>0</v>
      </c>
      <c r="H15" s="554">
        <f t="shared" si="0"/>
        <v>0</v>
      </c>
      <c r="I15" s="558">
        <f t="shared" ref="I15:I16" si="1">SUM(C15:H15)</f>
        <v>0</v>
      </c>
    </row>
    <row r="16" spans="1:9" ht="14.25">
      <c r="A16" s="542"/>
      <c r="B16" s="297" t="s">
        <v>293</v>
      </c>
      <c r="C16" s="299">
        <v>0</v>
      </c>
      <c r="D16" s="299">
        <v>0</v>
      </c>
      <c r="E16" s="299">
        <v>0</v>
      </c>
      <c r="F16" s="299">
        <v>0</v>
      </c>
      <c r="G16" s="299">
        <v>0</v>
      </c>
      <c r="H16" s="299">
        <v>0</v>
      </c>
      <c r="I16" s="550">
        <f t="shared" si="1"/>
        <v>0</v>
      </c>
    </row>
    <row r="17" spans="1:9" ht="15">
      <c r="A17" s="542"/>
      <c r="B17" s="555" t="s">
        <v>46</v>
      </c>
      <c r="C17" s="554">
        <v>1527.5179915434167</v>
      </c>
      <c r="D17" s="554">
        <v>759.56098262672776</v>
      </c>
      <c r="E17" s="554">
        <v>603.99017345293862</v>
      </c>
      <c r="F17" s="554">
        <v>164.22942999936598</v>
      </c>
      <c r="G17" s="554">
        <v>167.47211054017657</v>
      </c>
      <c r="H17" s="554">
        <v>1150.27</v>
      </c>
      <c r="I17" s="558">
        <v>4373.04</v>
      </c>
    </row>
    <row r="18" spans="1:9" ht="15">
      <c r="A18" s="542"/>
      <c r="B18" s="297" t="s">
        <v>294</v>
      </c>
      <c r="C18" s="299">
        <v>351.87342792638339</v>
      </c>
      <c r="D18" s="299">
        <v>158.33621957421559</v>
      </c>
      <c r="E18" s="299">
        <v>60.593811487994891</v>
      </c>
      <c r="F18" s="299">
        <v>52.099069582869681</v>
      </c>
      <c r="G18" s="299">
        <v>62.432991927243847</v>
      </c>
      <c r="H18" s="299">
        <v>498.39061961657512</v>
      </c>
      <c r="I18" s="562">
        <v>1183.7261401152825</v>
      </c>
    </row>
    <row r="19" spans="1:9" ht="15">
      <c r="A19" s="542"/>
      <c r="B19" s="297" t="s">
        <v>295</v>
      </c>
      <c r="C19" s="299">
        <v>473.5814784809865</v>
      </c>
      <c r="D19" s="299">
        <v>235.48981536899166</v>
      </c>
      <c r="E19" s="299">
        <v>255.86204898475785</v>
      </c>
      <c r="F19" s="299">
        <v>11.103733865750378</v>
      </c>
      <c r="G19" s="299">
        <v>4.2925880091432118</v>
      </c>
      <c r="H19" s="299">
        <v>143.54700442530651</v>
      </c>
      <c r="I19" s="562">
        <v>1123.876669134936</v>
      </c>
    </row>
    <row r="20" spans="1:9" ht="15">
      <c r="A20" s="542"/>
      <c r="B20" s="297" t="s">
        <v>296</v>
      </c>
      <c r="C20" s="299">
        <v>346.50378171152374</v>
      </c>
      <c r="D20" s="299">
        <v>123.52978001906743</v>
      </c>
      <c r="E20" s="299">
        <v>6.9710467586778737</v>
      </c>
      <c r="F20" s="299">
        <v>0.80756631110887156</v>
      </c>
      <c r="G20" s="299">
        <v>0.28041589108333975</v>
      </c>
      <c r="H20" s="299">
        <v>0.8331976552766035</v>
      </c>
      <c r="I20" s="562">
        <v>478.92578834673782</v>
      </c>
    </row>
    <row r="21" spans="1:9" ht="15">
      <c r="A21" s="542"/>
      <c r="B21" s="297" t="s">
        <v>297</v>
      </c>
      <c r="C21" s="299">
        <v>4.4043535827153847E-2</v>
      </c>
      <c r="D21" s="299">
        <v>5.0053414560128524E-2</v>
      </c>
      <c r="E21" s="299">
        <v>5.7657819335937104E-2</v>
      </c>
      <c r="F21" s="299">
        <v>6.6422017408871811E-2</v>
      </c>
      <c r="G21" s="299">
        <v>7.6523779161728422E-2</v>
      </c>
      <c r="H21" s="299">
        <v>7.7908005783927925E-2</v>
      </c>
      <c r="I21" s="562">
        <v>0.37260857207774761</v>
      </c>
    </row>
    <row r="22" spans="1:9" ht="15">
      <c r="A22" s="542"/>
      <c r="B22" s="297" t="s">
        <v>264</v>
      </c>
      <c r="C22" s="299">
        <v>3.0790376551752631E-2</v>
      </c>
      <c r="D22" s="299">
        <v>1.9587730015448487E-2</v>
      </c>
      <c r="E22" s="299">
        <v>2.2676095357773454E-2</v>
      </c>
      <c r="F22" s="299">
        <v>2.6254083646570905E-2</v>
      </c>
      <c r="G22" s="299">
        <v>3.0399760755193916E-2</v>
      </c>
      <c r="H22" s="299">
        <v>5.4538988560584242E-2</v>
      </c>
      <c r="I22" s="562">
        <v>0.18424703488732364</v>
      </c>
    </row>
    <row r="23" spans="1:9" ht="14.25">
      <c r="A23" s="542"/>
      <c r="B23" s="297" t="s">
        <v>504</v>
      </c>
      <c r="C23" s="299">
        <v>0</v>
      </c>
      <c r="D23" s="299">
        <v>0</v>
      </c>
      <c r="E23" s="299">
        <v>0</v>
      </c>
      <c r="F23" s="299">
        <v>0</v>
      </c>
      <c r="G23" s="299">
        <v>0</v>
      </c>
      <c r="H23" s="299">
        <v>0</v>
      </c>
      <c r="I23" s="550">
        <v>0</v>
      </c>
    </row>
    <row r="24" spans="1:9" ht="14.25">
      <c r="A24" s="542"/>
      <c r="B24" s="297" t="s">
        <v>161</v>
      </c>
      <c r="C24" s="299">
        <v>0</v>
      </c>
      <c r="D24" s="299">
        <v>0</v>
      </c>
      <c r="E24" s="299">
        <v>0</v>
      </c>
      <c r="F24" s="299">
        <v>0</v>
      </c>
      <c r="G24" s="299">
        <v>0</v>
      </c>
      <c r="H24" s="299">
        <v>0</v>
      </c>
      <c r="I24" s="550">
        <v>0</v>
      </c>
    </row>
    <row r="25" spans="1:9" ht="15">
      <c r="A25" s="542"/>
      <c r="B25" s="297" t="s">
        <v>298</v>
      </c>
      <c r="C25" s="299">
        <v>0</v>
      </c>
      <c r="D25" s="299">
        <v>0</v>
      </c>
      <c r="E25" s="299">
        <v>0</v>
      </c>
      <c r="F25" s="299">
        <v>0</v>
      </c>
      <c r="G25" s="299">
        <v>0</v>
      </c>
      <c r="H25" s="299">
        <v>0</v>
      </c>
      <c r="I25" s="562">
        <v>0</v>
      </c>
    </row>
    <row r="26" spans="1:9" ht="14.25">
      <c r="A26" s="542"/>
      <c r="B26" s="297" t="s">
        <v>299</v>
      </c>
      <c r="C26" s="299">
        <v>0</v>
      </c>
      <c r="D26" s="299">
        <v>0</v>
      </c>
      <c r="E26" s="299">
        <v>0</v>
      </c>
      <c r="F26" s="299">
        <v>0</v>
      </c>
      <c r="G26" s="299">
        <v>0</v>
      </c>
      <c r="H26" s="299">
        <v>0</v>
      </c>
      <c r="I26" s="550">
        <v>0</v>
      </c>
    </row>
    <row r="27" spans="1:9" ht="14.25">
      <c r="A27" s="542"/>
      <c r="B27" s="297" t="s">
        <v>245</v>
      </c>
      <c r="C27" s="299">
        <v>334.01606554007043</v>
      </c>
      <c r="D27" s="299">
        <v>218.76088339594051</v>
      </c>
      <c r="E27" s="299">
        <v>258.04965233630236</v>
      </c>
      <c r="F27" s="299">
        <v>77.676120511798501</v>
      </c>
      <c r="G27" s="299">
        <v>77.889095367389231</v>
      </c>
      <c r="H27" s="299">
        <v>487.57496454659383</v>
      </c>
      <c r="I27" s="550">
        <v>1453.966781698095</v>
      </c>
    </row>
    <row r="28" spans="1:9" ht="14.25">
      <c r="A28" s="542"/>
      <c r="B28" s="297" t="s">
        <v>498</v>
      </c>
      <c r="C28" s="299">
        <v>6.9450705389048406E-2</v>
      </c>
      <c r="D28" s="299">
        <v>6.9564995656270223E-2</v>
      </c>
      <c r="E28" s="299">
        <v>7.0206815286628768E-2</v>
      </c>
      <c r="F28" s="299">
        <v>7.0965262959011885E-2</v>
      </c>
      <c r="G28" s="299">
        <v>7.1861663207875001E-2</v>
      </c>
      <c r="H28" s="299">
        <v>2.7346289414062741</v>
      </c>
      <c r="I28" s="550">
        <v>3.0866783839051086</v>
      </c>
    </row>
    <row r="29" spans="1:9" ht="14.25">
      <c r="A29" s="542"/>
      <c r="B29" s="297" t="s">
        <v>300</v>
      </c>
      <c r="C29" s="299">
        <v>8.5705731931505991E-2</v>
      </c>
      <c r="D29" s="299">
        <v>7.9017487665472813E-2</v>
      </c>
      <c r="E29" s="299">
        <v>9.1469831371649796E-2</v>
      </c>
      <c r="F29" s="299">
        <v>0.10594202549475702</v>
      </c>
      <c r="G29" s="299">
        <v>0.12277088189960471</v>
      </c>
      <c r="H29" s="299">
        <v>0.50345896634731402</v>
      </c>
      <c r="I29" s="550">
        <v>0.98836492471030435</v>
      </c>
    </row>
    <row r="30" spans="1:9" ht="15">
      <c r="A30" s="542"/>
      <c r="B30" s="297" t="s">
        <v>167</v>
      </c>
      <c r="C30" s="299">
        <v>21.31324753475306</v>
      </c>
      <c r="D30" s="299">
        <v>23.226060640615323</v>
      </c>
      <c r="E30" s="299">
        <v>22.271603323853704</v>
      </c>
      <c r="F30" s="299">
        <v>22.273356338329304</v>
      </c>
      <c r="G30" s="299">
        <v>22.275463260292543</v>
      </c>
      <c r="H30" s="299">
        <v>16.55252183421975</v>
      </c>
      <c r="I30" s="562">
        <v>127.91225293206368</v>
      </c>
    </row>
    <row r="31" spans="1:9" ht="15">
      <c r="A31" s="542"/>
      <c r="B31" s="297" t="s">
        <v>303</v>
      </c>
      <c r="C31" s="299">
        <v>0</v>
      </c>
      <c r="D31" s="299">
        <v>0</v>
      </c>
      <c r="E31" s="299">
        <v>0</v>
      </c>
      <c r="F31" s="299">
        <v>0</v>
      </c>
      <c r="G31" s="299">
        <v>0</v>
      </c>
      <c r="H31" s="299">
        <v>0</v>
      </c>
      <c r="I31" s="562">
        <v>0</v>
      </c>
    </row>
    <row r="32" spans="1:9" ht="15">
      <c r="A32" s="542"/>
      <c r="B32" s="555" t="s">
        <v>14</v>
      </c>
      <c r="C32" s="554">
        <v>504.45227795865969</v>
      </c>
      <c r="D32" s="554">
        <v>275.48591932455707</v>
      </c>
      <c r="E32" s="554">
        <v>326.72164450422571</v>
      </c>
      <c r="F32" s="554">
        <v>499.1707371726543</v>
      </c>
      <c r="G32" s="554">
        <v>212.47413292227478</v>
      </c>
      <c r="H32" s="554">
        <v>576.75233198779188</v>
      </c>
      <c r="I32" s="558">
        <v>2395.06</v>
      </c>
    </row>
    <row r="33" spans="1:9" ht="14.25">
      <c r="A33" s="542"/>
      <c r="B33" s="546" t="s">
        <v>374</v>
      </c>
      <c r="C33" s="547">
        <v>504.45227795865969</v>
      </c>
      <c r="D33" s="547">
        <v>275.48591932455707</v>
      </c>
      <c r="E33" s="547">
        <v>326.72164450422571</v>
      </c>
      <c r="F33" s="547">
        <v>499.1707371726543</v>
      </c>
      <c r="G33" s="547">
        <v>212.47413292227478</v>
      </c>
      <c r="H33" s="547">
        <v>576.75233198779188</v>
      </c>
      <c r="I33" s="548">
        <v>2395.0570438701634</v>
      </c>
    </row>
    <row r="34" spans="1:9" ht="15">
      <c r="A34" s="542"/>
      <c r="B34" s="553" t="s">
        <v>304</v>
      </c>
      <c r="C34" s="554">
        <v>20.820059818226845</v>
      </c>
      <c r="D34" s="554">
        <v>21.621696658994306</v>
      </c>
      <c r="E34" s="554">
        <v>18.116103778994308</v>
      </c>
      <c r="F34" s="554">
        <v>4.1364377456609747</v>
      </c>
      <c r="G34" s="554">
        <v>4.1589019156609739</v>
      </c>
      <c r="H34" s="554">
        <v>16.887008468987936</v>
      </c>
      <c r="I34" s="558">
        <v>85.74</v>
      </c>
    </row>
    <row r="35" spans="1:9" ht="15">
      <c r="A35" s="542"/>
      <c r="B35" s="297" t="s">
        <v>305</v>
      </c>
      <c r="C35" s="299">
        <v>14.042592539999999</v>
      </c>
      <c r="D35" s="299">
        <v>14.050862649999999</v>
      </c>
      <c r="E35" s="299">
        <v>14.05535845</v>
      </c>
      <c r="F35" s="299">
        <v>6.0251599999999995E-2</v>
      </c>
      <c r="G35" s="299">
        <v>6.557731E-2</v>
      </c>
      <c r="H35" s="299">
        <v>0.30974423000000001</v>
      </c>
      <c r="I35" s="562">
        <v>42.584386780000003</v>
      </c>
    </row>
    <row r="36" spans="1:9" ht="15">
      <c r="A36" s="542"/>
      <c r="B36" s="297" t="s">
        <v>306</v>
      </c>
      <c r="C36" s="299">
        <v>0.1018326</v>
      </c>
      <c r="D36" s="299">
        <v>2.1846355807674622</v>
      </c>
      <c r="E36" s="299">
        <v>0.67454690076746249</v>
      </c>
      <c r="F36" s="299">
        <v>0.69091382076746266</v>
      </c>
      <c r="G36" s="299">
        <v>0.70805228076746252</v>
      </c>
      <c r="H36" s="299">
        <v>2.8610463034554954</v>
      </c>
      <c r="I36" s="562">
        <v>7.2210274865253448</v>
      </c>
    </row>
    <row r="37" spans="1:9" ht="14.25">
      <c r="A37" s="542"/>
      <c r="B37" s="546" t="s">
        <v>307</v>
      </c>
      <c r="C37" s="547">
        <v>6.675634678226845</v>
      </c>
      <c r="D37" s="547">
        <v>5.3861984282268454</v>
      </c>
      <c r="E37" s="547">
        <v>3.3861984282268454</v>
      </c>
      <c r="F37" s="547">
        <v>3.3852723248935117</v>
      </c>
      <c r="G37" s="547">
        <v>3.3852723248935117</v>
      </c>
      <c r="H37" s="547">
        <v>13.716217935532441</v>
      </c>
      <c r="I37" s="548">
        <v>35.934794119999999</v>
      </c>
    </row>
    <row r="38" spans="1:9" ht="15">
      <c r="A38" s="542"/>
      <c r="B38" s="544" t="s">
        <v>485</v>
      </c>
      <c r="C38" s="545">
        <f t="shared" ref="C38:H38" si="2">C5+C7+C15+C17+C32+C34</f>
        <v>2702.7911551644497</v>
      </c>
      <c r="D38" s="545">
        <f t="shared" si="2"/>
        <v>1056.6689780383576</v>
      </c>
      <c r="E38" s="545">
        <f t="shared" si="2"/>
        <v>1549.6859217361587</v>
      </c>
      <c r="F38" s="545">
        <f t="shared" si="2"/>
        <v>667.53660491768119</v>
      </c>
      <c r="G38" s="545">
        <f t="shared" si="2"/>
        <v>384.1051453781123</v>
      </c>
      <c r="H38" s="545">
        <f t="shared" si="2"/>
        <v>1743.9093404567798</v>
      </c>
      <c r="I38" s="549">
        <f>I5+I7+I15+I17+I32+I34</f>
        <v>8104.6980000000003</v>
      </c>
    </row>
    <row r="39" spans="1:9">
      <c r="B39" s="540"/>
      <c r="C39" s="540"/>
      <c r="D39" s="540"/>
      <c r="E39" s="540"/>
      <c r="F39" s="540"/>
      <c r="G39" s="540"/>
      <c r="H39" s="540"/>
      <c r="I39" s="540"/>
    </row>
    <row r="40" spans="1:9" ht="15">
      <c r="A40" s="542"/>
      <c r="B40" s="701" t="s">
        <v>47</v>
      </c>
      <c r="C40" s="702">
        <f t="shared" ref="C40:H40" si="3">SUM(C41:C44)</f>
        <v>463.10148011081338</v>
      </c>
      <c r="D40" s="702">
        <f t="shared" si="3"/>
        <v>120.03533973108779</v>
      </c>
      <c r="E40" s="702">
        <f t="shared" si="3"/>
        <v>59.718356464120816</v>
      </c>
      <c r="F40" s="702">
        <f t="shared" si="3"/>
        <v>53.413837079169838</v>
      </c>
      <c r="G40" s="702">
        <f t="shared" si="3"/>
        <v>103.35328477172587</v>
      </c>
      <c r="H40" s="702">
        <f t="shared" si="3"/>
        <v>228.94144093405137</v>
      </c>
      <c r="I40" s="703">
        <f t="shared" ref="I40" si="4">SUM(C40:H40)</f>
        <v>1028.563739090969</v>
      </c>
    </row>
    <row r="41" spans="1:9" ht="14.25">
      <c r="A41" s="542"/>
      <c r="B41" s="297" t="s">
        <v>291</v>
      </c>
      <c r="C41" s="299">
        <v>258.92156927665246</v>
      </c>
      <c r="D41" s="299">
        <v>96.176239877699288</v>
      </c>
      <c r="E41" s="299">
        <v>28.666989898052581</v>
      </c>
      <c r="F41" s="299">
        <v>25.98633133061815</v>
      </c>
      <c r="G41" s="299">
        <v>65.885407235605896</v>
      </c>
      <c r="H41" s="299">
        <v>74.470113761210257</v>
      </c>
      <c r="I41" s="550">
        <f t="shared" ref="I41:I47" si="5">SUM(C41:H41)</f>
        <v>550.10665137983869</v>
      </c>
    </row>
    <row r="42" spans="1:9" ht="14.25">
      <c r="A42" s="542"/>
      <c r="B42" s="297" t="s">
        <v>292</v>
      </c>
      <c r="C42" s="299">
        <v>145.1475357225882</v>
      </c>
      <c r="D42" s="299">
        <v>23.8590998533885</v>
      </c>
      <c r="E42" s="299">
        <v>31.051366566068239</v>
      </c>
      <c r="F42" s="299">
        <v>27.427505748551692</v>
      </c>
      <c r="G42" s="299">
        <v>37.467877536119978</v>
      </c>
      <c r="H42" s="299">
        <v>154.47132717284111</v>
      </c>
      <c r="I42" s="550">
        <f t="shared" si="5"/>
        <v>419.42471259955767</v>
      </c>
    </row>
    <row r="43" spans="1:9" ht="14.25">
      <c r="A43" s="542"/>
      <c r="B43" s="297" t="s">
        <v>162</v>
      </c>
      <c r="C43" s="299">
        <v>59.032375111572705</v>
      </c>
      <c r="D43" s="299">
        <v>0</v>
      </c>
      <c r="E43" s="299">
        <v>0</v>
      </c>
      <c r="F43" s="299">
        <v>0</v>
      </c>
      <c r="G43" s="299">
        <v>0</v>
      </c>
      <c r="H43" s="299">
        <v>0</v>
      </c>
      <c r="I43" s="550">
        <f t="shared" si="5"/>
        <v>59.032375111572705</v>
      </c>
    </row>
    <row r="44" spans="1:9" ht="14.25">
      <c r="A44" s="542"/>
      <c r="B44" s="546" t="s">
        <v>302</v>
      </c>
      <c r="C44" s="547">
        <v>0</v>
      </c>
      <c r="D44" s="547">
        <v>0</v>
      </c>
      <c r="E44" s="547">
        <v>0</v>
      </c>
      <c r="F44" s="547">
        <v>0</v>
      </c>
      <c r="G44" s="547">
        <v>0</v>
      </c>
      <c r="H44" s="547">
        <v>0</v>
      </c>
      <c r="I44" s="548">
        <f t="shared" si="5"/>
        <v>0</v>
      </c>
    </row>
    <row r="45" spans="1:9" ht="15">
      <c r="A45" s="542"/>
      <c r="B45" s="704" t="s">
        <v>456</v>
      </c>
      <c r="C45" s="702">
        <f t="shared" ref="C45:H45" si="6">C40</f>
        <v>463.10148011081338</v>
      </c>
      <c r="D45" s="702">
        <f t="shared" si="6"/>
        <v>120.03533973108779</v>
      </c>
      <c r="E45" s="702">
        <f t="shared" si="6"/>
        <v>59.718356464120816</v>
      </c>
      <c r="F45" s="702">
        <f t="shared" si="6"/>
        <v>53.413837079169838</v>
      </c>
      <c r="G45" s="702">
        <f t="shared" si="6"/>
        <v>103.35328477172587</v>
      </c>
      <c r="H45" s="702">
        <f t="shared" si="6"/>
        <v>228.94144093405137</v>
      </c>
      <c r="I45" s="703">
        <f t="shared" si="5"/>
        <v>1028.563739090969</v>
      </c>
    </row>
    <row r="46" spans="1:9">
      <c r="B46" s="540"/>
      <c r="C46" s="540"/>
      <c r="D46" s="540"/>
      <c r="E46" s="540"/>
      <c r="F46" s="540"/>
      <c r="G46" s="540"/>
      <c r="H46" s="540"/>
      <c r="I46" s="540"/>
    </row>
    <row r="47" spans="1:9" ht="15">
      <c r="A47" s="542"/>
      <c r="B47" s="544" t="s">
        <v>484</v>
      </c>
      <c r="C47" s="545">
        <f t="shared" ref="C47:H47" si="7">C38+C45</f>
        <v>3165.8926352752633</v>
      </c>
      <c r="D47" s="545">
        <f t="shared" si="7"/>
        <v>1176.7043177694454</v>
      </c>
      <c r="E47" s="545">
        <f t="shared" si="7"/>
        <v>1609.4042782002796</v>
      </c>
      <c r="F47" s="545">
        <f t="shared" si="7"/>
        <v>720.95044199685105</v>
      </c>
      <c r="G47" s="545">
        <f t="shared" si="7"/>
        <v>487.45843014983814</v>
      </c>
      <c r="H47" s="545">
        <f t="shared" si="7"/>
        <v>1972.8507813908311</v>
      </c>
      <c r="I47" s="545">
        <f t="shared" si="5"/>
        <v>9133.2608847825086</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47"/>
  <sheetViews>
    <sheetView showGridLines="0" topLeftCell="A27" zoomScale="87" zoomScaleNormal="87" workbookViewId="0">
      <selection activeCell="C37" sqref="C37:R41"/>
    </sheetView>
  </sheetViews>
  <sheetFormatPr baseColWidth="10" defaultColWidth="11.42578125" defaultRowHeight="14.25"/>
  <cols>
    <col min="1" max="1" width="4.7109375" style="294" customWidth="1"/>
    <col min="2" max="2" width="30.85546875" style="294" customWidth="1"/>
    <col min="3" max="3" width="19" style="294" customWidth="1"/>
    <col min="4" max="4" width="18.28515625" style="294" customWidth="1"/>
    <col min="5" max="5" width="18.85546875" style="294" customWidth="1"/>
    <col min="6" max="6" width="18.42578125" style="294" customWidth="1"/>
    <col min="7" max="7" width="19.28515625" style="294" customWidth="1"/>
    <col min="8" max="8" width="17.140625" style="294" customWidth="1"/>
    <col min="9" max="9" width="18.85546875" style="294" customWidth="1"/>
    <col min="10" max="10" width="18.140625" style="294" customWidth="1"/>
    <col min="11" max="11" width="18.7109375" style="294" customWidth="1"/>
    <col min="12" max="12" width="18.85546875" style="294" customWidth="1"/>
    <col min="13" max="13" width="19.7109375" style="294" customWidth="1"/>
    <col min="14" max="14" width="18.28515625" style="294" customWidth="1"/>
    <col min="15" max="15" width="20.42578125" style="294" customWidth="1"/>
    <col min="16" max="16" width="19.28515625" style="294" customWidth="1"/>
    <col min="17" max="17" width="20" style="294" customWidth="1"/>
    <col min="18" max="18" width="19.42578125" style="294" customWidth="1"/>
    <col min="19" max="16384" width="11.42578125" style="294"/>
  </cols>
  <sheetData>
    <row r="1" spans="1:18">
      <c r="A1" s="765"/>
      <c r="B1" s="666"/>
      <c r="C1" s="667"/>
      <c r="D1" s="667"/>
      <c r="E1" s="667"/>
      <c r="F1" s="667"/>
      <c r="H1" s="667"/>
      <c r="I1" s="667"/>
      <c r="J1" s="667"/>
      <c r="K1" s="667"/>
      <c r="L1" s="667"/>
      <c r="M1" s="667"/>
      <c r="N1" s="667"/>
    </row>
    <row r="2" spans="1:18" ht="15">
      <c r="A2" s="668"/>
      <c r="B2" s="915" t="s">
        <v>101</v>
      </c>
      <c r="C2" s="896" t="s">
        <v>414</v>
      </c>
      <c r="D2" s="896"/>
      <c r="E2" s="896"/>
      <c r="F2" s="895"/>
      <c r="G2" s="907" t="s">
        <v>499</v>
      </c>
      <c r="H2" s="902"/>
      <c r="I2" s="901" t="s">
        <v>271</v>
      </c>
      <c r="J2" s="902"/>
      <c r="K2" s="903" t="s">
        <v>502</v>
      </c>
      <c r="L2" s="904"/>
      <c r="M2" s="903" t="s">
        <v>503</v>
      </c>
      <c r="N2" s="904"/>
    </row>
    <row r="3" spans="1:18" ht="15">
      <c r="A3" s="668"/>
      <c r="B3" s="916"/>
      <c r="C3" s="911" t="s">
        <v>257</v>
      </c>
      <c r="D3" s="912"/>
      <c r="E3" s="913" t="s">
        <v>460</v>
      </c>
      <c r="F3" s="914"/>
      <c r="G3" s="908"/>
      <c r="H3" s="900"/>
      <c r="I3" s="899"/>
      <c r="J3" s="900"/>
      <c r="K3" s="905"/>
      <c r="L3" s="906"/>
      <c r="M3" s="905"/>
      <c r="N3" s="906"/>
    </row>
    <row r="4" spans="1:18" ht="15">
      <c r="A4" s="668"/>
      <c r="B4" s="917"/>
      <c r="C4" s="732" t="s">
        <v>516</v>
      </c>
      <c r="D4" s="663" t="s">
        <v>401</v>
      </c>
      <c r="E4" s="732" t="s">
        <v>521</v>
      </c>
      <c r="F4" s="733" t="s">
        <v>522</v>
      </c>
      <c r="G4" s="732" t="s">
        <v>516</v>
      </c>
      <c r="H4" s="663" t="s">
        <v>401</v>
      </c>
      <c r="I4" s="731" t="s">
        <v>516</v>
      </c>
      <c r="J4" s="733" t="s">
        <v>401</v>
      </c>
      <c r="K4" s="731" t="s">
        <v>516</v>
      </c>
      <c r="L4" s="733" t="s">
        <v>401</v>
      </c>
      <c r="M4" s="731" t="s">
        <v>516</v>
      </c>
      <c r="N4" s="733" t="s">
        <v>401</v>
      </c>
    </row>
    <row r="5" spans="1:18" ht="15">
      <c r="A5" s="668"/>
      <c r="B5" s="743" t="s">
        <v>16</v>
      </c>
      <c r="C5" s="670">
        <v>18.060071448723001</v>
      </c>
      <c r="D5" s="770">
        <v>17.494520000000001</v>
      </c>
      <c r="E5" s="670">
        <v>4.1903524686019988</v>
      </c>
      <c r="F5" s="771">
        <v>4.346597</v>
      </c>
      <c r="G5" s="670">
        <v>2.6580410000000003</v>
      </c>
      <c r="H5" s="763">
        <v>2.6009259999999998</v>
      </c>
      <c r="I5" s="676">
        <v>0.16825451341594266</v>
      </c>
      <c r="J5" s="736">
        <v>0.17118</v>
      </c>
      <c r="K5" s="670">
        <v>19.483333333333334</v>
      </c>
      <c r="L5" s="734">
        <v>13.933333333333334</v>
      </c>
      <c r="M5" s="670">
        <v>7.89</v>
      </c>
      <c r="N5" s="741">
        <v>4.84</v>
      </c>
    </row>
    <row r="6" spans="1:18" ht="15">
      <c r="A6" s="668"/>
      <c r="B6" s="744" t="s">
        <v>138</v>
      </c>
      <c r="C6" s="671">
        <v>13.579600475169462</v>
      </c>
      <c r="D6" s="770">
        <v>12.738299999999999</v>
      </c>
      <c r="E6" s="671">
        <v>3.952581613541859</v>
      </c>
      <c r="F6" s="771">
        <v>3.3971070000000001</v>
      </c>
      <c r="G6" s="671">
        <v>3.084384</v>
      </c>
      <c r="H6" s="763">
        <v>3.0638809999999999</v>
      </c>
      <c r="I6" s="677">
        <v>0.19703043113446653</v>
      </c>
      <c r="J6" s="736">
        <v>0.19699999999999998</v>
      </c>
      <c r="K6" s="671">
        <v>8.4901666666666671</v>
      </c>
      <c r="L6" s="734">
        <v>9.2741723589489027</v>
      </c>
      <c r="M6" s="671">
        <v>4.22</v>
      </c>
      <c r="N6" s="741">
        <v>4.4833221231022637</v>
      </c>
      <c r="Q6" s="294">
        <v>1000</v>
      </c>
    </row>
    <row r="7" spans="1:18" ht="15">
      <c r="A7" s="668"/>
      <c r="B7" s="744" t="s">
        <v>245</v>
      </c>
      <c r="C7" s="671">
        <v>43.078086616962516</v>
      </c>
      <c r="D7" s="770">
        <v>41.367379999999997</v>
      </c>
      <c r="E7" s="671">
        <v>11.25120654014861</v>
      </c>
      <c r="F7" s="771">
        <v>10.499998999999995</v>
      </c>
      <c r="G7" s="671">
        <v>8.3977270000000015</v>
      </c>
      <c r="H7" s="763">
        <v>8.1973060000000011</v>
      </c>
      <c r="I7" s="677">
        <v>0.10319407517666565</v>
      </c>
      <c r="J7" s="736">
        <v>0.11019999999999999</v>
      </c>
      <c r="K7" s="671">
        <v>6.6576666666666666</v>
      </c>
      <c r="L7" s="734">
        <v>6.2327721815047088</v>
      </c>
      <c r="M7" s="671">
        <v>3.43</v>
      </c>
      <c r="N7" s="741">
        <v>3.3548764324396996</v>
      </c>
    </row>
    <row r="8" spans="1:18" ht="15">
      <c r="A8" s="668"/>
      <c r="B8" s="744" t="s">
        <v>137</v>
      </c>
      <c r="C8" s="671">
        <v>13.436783559696424</v>
      </c>
      <c r="D8" s="770">
        <v>12.638500000000001</v>
      </c>
      <c r="E8" s="671">
        <v>3.7139001019871429</v>
      </c>
      <c r="F8" s="771">
        <v>3.3684599999999993</v>
      </c>
      <c r="G8" s="671">
        <v>4.1882219999999997</v>
      </c>
      <c r="H8" s="763">
        <v>4.1209199999999999</v>
      </c>
      <c r="I8" s="677">
        <v>0.14707150173073016</v>
      </c>
      <c r="J8" s="736">
        <v>0.15229999999999999</v>
      </c>
      <c r="K8" s="671">
        <v>9.5</v>
      </c>
      <c r="L8" s="734">
        <v>9.8100283168641607</v>
      </c>
      <c r="M8" s="671">
        <v>3.89</v>
      </c>
      <c r="N8" s="741">
        <v>4.1832863413727805</v>
      </c>
    </row>
    <row r="9" spans="1:18" ht="15">
      <c r="A9" s="668"/>
      <c r="B9" s="744" t="s">
        <v>161</v>
      </c>
      <c r="C9" s="672">
        <v>0</v>
      </c>
      <c r="D9" s="770">
        <v>14.993309999999999</v>
      </c>
      <c r="E9" s="672">
        <v>0</v>
      </c>
      <c r="F9" s="771">
        <v>3.741822</v>
      </c>
      <c r="G9" s="672">
        <v>0</v>
      </c>
      <c r="H9" s="763">
        <v>0</v>
      </c>
      <c r="I9" s="672">
        <v>0</v>
      </c>
      <c r="J9" s="736">
        <v>0.129</v>
      </c>
      <c r="K9" s="672">
        <v>0</v>
      </c>
      <c r="L9" s="797">
        <v>0</v>
      </c>
      <c r="M9" s="672">
        <v>0</v>
      </c>
      <c r="N9" s="741">
        <v>0</v>
      </c>
    </row>
    <row r="10" spans="1:18" ht="15">
      <c r="A10" s="668"/>
      <c r="B10" s="744" t="s">
        <v>369</v>
      </c>
      <c r="C10" s="671">
        <v>15.257136000000001</v>
      </c>
      <c r="D10" s="770">
        <v>15.075076999999999</v>
      </c>
      <c r="E10" s="671">
        <v>3.9272520000000024</v>
      </c>
      <c r="F10" s="771">
        <v>3.8533319999999986</v>
      </c>
      <c r="G10" s="671">
        <v>3.8678840000000001</v>
      </c>
      <c r="H10" s="763">
        <v>3.7945000000000002</v>
      </c>
      <c r="I10" s="677">
        <v>7.5123315074767799E-2</v>
      </c>
      <c r="J10" s="736">
        <v>7.5119999999999992E-2</v>
      </c>
      <c r="K10" s="671">
        <v>5.9385000000000003</v>
      </c>
      <c r="L10" s="734">
        <v>5.3331666666666671</v>
      </c>
      <c r="M10" s="671">
        <v>4.6100000000000003</v>
      </c>
      <c r="N10" s="741">
        <v>3.92</v>
      </c>
    </row>
    <row r="11" spans="1:18" ht="15">
      <c r="A11" s="668"/>
      <c r="B11" s="745" t="s">
        <v>136</v>
      </c>
      <c r="C11" s="673">
        <v>8.5412499999999998</v>
      </c>
      <c r="D11" s="772">
        <v>8.3080099999999995</v>
      </c>
      <c r="E11" s="673">
        <v>2.1359499999999998</v>
      </c>
      <c r="F11" s="773">
        <v>2.1130100000000001</v>
      </c>
      <c r="G11" s="673">
        <v>1.5751040000000001</v>
      </c>
      <c r="H11" s="739">
        <v>1.5338530000000001</v>
      </c>
      <c r="I11" s="735">
        <v>8.7039244085061807E-2</v>
      </c>
      <c r="J11" s="737">
        <v>8.2400000000000001E-2</v>
      </c>
      <c r="K11" s="673">
        <v>10.496666666666666</v>
      </c>
      <c r="L11" s="739">
        <v>10.171666666666665</v>
      </c>
      <c r="M11" s="673">
        <v>2.72</v>
      </c>
      <c r="N11" s="739">
        <v>2.92</v>
      </c>
    </row>
    <row r="12" spans="1:18" ht="15">
      <c r="A12" s="668"/>
      <c r="B12" s="746" t="s">
        <v>438</v>
      </c>
      <c r="C12" s="674">
        <f t="shared" ref="C12:H12" si="0">SUM(C5:C8,C10:C11)</f>
        <v>111.95292810055142</v>
      </c>
      <c r="D12" s="774">
        <f t="shared" si="0"/>
        <v>107.62178699999998</v>
      </c>
      <c r="E12" s="674">
        <f t="shared" si="0"/>
        <v>29.171242724279615</v>
      </c>
      <c r="F12" s="775">
        <f t="shared" si="0"/>
        <v>27.578504999999993</v>
      </c>
      <c r="G12" s="675">
        <f t="shared" si="0"/>
        <v>23.771362000000003</v>
      </c>
      <c r="H12" s="764">
        <f t="shared" si="0"/>
        <v>23.311385999999999</v>
      </c>
      <c r="I12" s="678">
        <v>0.12843830788089045</v>
      </c>
      <c r="J12" s="738">
        <v>0.13170016863293874</v>
      </c>
      <c r="K12" s="679">
        <f>(SUMPRODUCT(K5:K8,G5:G8)+SUMPRODUCT(K10:K11,G10:G11))/SUM(G5:G8,G10:G11)</f>
        <v>8.967705760892736</v>
      </c>
      <c r="L12" s="796">
        <f>(SUMPRODUCT(L5:L8,H5:H8)+SUMPRODUCT(L10:L11,H10:H11))/SUM(H5:H8,H10:H11)</f>
        <v>8.2368055873893073</v>
      </c>
      <c r="M12" s="680">
        <f t="shared" ref="M12:N12" si="1">(SUMPRODUCT(M5:M8,G5:G8)+SUMPRODUCT(M10:M11,G10:G11))/SUM(G5:G8,G10:G11)</f>
        <v>4.2572091275207535</v>
      </c>
      <c r="N12" s="742">
        <f t="shared" si="1"/>
        <v>3.8787086760366436</v>
      </c>
    </row>
    <row r="13" spans="1:18" ht="15">
      <c r="A13" s="668"/>
      <c r="B13" s="746" t="s">
        <v>17</v>
      </c>
      <c r="C13" s="675">
        <f t="shared" ref="C13:H13" si="2">SUM(C5:C11)</f>
        <v>111.95292810055142</v>
      </c>
      <c r="D13" s="774">
        <f t="shared" si="2"/>
        <v>122.61509699999998</v>
      </c>
      <c r="E13" s="675">
        <f t="shared" si="2"/>
        <v>29.171242724279615</v>
      </c>
      <c r="F13" s="775">
        <f t="shared" si="2"/>
        <v>31.320326999999992</v>
      </c>
      <c r="G13" s="675">
        <f t="shared" si="2"/>
        <v>23.771362000000003</v>
      </c>
      <c r="H13" s="764">
        <f t="shared" si="2"/>
        <v>23.311385999999999</v>
      </c>
      <c r="I13" s="678">
        <v>0.12527983976714419</v>
      </c>
      <c r="J13" s="788">
        <v>0.12835974560163663</v>
      </c>
      <c r="K13" s="679">
        <f t="shared" ref="K13" si="3">SUMPRODUCT(K5:K11,G5:G11)/SUM(G5:G11)</f>
        <v>8.967705760892736</v>
      </c>
      <c r="L13" s="796">
        <f>SUMPRODUCT(L5:L11,H5:H11)/SUM(H5:H11)</f>
        <v>8.2368055873893073</v>
      </c>
      <c r="M13" s="679">
        <f t="shared" ref="M13:N13" si="4">SUMPRODUCT(M5:M11,G5:G11)/SUM(G5:G11)</f>
        <v>4.2572091275207544</v>
      </c>
      <c r="N13" s="740">
        <f t="shared" si="4"/>
        <v>3.8787086760366436</v>
      </c>
    </row>
    <row r="14" spans="1:18">
      <c r="G14" s="294">
        <v>1000</v>
      </c>
      <c r="L14" s="787"/>
    </row>
    <row r="16" spans="1:18">
      <c r="B16" s="667"/>
      <c r="C16" s="667"/>
      <c r="D16" s="669"/>
      <c r="E16" s="667"/>
      <c r="F16" s="667"/>
      <c r="G16" s="667"/>
      <c r="H16" s="667"/>
      <c r="I16" s="667"/>
      <c r="J16" s="667"/>
      <c r="K16" s="667"/>
      <c r="L16" s="667"/>
      <c r="M16" s="667"/>
      <c r="N16" s="667"/>
      <c r="O16" s="667"/>
      <c r="P16" s="667"/>
      <c r="Q16" s="667"/>
      <c r="R16" s="667"/>
    </row>
    <row r="17" spans="1:26" ht="15">
      <c r="A17" s="668"/>
      <c r="B17" s="889" t="s">
        <v>500</v>
      </c>
      <c r="C17" s="889"/>
      <c r="D17" s="889"/>
      <c r="E17" s="889"/>
      <c r="F17" s="889"/>
      <c r="G17" s="889"/>
      <c r="H17" s="889"/>
      <c r="I17" s="889"/>
      <c r="J17" s="889"/>
      <c r="K17" s="889"/>
      <c r="L17" s="889"/>
      <c r="M17" s="889"/>
      <c r="N17" s="889"/>
      <c r="O17" s="889"/>
      <c r="P17" s="889"/>
      <c r="Q17" s="889"/>
      <c r="R17" s="890"/>
    </row>
    <row r="18" spans="1:26" ht="15.75" customHeight="1">
      <c r="A18" s="668"/>
      <c r="B18" s="909" t="s">
        <v>434</v>
      </c>
      <c r="C18" s="894" t="s">
        <v>10</v>
      </c>
      <c r="D18" s="895"/>
      <c r="E18" s="896" t="s">
        <v>46</v>
      </c>
      <c r="F18" s="896"/>
      <c r="G18" s="896"/>
      <c r="H18" s="896"/>
      <c r="I18" s="896"/>
      <c r="J18" s="896"/>
      <c r="K18" s="896"/>
      <c r="L18" s="895"/>
      <c r="M18" s="896" t="s">
        <v>14</v>
      </c>
      <c r="N18" s="895"/>
      <c r="O18" s="896" t="s">
        <v>47</v>
      </c>
      <c r="P18" s="895"/>
      <c r="Q18" s="897" t="s">
        <v>17</v>
      </c>
      <c r="R18" s="898"/>
    </row>
    <row r="19" spans="1:26" ht="15">
      <c r="A19" s="668"/>
      <c r="B19" s="909"/>
      <c r="C19" s="894" t="s">
        <v>16</v>
      </c>
      <c r="D19" s="895"/>
      <c r="E19" s="894" t="s">
        <v>138</v>
      </c>
      <c r="F19" s="895"/>
      <c r="G19" s="894" t="s">
        <v>245</v>
      </c>
      <c r="H19" s="895"/>
      <c r="I19" s="894" t="s">
        <v>137</v>
      </c>
      <c r="J19" s="895"/>
      <c r="K19" s="899" t="s">
        <v>244</v>
      </c>
      <c r="L19" s="900"/>
      <c r="M19" s="899" t="s">
        <v>369</v>
      </c>
      <c r="N19" s="900"/>
      <c r="O19" s="899" t="s">
        <v>136</v>
      </c>
      <c r="P19" s="900"/>
      <c r="Q19" s="899"/>
      <c r="R19" s="900"/>
    </row>
    <row r="20" spans="1:26" ht="15">
      <c r="A20" s="668"/>
      <c r="B20" s="910"/>
      <c r="C20" s="747" t="s">
        <v>516</v>
      </c>
      <c r="D20" s="663" t="s">
        <v>401</v>
      </c>
      <c r="E20" s="685" t="s">
        <v>516</v>
      </c>
      <c r="F20" s="663" t="s">
        <v>401</v>
      </c>
      <c r="G20" s="685" t="s">
        <v>516</v>
      </c>
      <c r="H20" s="663" t="s">
        <v>401</v>
      </c>
      <c r="I20" s="685" t="s">
        <v>516</v>
      </c>
      <c r="J20" s="663" t="s">
        <v>401</v>
      </c>
      <c r="K20" s="685" t="s">
        <v>516</v>
      </c>
      <c r="L20" s="663" t="s">
        <v>401</v>
      </c>
      <c r="M20" s="685" t="s">
        <v>516</v>
      </c>
      <c r="N20" s="663" t="s">
        <v>401</v>
      </c>
      <c r="O20" s="685" t="s">
        <v>516</v>
      </c>
      <c r="P20" s="663" t="s">
        <v>401</v>
      </c>
      <c r="Q20" s="685" t="s">
        <v>516</v>
      </c>
      <c r="R20" s="733" t="s">
        <v>401</v>
      </c>
    </row>
    <row r="21" spans="1:26">
      <c r="A21" s="668"/>
      <c r="B21" s="743" t="s">
        <v>76</v>
      </c>
      <c r="C21" s="681">
        <v>7.910862870703089</v>
      </c>
      <c r="D21" s="692">
        <v>7.460201615242311</v>
      </c>
      <c r="E21" s="681">
        <v>4.9412613277439776</v>
      </c>
      <c r="F21" s="692">
        <v>4.8237283871039631</v>
      </c>
      <c r="G21" s="681">
        <v>17.228906777520994</v>
      </c>
      <c r="H21" s="692">
        <v>16.515133782770999</v>
      </c>
      <c r="I21" s="681">
        <v>5.4019930065000006</v>
      </c>
      <c r="J21" s="692">
        <v>5.0063744442196887</v>
      </c>
      <c r="K21" s="681">
        <v>0</v>
      </c>
      <c r="L21" s="692">
        <v>5.7994534888000002</v>
      </c>
      <c r="M21" s="681">
        <v>5.3679962598882751</v>
      </c>
      <c r="N21" s="692">
        <v>5.3218277658000019</v>
      </c>
      <c r="O21" s="681">
        <v>3.5582280000000002</v>
      </c>
      <c r="P21" s="692">
        <v>3.36458370388628</v>
      </c>
      <c r="Q21" s="681">
        <f t="shared" ref="Q21:R25" si="5">(C21+E21+G21+I21+K21+M21+O21)/1000</f>
        <v>4.4409248242356335E-2</v>
      </c>
      <c r="R21" s="754">
        <f t="shared" si="5"/>
        <v>4.8291303187823244E-2</v>
      </c>
    </row>
    <row r="22" spans="1:26">
      <c r="A22" s="668"/>
      <c r="B22" s="744" t="s">
        <v>77</v>
      </c>
      <c r="C22" s="682">
        <v>4.0433777727558393</v>
      </c>
      <c r="D22" s="690">
        <v>3.9798079869193472</v>
      </c>
      <c r="E22" s="682">
        <v>1.4107486436990906</v>
      </c>
      <c r="F22" s="690">
        <v>1.4093917329980752</v>
      </c>
      <c r="G22" s="682">
        <v>8.213275019788</v>
      </c>
      <c r="H22" s="690">
        <v>8.0774417129149985</v>
      </c>
      <c r="I22" s="682">
        <v>1.4342881035799999</v>
      </c>
      <c r="J22" s="690">
        <v>1.5092063088974541</v>
      </c>
      <c r="K22" s="682">
        <v>0</v>
      </c>
      <c r="L22" s="690">
        <v>2.1443856258400005</v>
      </c>
      <c r="M22" s="682">
        <v>2.4505144671072512</v>
      </c>
      <c r="N22" s="690">
        <v>2.4021582152000001</v>
      </c>
      <c r="O22" s="682">
        <v>0.73609999999999998</v>
      </c>
      <c r="P22" s="690">
        <v>0.71630152796000013</v>
      </c>
      <c r="Q22" s="682">
        <f t="shared" si="5"/>
        <v>1.8288304006930184E-2</v>
      </c>
      <c r="R22" s="755">
        <f t="shared" si="5"/>
        <v>2.0238693110729875E-2</v>
      </c>
    </row>
    <row r="23" spans="1:26">
      <c r="A23" s="668"/>
      <c r="B23" s="744" t="s">
        <v>78</v>
      </c>
      <c r="C23" s="682">
        <v>1.285202782137872</v>
      </c>
      <c r="D23" s="690">
        <v>1.3341661618364049</v>
      </c>
      <c r="E23" s="682">
        <v>0.13249332611158499</v>
      </c>
      <c r="F23" s="690">
        <v>0.1398164142670647</v>
      </c>
      <c r="G23" s="682">
        <v>1.8720613970250002</v>
      </c>
      <c r="H23" s="690">
        <v>2.0339486415850003</v>
      </c>
      <c r="I23" s="682">
        <v>0.43335343018000005</v>
      </c>
      <c r="J23" s="690">
        <v>0.51523109025012304</v>
      </c>
      <c r="K23" s="682">
        <v>0</v>
      </c>
      <c r="L23" s="690">
        <v>0.49140063250999999</v>
      </c>
      <c r="M23" s="682">
        <v>1.0551496325115022</v>
      </c>
      <c r="N23" s="690">
        <v>1.0861316425</v>
      </c>
      <c r="O23" s="682">
        <v>1.5077749999999999</v>
      </c>
      <c r="P23" s="690">
        <v>1.8831418236731099</v>
      </c>
      <c r="Q23" s="682">
        <f t="shared" si="5"/>
        <v>6.2860355679659587E-3</v>
      </c>
      <c r="R23" s="755">
        <f t="shared" si="5"/>
        <v>7.483836406621704E-3</v>
      </c>
    </row>
    <row r="24" spans="1:26">
      <c r="A24" s="668"/>
      <c r="B24" s="745" t="s">
        <v>108</v>
      </c>
      <c r="C24" s="683">
        <v>4.8206565384745881</v>
      </c>
      <c r="D24" s="691">
        <v>4.7203128711909361</v>
      </c>
      <c r="E24" s="683">
        <v>7.0950967024453471</v>
      </c>
      <c r="F24" s="691">
        <v>6.3653634656308968</v>
      </c>
      <c r="G24" s="683">
        <v>15.763856805666004</v>
      </c>
      <c r="H24" s="691">
        <v>14.740875862729007</v>
      </c>
      <c r="I24" s="683">
        <v>6.1671654597399987</v>
      </c>
      <c r="J24" s="691">
        <v>5.6076881566327339</v>
      </c>
      <c r="K24" s="683">
        <v>0</v>
      </c>
      <c r="L24" s="691">
        <v>3.9018097512600001</v>
      </c>
      <c r="M24" s="683">
        <v>6.3833582304929726</v>
      </c>
      <c r="N24" s="691">
        <v>6.2649997247</v>
      </c>
      <c r="O24" s="683">
        <v>2.7391500000000004</v>
      </c>
      <c r="P24" s="691">
        <v>2.3440047818390424</v>
      </c>
      <c r="Q24" s="683">
        <f t="shared" si="5"/>
        <v>4.2969283736818915E-2</v>
      </c>
      <c r="R24" s="756">
        <f t="shared" si="5"/>
        <v>4.3945054613982605E-2</v>
      </c>
    </row>
    <row r="25" spans="1:26" s="295" customFormat="1" ht="15">
      <c r="A25" s="749"/>
      <c r="B25" s="746" t="s">
        <v>17</v>
      </c>
      <c r="C25" s="684">
        <v>18.060071448723001</v>
      </c>
      <c r="D25" s="693">
        <v>17.494520000000001</v>
      </c>
      <c r="E25" s="684">
        <v>13.579600475169462</v>
      </c>
      <c r="F25" s="693">
        <v>12.738299999999999</v>
      </c>
      <c r="G25" s="684">
        <v>43.078086616962516</v>
      </c>
      <c r="H25" s="693">
        <v>41.367379999999997</v>
      </c>
      <c r="I25" s="684">
        <v>13.436783559696424</v>
      </c>
      <c r="J25" s="693">
        <v>12.638500000000001</v>
      </c>
      <c r="K25" s="684">
        <v>0</v>
      </c>
      <c r="L25" s="693">
        <v>14.993309999999999</v>
      </c>
      <c r="M25" s="684">
        <v>15.257136000000001</v>
      </c>
      <c r="N25" s="693">
        <v>15.075076999999999</v>
      </c>
      <c r="O25" s="684">
        <v>8.5412499999999998</v>
      </c>
      <c r="P25" s="693">
        <v>8.3080099999999995</v>
      </c>
      <c r="Q25" s="684">
        <f t="shared" si="5"/>
        <v>0.11195292810055142</v>
      </c>
      <c r="R25" s="757">
        <f t="shared" si="5"/>
        <v>0.12261509699999998</v>
      </c>
      <c r="X25" s="294"/>
      <c r="Y25" s="294"/>
      <c r="Z25" s="294"/>
    </row>
    <row r="26" spans="1:26" ht="15">
      <c r="A26" s="668"/>
      <c r="B26" s="748"/>
      <c r="C26" s="664"/>
      <c r="D26" s="665"/>
      <c r="E26" s="664"/>
      <c r="F26" s="665"/>
      <c r="G26" s="664"/>
      <c r="H26" s="665"/>
      <c r="I26" s="664"/>
      <c r="J26" s="665"/>
      <c r="K26" s="664"/>
      <c r="L26" s="665"/>
      <c r="M26" s="664"/>
      <c r="N26" s="665"/>
      <c r="O26" s="664"/>
      <c r="P26" s="665"/>
      <c r="Q26" s="664"/>
      <c r="R26" s="758"/>
    </row>
    <row r="27" spans="1:26">
      <c r="A27" s="668"/>
      <c r="B27" s="743" t="s">
        <v>76</v>
      </c>
      <c r="C27" s="686">
        <f t="shared" ref="C27:R27" si="6">C21/C$25</f>
        <v>0.43803054119492169</v>
      </c>
      <c r="D27" s="694">
        <f t="shared" si="6"/>
        <v>0.4264307689060523</v>
      </c>
      <c r="E27" s="686">
        <f t="shared" si="6"/>
        <v>0.36387383684661129</v>
      </c>
      <c r="F27" s="694">
        <f t="shared" si="6"/>
        <v>0.37867913199594638</v>
      </c>
      <c r="G27" s="686">
        <f t="shared" si="6"/>
        <v>0.39994596163741647</v>
      </c>
      <c r="H27" s="694">
        <f t="shared" si="6"/>
        <v>0.39923083798807174</v>
      </c>
      <c r="I27" s="686">
        <f t="shared" si="6"/>
        <v>0.40203021671817768</v>
      </c>
      <c r="J27" s="694">
        <f t="shared" si="6"/>
        <v>0.39612093557144351</v>
      </c>
      <c r="K27" s="798" t="s">
        <v>539</v>
      </c>
      <c r="L27" s="694">
        <f t="shared" si="6"/>
        <v>0.38680274661165548</v>
      </c>
      <c r="M27" s="686">
        <f t="shared" si="6"/>
        <v>0.35183511898224379</v>
      </c>
      <c r="N27" s="694">
        <f t="shared" si="6"/>
        <v>0.35302159755469259</v>
      </c>
      <c r="O27" s="686">
        <f t="shared" si="6"/>
        <v>0.41659335577345241</v>
      </c>
      <c r="P27" s="694">
        <f t="shared" si="6"/>
        <v>0.40498069981695739</v>
      </c>
      <c r="Q27" s="686">
        <f t="shared" si="6"/>
        <v>0.39667786270377681</v>
      </c>
      <c r="R27" s="759">
        <f t="shared" si="6"/>
        <v>0.39384467630297804</v>
      </c>
    </row>
    <row r="28" spans="1:26">
      <c r="A28" s="668"/>
      <c r="B28" s="744" t="s">
        <v>78</v>
      </c>
      <c r="C28" s="687">
        <f t="shared" ref="C28:R28" si="7">C22/C$25</f>
        <v>0.22388492671449206</v>
      </c>
      <c r="D28" s="695">
        <f t="shared" si="7"/>
        <v>0.227488835756531</v>
      </c>
      <c r="E28" s="687">
        <f t="shared" si="7"/>
        <v>0.10388734530729893</v>
      </c>
      <c r="F28" s="695">
        <f t="shared" si="7"/>
        <v>0.11064205843778803</v>
      </c>
      <c r="G28" s="687">
        <f t="shared" si="7"/>
        <v>0.19066016308518968</v>
      </c>
      <c r="H28" s="695">
        <f t="shared" si="7"/>
        <v>0.19526113843600923</v>
      </c>
      <c r="I28" s="687">
        <f t="shared" si="7"/>
        <v>0.10674341051992094</v>
      </c>
      <c r="J28" s="695">
        <f t="shared" si="7"/>
        <v>0.11941340419333418</v>
      </c>
      <c r="K28" s="799" t="s">
        <v>539</v>
      </c>
      <c r="L28" s="695">
        <f t="shared" si="7"/>
        <v>0.14302282990480425</v>
      </c>
      <c r="M28" s="687">
        <f t="shared" si="7"/>
        <v>0.16061431628499942</v>
      </c>
      <c r="N28" s="695">
        <f t="shared" si="7"/>
        <v>0.1593463313786059</v>
      </c>
      <c r="O28" s="687">
        <f t="shared" si="7"/>
        <v>8.6181764964144592E-2</v>
      </c>
      <c r="P28" s="695">
        <f t="shared" si="7"/>
        <v>8.6218183170217677E-2</v>
      </c>
      <c r="Q28" s="687">
        <f t="shared" si="7"/>
        <v>0.16335708513585637</v>
      </c>
      <c r="R28" s="760">
        <f t="shared" si="7"/>
        <v>0.16505873751198744</v>
      </c>
    </row>
    <row r="29" spans="1:26">
      <c r="A29" s="668"/>
      <c r="B29" s="744" t="s">
        <v>77</v>
      </c>
      <c r="C29" s="687">
        <f t="shared" ref="C29:R29" si="8">C23/C$25</f>
        <v>7.1162663214643415E-2</v>
      </c>
      <c r="D29" s="695">
        <f t="shared" si="8"/>
        <v>7.6261947274712583E-2</v>
      </c>
      <c r="E29" s="687">
        <f t="shared" si="8"/>
        <v>9.7567911776087497E-3</v>
      </c>
      <c r="F29" s="695">
        <f t="shared" si="8"/>
        <v>1.0976065430007514E-2</v>
      </c>
      <c r="G29" s="687">
        <f t="shared" si="8"/>
        <v>4.3457394328369578E-2</v>
      </c>
      <c r="H29" s="695">
        <f t="shared" si="8"/>
        <v>4.9167934773364917E-2</v>
      </c>
      <c r="I29" s="687">
        <f t="shared" si="8"/>
        <v>3.2251277119610816E-2</v>
      </c>
      <c r="J29" s="695">
        <f t="shared" si="8"/>
        <v>4.0766791173804093E-2</v>
      </c>
      <c r="K29" s="799" t="s">
        <v>539</v>
      </c>
      <c r="L29" s="695">
        <f t="shared" si="8"/>
        <v>3.2774659665544166E-2</v>
      </c>
      <c r="M29" s="687">
        <f t="shared" si="8"/>
        <v>6.915777853140341E-2</v>
      </c>
      <c r="N29" s="695">
        <f t="shared" si="8"/>
        <v>7.2048165491957361E-2</v>
      </c>
      <c r="O29" s="687">
        <f t="shared" si="8"/>
        <v>0.17652861115176349</v>
      </c>
      <c r="P29" s="695">
        <f t="shared" si="8"/>
        <v>0.22666581090695725</v>
      </c>
      <c r="Q29" s="687">
        <f t="shared" si="8"/>
        <v>5.6148916108028059E-2</v>
      </c>
      <c r="R29" s="760">
        <f t="shared" si="8"/>
        <v>6.1035195418242059E-2</v>
      </c>
    </row>
    <row r="30" spans="1:26">
      <c r="A30" s="668"/>
      <c r="B30" s="745" t="s">
        <v>108</v>
      </c>
      <c r="C30" s="688">
        <f t="shared" ref="C30:R30" si="9">C24/C$25</f>
        <v>0.26692344779264143</v>
      </c>
      <c r="D30" s="696">
        <f t="shared" si="9"/>
        <v>0.26981665522637577</v>
      </c>
      <c r="E30" s="688">
        <f t="shared" si="9"/>
        <v>0.52248199167706411</v>
      </c>
      <c r="F30" s="696">
        <f t="shared" si="9"/>
        <v>0.49970274413625815</v>
      </c>
      <c r="G30" s="688">
        <f t="shared" si="9"/>
        <v>0.36593679161828874</v>
      </c>
      <c r="H30" s="696">
        <f t="shared" si="9"/>
        <v>0.35634057227528088</v>
      </c>
      <c r="I30" s="688">
        <f t="shared" si="9"/>
        <v>0.45897631917197695</v>
      </c>
      <c r="J30" s="696">
        <f t="shared" si="9"/>
        <v>0.4436988690614182</v>
      </c>
      <c r="K30" s="800" t="s">
        <v>539</v>
      </c>
      <c r="L30" s="696">
        <f t="shared" si="9"/>
        <v>0.26023671565918399</v>
      </c>
      <c r="M30" s="688">
        <f t="shared" si="9"/>
        <v>0.41838509078590974</v>
      </c>
      <c r="N30" s="696">
        <f t="shared" si="9"/>
        <v>0.4155865820585859</v>
      </c>
      <c r="O30" s="688">
        <f t="shared" si="9"/>
        <v>0.32069661934728527</v>
      </c>
      <c r="P30" s="696">
        <f t="shared" si="9"/>
        <v>0.28213793457627551</v>
      </c>
      <c r="Q30" s="688">
        <f t="shared" si="9"/>
        <v>0.38381563096077048</v>
      </c>
      <c r="R30" s="761">
        <f t="shared" si="9"/>
        <v>0.35839840027188996</v>
      </c>
    </row>
    <row r="31" spans="1:26" s="296" customFormat="1" ht="15">
      <c r="A31" s="750"/>
      <c r="B31" s="746" t="s">
        <v>17</v>
      </c>
      <c r="C31" s="689">
        <f t="shared" ref="C31:R31" si="10">C25/C$25</f>
        <v>1</v>
      </c>
      <c r="D31" s="697">
        <f t="shared" si="10"/>
        <v>1</v>
      </c>
      <c r="E31" s="689">
        <f t="shared" si="10"/>
        <v>1</v>
      </c>
      <c r="F31" s="697">
        <f t="shared" si="10"/>
        <v>1</v>
      </c>
      <c r="G31" s="689">
        <f t="shared" si="10"/>
        <v>1</v>
      </c>
      <c r="H31" s="697">
        <f t="shared" si="10"/>
        <v>1</v>
      </c>
      <c r="I31" s="689">
        <f t="shared" si="10"/>
        <v>1</v>
      </c>
      <c r="J31" s="697">
        <f t="shared" si="10"/>
        <v>1</v>
      </c>
      <c r="K31" s="801" t="s">
        <v>539</v>
      </c>
      <c r="L31" s="697">
        <f t="shared" si="10"/>
        <v>1</v>
      </c>
      <c r="M31" s="689">
        <f t="shared" si="10"/>
        <v>1</v>
      </c>
      <c r="N31" s="697">
        <f t="shared" si="10"/>
        <v>1</v>
      </c>
      <c r="O31" s="689">
        <f t="shared" si="10"/>
        <v>1</v>
      </c>
      <c r="P31" s="697">
        <f t="shared" si="10"/>
        <v>1</v>
      </c>
      <c r="Q31" s="689">
        <f t="shared" si="10"/>
        <v>1</v>
      </c>
      <c r="R31" s="762">
        <f t="shared" si="10"/>
        <v>1</v>
      </c>
    </row>
    <row r="32" spans="1:26">
      <c r="B32" s="751"/>
      <c r="C32" s="752"/>
      <c r="D32" s="752"/>
      <c r="E32" s="752"/>
      <c r="F32" s="752"/>
      <c r="G32" s="752"/>
      <c r="H32" s="752"/>
      <c r="I32" s="752"/>
      <c r="J32" s="752"/>
      <c r="K32" s="753"/>
      <c r="L32" s="752"/>
      <c r="M32" s="752"/>
      <c r="N32" s="752"/>
      <c r="O32" s="752"/>
      <c r="P32" s="752"/>
      <c r="Q32" s="752"/>
      <c r="R32" s="752"/>
    </row>
    <row r="33" spans="1:18" ht="15">
      <c r="A33" s="668"/>
      <c r="B33" s="888" t="s">
        <v>501</v>
      </c>
      <c r="C33" s="889"/>
      <c r="D33" s="889"/>
      <c r="E33" s="889"/>
      <c r="F33" s="889"/>
      <c r="G33" s="889"/>
      <c r="H33" s="889"/>
      <c r="I33" s="889"/>
      <c r="J33" s="889"/>
      <c r="K33" s="889"/>
      <c r="L33" s="889"/>
      <c r="M33" s="889"/>
      <c r="N33" s="889"/>
      <c r="O33" s="889"/>
      <c r="P33" s="889"/>
      <c r="Q33" s="889"/>
      <c r="R33" s="890"/>
    </row>
    <row r="34" spans="1:18" ht="15">
      <c r="A34" s="668"/>
      <c r="B34" s="891" t="s">
        <v>434</v>
      </c>
      <c r="C34" s="894" t="s">
        <v>10</v>
      </c>
      <c r="D34" s="895"/>
      <c r="E34" s="896" t="s">
        <v>46</v>
      </c>
      <c r="F34" s="896"/>
      <c r="G34" s="896"/>
      <c r="H34" s="896"/>
      <c r="I34" s="896"/>
      <c r="J34" s="896"/>
      <c r="K34" s="896"/>
      <c r="L34" s="895"/>
      <c r="M34" s="896" t="s">
        <v>14</v>
      </c>
      <c r="N34" s="895"/>
      <c r="O34" s="896" t="s">
        <v>47</v>
      </c>
      <c r="P34" s="895"/>
      <c r="Q34" s="897" t="s">
        <v>17</v>
      </c>
      <c r="R34" s="898"/>
    </row>
    <row r="35" spans="1:18" ht="15">
      <c r="A35" s="668"/>
      <c r="B35" s="892"/>
      <c r="C35" s="894" t="s">
        <v>16</v>
      </c>
      <c r="D35" s="895"/>
      <c r="E35" s="894" t="s">
        <v>138</v>
      </c>
      <c r="F35" s="895"/>
      <c r="G35" s="894" t="s">
        <v>245</v>
      </c>
      <c r="H35" s="895"/>
      <c r="I35" s="894" t="s">
        <v>137</v>
      </c>
      <c r="J35" s="895"/>
      <c r="K35" s="899" t="s">
        <v>244</v>
      </c>
      <c r="L35" s="900"/>
      <c r="M35" s="899" t="s">
        <v>369</v>
      </c>
      <c r="N35" s="900"/>
      <c r="O35" s="899" t="s">
        <v>136</v>
      </c>
      <c r="P35" s="900"/>
      <c r="Q35" s="899"/>
      <c r="R35" s="900"/>
    </row>
    <row r="36" spans="1:18" ht="15">
      <c r="A36" s="668"/>
      <c r="B36" s="893"/>
      <c r="C36" s="747" t="s">
        <v>521</v>
      </c>
      <c r="D36" s="663" t="s">
        <v>522</v>
      </c>
      <c r="E36" s="747" t="s">
        <v>521</v>
      </c>
      <c r="F36" s="663" t="s">
        <v>522</v>
      </c>
      <c r="G36" s="747" t="s">
        <v>521</v>
      </c>
      <c r="H36" s="663" t="s">
        <v>522</v>
      </c>
      <c r="I36" s="747" t="s">
        <v>521</v>
      </c>
      <c r="J36" s="663" t="s">
        <v>522</v>
      </c>
      <c r="K36" s="747" t="s">
        <v>521</v>
      </c>
      <c r="L36" s="663" t="s">
        <v>522</v>
      </c>
      <c r="M36" s="747" t="s">
        <v>521</v>
      </c>
      <c r="N36" s="663" t="s">
        <v>522</v>
      </c>
      <c r="O36" s="747" t="s">
        <v>521</v>
      </c>
      <c r="P36" s="663" t="s">
        <v>522</v>
      </c>
      <c r="Q36" s="747" t="s">
        <v>521</v>
      </c>
      <c r="R36" s="733" t="s">
        <v>522</v>
      </c>
    </row>
    <row r="37" spans="1:18">
      <c r="A37" s="668"/>
      <c r="B37" s="743" t="s">
        <v>76</v>
      </c>
      <c r="C37" s="681">
        <v>1.6098177408008651</v>
      </c>
      <c r="D37" s="692">
        <v>1.6890142565953457</v>
      </c>
      <c r="E37" s="681">
        <v>1.6953884757539777</v>
      </c>
      <c r="F37" s="692">
        <v>1.1626513577769555</v>
      </c>
      <c r="G37" s="681">
        <v>4.4321271622779967</v>
      </c>
      <c r="H37" s="692">
        <v>4.1834994149329994</v>
      </c>
      <c r="I37" s="681">
        <v>1.4415023061000001</v>
      </c>
      <c r="J37" s="692">
        <v>1.3229682577719013</v>
      </c>
      <c r="K37" s="681">
        <v>0</v>
      </c>
      <c r="L37" s="692">
        <v>1.5792000060299998</v>
      </c>
      <c r="M37" s="681">
        <v>1.3639209082938915</v>
      </c>
      <c r="N37" s="692">
        <v>1.3371379615000014</v>
      </c>
      <c r="O37" s="681">
        <v>0.84717378521807907</v>
      </c>
      <c r="P37" s="692">
        <v>0.79218744327000012</v>
      </c>
      <c r="Q37" s="681">
        <f t="shared" ref="Q37:R41" si="11">(C37+E37+G37+I37+K37+M37+O37)/1000</f>
        <v>1.138993037844481E-2</v>
      </c>
      <c r="R37" s="754">
        <f t="shared" si="11"/>
        <v>1.2066658697877203E-2</v>
      </c>
    </row>
    <row r="38" spans="1:18">
      <c r="A38" s="668"/>
      <c r="B38" s="744" t="s">
        <v>77</v>
      </c>
      <c r="C38" s="682">
        <v>0.97858099267067156</v>
      </c>
      <c r="D38" s="690">
        <v>1.0665459363295049</v>
      </c>
      <c r="E38" s="682">
        <v>0.3590681000690904</v>
      </c>
      <c r="F38" s="690">
        <v>0.3334699954323303</v>
      </c>
      <c r="G38" s="682">
        <v>2.1220191100410002</v>
      </c>
      <c r="H38" s="690">
        <v>1.9843189634270002</v>
      </c>
      <c r="I38" s="682">
        <v>0.36438415986999984</v>
      </c>
      <c r="J38" s="690">
        <v>0.37670745601555111</v>
      </c>
      <c r="K38" s="682">
        <v>0</v>
      </c>
      <c r="L38" s="690">
        <v>0.54803455598000006</v>
      </c>
      <c r="M38" s="682">
        <v>0.62272381295847112</v>
      </c>
      <c r="N38" s="690">
        <v>0.60897907380000016</v>
      </c>
      <c r="O38" s="682">
        <v>0.18586391236405847</v>
      </c>
      <c r="P38" s="690">
        <v>0.17487819003000005</v>
      </c>
      <c r="Q38" s="682">
        <f t="shared" si="11"/>
        <v>4.6326400879732913E-3</v>
      </c>
      <c r="R38" s="755">
        <f t="shared" si="11"/>
        <v>5.092934171014387E-3</v>
      </c>
    </row>
    <row r="39" spans="1:18">
      <c r="A39" s="668"/>
      <c r="B39" s="744" t="s">
        <v>78</v>
      </c>
      <c r="C39" s="682">
        <v>0.33716250526359226</v>
      </c>
      <c r="D39" s="690">
        <v>0.35055102436413482</v>
      </c>
      <c r="E39" s="682">
        <v>3.2837157501585008E-2</v>
      </c>
      <c r="F39" s="690">
        <v>3.2552308085632004E-2</v>
      </c>
      <c r="G39" s="682">
        <v>0.46116783120200011</v>
      </c>
      <c r="H39" s="690">
        <v>0.50386691607499978</v>
      </c>
      <c r="I39" s="682">
        <v>0.10333481472</v>
      </c>
      <c r="J39" s="690">
        <v>0.12710223510562099</v>
      </c>
      <c r="K39" s="682">
        <v>0</v>
      </c>
      <c r="L39" s="690">
        <v>0.12431500397999998</v>
      </c>
      <c r="M39" s="682">
        <v>0.27328350764152676</v>
      </c>
      <c r="N39" s="690">
        <v>0.28188411689999998</v>
      </c>
      <c r="O39" s="682">
        <v>0.34736699707172375</v>
      </c>
      <c r="P39" s="690">
        <v>0.5540214518123221</v>
      </c>
      <c r="Q39" s="682">
        <f t="shared" si="11"/>
        <v>1.5551528134004277E-3</v>
      </c>
      <c r="R39" s="755">
        <f t="shared" si="11"/>
        <v>1.9742930563227097E-3</v>
      </c>
    </row>
    <row r="40" spans="1:18">
      <c r="A40" s="668"/>
      <c r="B40" s="745" t="s">
        <v>108</v>
      </c>
      <c r="C40" s="683">
        <v>1.2648197253362612</v>
      </c>
      <c r="D40" s="691">
        <v>1.2404530528615199</v>
      </c>
      <c r="E40" s="683">
        <v>1.8652874050477439</v>
      </c>
      <c r="F40" s="691">
        <v>1.8684333387050838</v>
      </c>
      <c r="G40" s="683">
        <v>4.2359058196650983</v>
      </c>
      <c r="H40" s="691">
        <v>3.8283337055650066</v>
      </c>
      <c r="I40" s="683">
        <v>1.8046952616007166</v>
      </c>
      <c r="J40" s="691">
        <v>1.5416820511069258</v>
      </c>
      <c r="K40" s="683">
        <v>0</v>
      </c>
      <c r="L40" s="691">
        <v>0.99870265650999956</v>
      </c>
      <c r="M40" s="683">
        <v>1.6671001346453986</v>
      </c>
      <c r="N40" s="691">
        <v>1.6253479917</v>
      </c>
      <c r="O40" s="683">
        <v>0.75557679849683212</v>
      </c>
      <c r="P40" s="691">
        <v>0.5919447522461091</v>
      </c>
      <c r="Q40" s="683">
        <f t="shared" si="11"/>
        <v>1.1593385144792051E-2</v>
      </c>
      <c r="R40" s="756">
        <f t="shared" si="11"/>
        <v>1.1694897548694645E-2</v>
      </c>
    </row>
    <row r="41" spans="1:18" ht="15">
      <c r="A41" s="668"/>
      <c r="B41" s="746" t="s">
        <v>17</v>
      </c>
      <c r="C41" s="684">
        <v>4.1903524686019988</v>
      </c>
      <c r="D41" s="693">
        <v>4.346597</v>
      </c>
      <c r="E41" s="684">
        <v>3.952581613541859</v>
      </c>
      <c r="F41" s="693">
        <v>3.3971070000000001</v>
      </c>
      <c r="G41" s="684">
        <v>11.25120654014861</v>
      </c>
      <c r="H41" s="693">
        <v>10.499998999999995</v>
      </c>
      <c r="I41" s="684">
        <v>3.7139001019871429</v>
      </c>
      <c r="J41" s="693">
        <v>3.3684599999999993</v>
      </c>
      <c r="K41" s="684">
        <v>0</v>
      </c>
      <c r="L41" s="693">
        <v>3.741822</v>
      </c>
      <c r="M41" s="684">
        <v>3.9272520000000024</v>
      </c>
      <c r="N41" s="693">
        <v>3.8533319999999986</v>
      </c>
      <c r="O41" s="684">
        <v>2.1359499999999998</v>
      </c>
      <c r="P41" s="693">
        <v>2.1130100000000001</v>
      </c>
      <c r="Q41" s="684">
        <f t="shared" si="11"/>
        <v>2.9171242724279615E-2</v>
      </c>
      <c r="R41" s="757">
        <f t="shared" si="11"/>
        <v>3.1320326999999995E-2</v>
      </c>
    </row>
    <row r="42" spans="1:18" ht="15">
      <c r="A42" s="668"/>
      <c r="B42" s="748"/>
      <c r="C42" s="664"/>
      <c r="D42" s="665"/>
      <c r="E42" s="664"/>
      <c r="F42" s="665"/>
      <c r="G42" s="664"/>
      <c r="H42" s="665"/>
      <c r="I42" s="664"/>
      <c r="J42" s="665"/>
      <c r="K42" s="664"/>
      <c r="L42" s="665"/>
      <c r="M42" s="664"/>
      <c r="N42" s="665"/>
      <c r="O42" s="664"/>
      <c r="P42" s="665"/>
      <c r="Q42" s="664"/>
      <c r="R42" s="758"/>
    </row>
    <row r="43" spans="1:18">
      <c r="A43" s="668"/>
      <c r="B43" s="743" t="s">
        <v>76</v>
      </c>
      <c r="C43" s="686">
        <f t="shared" ref="C43:R43" si="12">C37/C$41</f>
        <v>0.38417239429453975</v>
      </c>
      <c r="D43" s="694">
        <f t="shared" si="12"/>
        <v>0.38858312758126545</v>
      </c>
      <c r="E43" s="686">
        <f t="shared" si="12"/>
        <v>0.42893193399105078</v>
      </c>
      <c r="F43" s="694">
        <f t="shared" si="12"/>
        <v>0.34224749405213184</v>
      </c>
      <c r="G43" s="686">
        <f t="shared" si="12"/>
        <v>0.39392461123724565</v>
      </c>
      <c r="H43" s="694">
        <f t="shared" si="12"/>
        <v>0.3984285536534814</v>
      </c>
      <c r="I43" s="686">
        <f t="shared" si="12"/>
        <v>0.38813707060368052</v>
      </c>
      <c r="J43" s="694">
        <f t="shared" si="12"/>
        <v>0.39275166033496067</v>
      </c>
      <c r="K43" s="798" t="s">
        <v>539</v>
      </c>
      <c r="L43" s="694">
        <f t="shared" si="12"/>
        <v>0.4220403872845902</v>
      </c>
      <c r="M43" s="686">
        <f t="shared" si="12"/>
        <v>0.34729650867677719</v>
      </c>
      <c r="N43" s="694">
        <f t="shared" si="12"/>
        <v>0.34700824156859617</v>
      </c>
      <c r="O43" s="686">
        <f t="shared" si="12"/>
        <v>0.39662622496691363</v>
      </c>
      <c r="P43" s="694">
        <f t="shared" si="12"/>
        <v>0.37490946245876738</v>
      </c>
      <c r="Q43" s="686">
        <f t="shared" si="12"/>
        <v>0.39045063955965159</v>
      </c>
      <c r="R43" s="759">
        <f t="shared" si="12"/>
        <v>0.38526605095397648</v>
      </c>
    </row>
    <row r="44" spans="1:18">
      <c r="A44" s="668"/>
      <c r="B44" s="744" t="s">
        <v>78</v>
      </c>
      <c r="C44" s="687">
        <f t="shared" ref="C44:R44" si="13">C38/C$41</f>
        <v>0.233531904536219</v>
      </c>
      <c r="D44" s="695">
        <f t="shared" si="13"/>
        <v>0.24537493039485944</v>
      </c>
      <c r="E44" s="687">
        <f t="shared" si="13"/>
        <v>9.0843943320207357E-2</v>
      </c>
      <c r="F44" s="695">
        <f t="shared" si="13"/>
        <v>9.8162935530829706E-2</v>
      </c>
      <c r="G44" s="687">
        <f t="shared" si="13"/>
        <v>0.18860369352111919</v>
      </c>
      <c r="H44" s="695">
        <f t="shared" si="13"/>
        <v>0.18898277641997882</v>
      </c>
      <c r="I44" s="687">
        <f t="shared" si="13"/>
        <v>9.8113613684717604E-2</v>
      </c>
      <c r="J44" s="695">
        <f t="shared" si="13"/>
        <v>0.11183373292707979</v>
      </c>
      <c r="K44" s="799" t="s">
        <v>539</v>
      </c>
      <c r="L44" s="695">
        <f t="shared" si="13"/>
        <v>0.14646195248731769</v>
      </c>
      <c r="M44" s="687">
        <f t="shared" si="13"/>
        <v>0.15856477072478944</v>
      </c>
      <c r="N44" s="695">
        <f t="shared" si="13"/>
        <v>0.15803960670920658</v>
      </c>
      <c r="O44" s="687">
        <f t="shared" si="13"/>
        <v>8.7016977159605088E-2</v>
      </c>
      <c r="P44" s="695">
        <f t="shared" si="13"/>
        <v>8.2762594606745843E-2</v>
      </c>
      <c r="Q44" s="687">
        <f t="shared" si="13"/>
        <v>0.15880845844518934</v>
      </c>
      <c r="R44" s="760">
        <f t="shared" si="13"/>
        <v>0.16260795013456877</v>
      </c>
    </row>
    <row r="45" spans="1:18">
      <c r="A45" s="668"/>
      <c r="B45" s="744" t="s">
        <v>77</v>
      </c>
      <c r="C45" s="687">
        <f t="shared" ref="C45:R45" si="14">C39/C$41</f>
        <v>8.0461609802498946E-2</v>
      </c>
      <c r="D45" s="695">
        <f t="shared" si="14"/>
        <v>8.0649534420636382E-2</v>
      </c>
      <c r="E45" s="687">
        <f t="shared" si="14"/>
        <v>8.3077746931479648E-3</v>
      </c>
      <c r="F45" s="695">
        <f t="shared" si="14"/>
        <v>9.5823617229695741E-3</v>
      </c>
      <c r="G45" s="687">
        <f t="shared" si="14"/>
        <v>4.0988300193083901E-2</v>
      </c>
      <c r="H45" s="695">
        <f t="shared" si="14"/>
        <v>4.7987329910698089E-2</v>
      </c>
      <c r="I45" s="687">
        <f t="shared" si="14"/>
        <v>2.7823800286041655E-2</v>
      </c>
      <c r="J45" s="695">
        <f t="shared" si="14"/>
        <v>3.7733039758709029E-2</v>
      </c>
      <c r="K45" s="799" t="s">
        <v>539</v>
      </c>
      <c r="L45" s="695">
        <f t="shared" si="14"/>
        <v>3.3223120709643582E-2</v>
      </c>
      <c r="M45" s="687">
        <f t="shared" si="14"/>
        <v>6.9586445596444182E-2</v>
      </c>
      <c r="N45" s="695">
        <f t="shared" si="14"/>
        <v>7.3153342847177477E-2</v>
      </c>
      <c r="O45" s="687">
        <f t="shared" si="14"/>
        <v>0.16262880548314509</v>
      </c>
      <c r="P45" s="695">
        <f t="shared" si="14"/>
        <v>0.26219537617537164</v>
      </c>
      <c r="Q45" s="687">
        <f t="shared" si="14"/>
        <v>5.3311160861379867E-2</v>
      </c>
      <c r="R45" s="760">
        <f t="shared" si="14"/>
        <v>6.3035518636913021E-2</v>
      </c>
    </row>
    <row r="46" spans="1:18">
      <c r="A46" s="668"/>
      <c r="B46" s="745" t="s">
        <v>108</v>
      </c>
      <c r="C46" s="688">
        <f t="shared" ref="C46:R46" si="15">C40/C$41</f>
        <v>0.30184089162271238</v>
      </c>
      <c r="D46" s="696">
        <f t="shared" si="15"/>
        <v>0.28538487760920089</v>
      </c>
      <c r="E46" s="688">
        <f t="shared" si="15"/>
        <v>0.4719162277780985</v>
      </c>
      <c r="F46" s="696">
        <f t="shared" si="15"/>
        <v>0.55000720869406927</v>
      </c>
      <c r="G46" s="688">
        <f t="shared" si="15"/>
        <v>0.37648458452431438</v>
      </c>
      <c r="H46" s="696">
        <f t="shared" si="15"/>
        <v>0.36460324477792888</v>
      </c>
      <c r="I46" s="688">
        <f t="shared" si="15"/>
        <v>0.48592994212071139</v>
      </c>
      <c r="J46" s="696">
        <f t="shared" si="15"/>
        <v>0.4576815669792505</v>
      </c>
      <c r="K46" s="800" t="s">
        <v>539</v>
      </c>
      <c r="L46" s="696">
        <f t="shared" si="15"/>
        <v>0.26690276996340273</v>
      </c>
      <c r="M46" s="688">
        <f t="shared" si="15"/>
        <v>0.42449533023228397</v>
      </c>
      <c r="N46" s="696">
        <f t="shared" si="15"/>
        <v>0.42180325798555657</v>
      </c>
      <c r="O46" s="688">
        <f t="shared" si="15"/>
        <v>0.3537427367198821</v>
      </c>
      <c r="P46" s="696">
        <f t="shared" si="15"/>
        <v>0.28014290147519844</v>
      </c>
      <c r="Q46" s="688">
        <f t="shared" si="15"/>
        <v>0.39742513729600976</v>
      </c>
      <c r="R46" s="761">
        <f t="shared" si="15"/>
        <v>0.37339640638792332</v>
      </c>
    </row>
    <row r="47" spans="1:18" ht="15">
      <c r="A47" s="668"/>
      <c r="B47" s="746" t="s">
        <v>17</v>
      </c>
      <c r="C47" s="689">
        <f t="shared" ref="C47:R47" si="16">C41/C$41</f>
        <v>1</v>
      </c>
      <c r="D47" s="697">
        <f t="shared" si="16"/>
        <v>1</v>
      </c>
      <c r="E47" s="689">
        <f t="shared" si="16"/>
        <v>1</v>
      </c>
      <c r="F47" s="697">
        <f t="shared" si="16"/>
        <v>1</v>
      </c>
      <c r="G47" s="689">
        <f t="shared" si="16"/>
        <v>1</v>
      </c>
      <c r="H47" s="697">
        <f t="shared" si="16"/>
        <v>1</v>
      </c>
      <c r="I47" s="689">
        <f t="shared" si="16"/>
        <v>1</v>
      </c>
      <c r="J47" s="697">
        <f t="shared" si="16"/>
        <v>1</v>
      </c>
      <c r="K47" s="801" t="s">
        <v>539</v>
      </c>
      <c r="L47" s="697">
        <f t="shared" si="16"/>
        <v>1</v>
      </c>
      <c r="M47" s="689">
        <f t="shared" si="16"/>
        <v>1</v>
      </c>
      <c r="N47" s="697">
        <f t="shared" si="16"/>
        <v>1</v>
      </c>
      <c r="O47" s="689">
        <f t="shared" si="16"/>
        <v>1</v>
      </c>
      <c r="P47" s="697">
        <f t="shared" si="16"/>
        <v>1</v>
      </c>
      <c r="Q47" s="689">
        <f t="shared" si="16"/>
        <v>1</v>
      </c>
      <c r="R47" s="762">
        <f t="shared" si="16"/>
        <v>1</v>
      </c>
    </row>
  </sheetData>
  <mergeCells count="36">
    <mergeCell ref="G2:H3"/>
    <mergeCell ref="C2:F2"/>
    <mergeCell ref="B18:B20"/>
    <mergeCell ref="C18:D18"/>
    <mergeCell ref="C19:D19"/>
    <mergeCell ref="E19:F19"/>
    <mergeCell ref="C3:D3"/>
    <mergeCell ref="E3:F3"/>
    <mergeCell ref="B2:B4"/>
    <mergeCell ref="G19:H19"/>
    <mergeCell ref="E18:L18"/>
    <mergeCell ref="B17:R17"/>
    <mergeCell ref="M18:N18"/>
    <mergeCell ref="O18:P18"/>
    <mergeCell ref="Q18:R19"/>
    <mergeCell ref="O19:P19"/>
    <mergeCell ref="M19:N19"/>
    <mergeCell ref="K19:L19"/>
    <mergeCell ref="I2:J3"/>
    <mergeCell ref="K2:L3"/>
    <mergeCell ref="M2:N3"/>
    <mergeCell ref="I19:J19"/>
    <mergeCell ref="B33:R33"/>
    <mergeCell ref="B34:B36"/>
    <mergeCell ref="C34:D34"/>
    <mergeCell ref="E34:L34"/>
    <mergeCell ref="M34:N34"/>
    <mergeCell ref="O34:P34"/>
    <mergeCell ref="Q34:R35"/>
    <mergeCell ref="C35:D35"/>
    <mergeCell ref="E35:F35"/>
    <mergeCell ref="G35:H35"/>
    <mergeCell ref="I35:J35"/>
    <mergeCell ref="K35:L35"/>
    <mergeCell ref="M35:N35"/>
    <mergeCell ref="O35:P35"/>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H16"/>
  <sheetViews>
    <sheetView topLeftCell="A2" workbookViewId="0">
      <selection activeCell="C10" sqref="C10"/>
    </sheetView>
  </sheetViews>
  <sheetFormatPr baseColWidth="10" defaultColWidth="11.42578125" defaultRowHeight="12.75"/>
  <cols>
    <col min="1" max="1" width="11.42578125" style="104"/>
    <col min="2" max="2" width="62.140625" style="104" customWidth="1"/>
    <col min="3" max="3" width="15.42578125" style="104" customWidth="1"/>
    <col min="4" max="4" width="16.140625" style="104" customWidth="1"/>
    <col min="5" max="16384" width="11.42578125" style="104"/>
  </cols>
  <sheetData>
    <row r="2" spans="1:8">
      <c r="B2" s="450"/>
      <c r="C2" s="450"/>
      <c r="D2" s="450"/>
      <c r="E2" s="450"/>
    </row>
    <row r="3" spans="1:8" ht="38.25">
      <c r="B3" s="458" t="s">
        <v>453</v>
      </c>
      <c r="C3" s="813" t="s">
        <v>257</v>
      </c>
      <c r="D3" s="813"/>
      <c r="E3" s="813"/>
      <c r="F3" s="813" t="s">
        <v>481</v>
      </c>
      <c r="G3" s="813"/>
      <c r="H3" s="813"/>
    </row>
    <row r="4" spans="1:8">
      <c r="B4" s="539"/>
      <c r="C4" s="522" t="s">
        <v>516</v>
      </c>
      <c r="D4" s="449" t="s">
        <v>401</v>
      </c>
      <c r="E4" s="449" t="s">
        <v>18</v>
      </c>
      <c r="F4" s="522" t="s">
        <v>521</v>
      </c>
      <c r="G4" s="449" t="s">
        <v>522</v>
      </c>
      <c r="H4" s="449" t="s">
        <v>18</v>
      </c>
    </row>
    <row r="5" spans="1:8">
      <c r="B5" s="569" t="s">
        <v>452</v>
      </c>
      <c r="C5" s="566">
        <v>3748.5750000000003</v>
      </c>
      <c r="D5" s="567">
        <v>4169.1580000000004</v>
      </c>
      <c r="E5" s="494">
        <v>-0.10087960206833131</v>
      </c>
      <c r="F5" s="566">
        <v>849.22699999999998</v>
      </c>
      <c r="G5" s="567">
        <v>1239.1020000000001</v>
      </c>
      <c r="H5" s="494">
        <v>-0.31464318514537148</v>
      </c>
    </row>
    <row r="6" spans="1:8">
      <c r="B6" s="538" t="s">
        <v>480</v>
      </c>
      <c r="C6" s="312">
        <v>-19.406000000000002</v>
      </c>
      <c r="D6" s="568">
        <v>-417.59199999999998</v>
      </c>
      <c r="E6" s="317">
        <v>-0.95352880323377842</v>
      </c>
      <c r="F6" s="564">
        <v>0.6</v>
      </c>
      <c r="G6" s="568">
        <v>-76.591999999999985</v>
      </c>
      <c r="H6" s="317">
        <f>+(F6-G6)/G6</f>
        <v>-1.0078337163150197</v>
      </c>
    </row>
    <row r="7" spans="1:8">
      <c r="B7" s="173" t="s">
        <v>482</v>
      </c>
      <c r="C7" s="376">
        <v>3729.1690000000003</v>
      </c>
      <c r="D7" s="320">
        <v>3751.5660000000003</v>
      </c>
      <c r="E7" s="321">
        <v>-5.9700402445272008E-3</v>
      </c>
      <c r="F7" s="376">
        <f t="shared" ref="F7:G7" si="0">F5+F6</f>
        <v>849.827</v>
      </c>
      <c r="G7" s="320">
        <f t="shared" si="0"/>
        <v>1162.5100000000002</v>
      </c>
      <c r="H7" s="321">
        <f>+(F7-G7)/G7</f>
        <v>-0.26897230991561377</v>
      </c>
    </row>
    <row r="8" spans="1:8" ht="14.25" customHeight="1">
      <c r="A8" s="541"/>
      <c r="B8" s="540" t="s">
        <v>495</v>
      </c>
      <c r="C8" s="564">
        <v>125</v>
      </c>
      <c r="D8" s="565">
        <v>0</v>
      </c>
      <c r="E8" s="789">
        <v>0</v>
      </c>
      <c r="F8" s="564">
        <v>-32.4</v>
      </c>
      <c r="G8" s="565">
        <v>0</v>
      </c>
      <c r="H8" s="789">
        <v>0</v>
      </c>
    </row>
    <row r="9" spans="1:8">
      <c r="B9" s="173" t="s">
        <v>493</v>
      </c>
      <c r="C9" s="376">
        <v>3854.1690000000003</v>
      </c>
      <c r="D9" s="320">
        <v>3751.5660000000003</v>
      </c>
      <c r="E9" s="321">
        <v>2.7349378899371637E-2</v>
      </c>
      <c r="F9" s="376">
        <f>F7+F8</f>
        <v>817.42700000000002</v>
      </c>
      <c r="G9" s="320">
        <v>1162.5100000000002</v>
      </c>
      <c r="H9" s="321">
        <f>+(F9-G9)/G9</f>
        <v>-0.2968430379093514</v>
      </c>
    </row>
    <row r="10" spans="1:8" ht="14.25" customHeight="1">
      <c r="A10" s="541"/>
      <c r="B10" s="540" t="s">
        <v>494</v>
      </c>
      <c r="C10" s="564">
        <v>691.20899999999995</v>
      </c>
      <c r="D10" s="565">
        <v>655.77800000000002</v>
      </c>
      <c r="E10" s="317">
        <f>+(C10-D10)/D10</f>
        <v>5.4028954920720011E-2</v>
      </c>
      <c r="F10" s="564">
        <v>175.19626864546333</v>
      </c>
      <c r="G10" s="565">
        <v>161.27800000000002</v>
      </c>
      <c r="H10" s="317">
        <f t="shared" ref="H10:H11" si="1">+(F10-G10)/G10</f>
        <v>8.6299858911093347E-2</v>
      </c>
    </row>
    <row r="11" spans="1:8">
      <c r="A11" s="453"/>
      <c r="B11" s="570" t="s">
        <v>496</v>
      </c>
      <c r="C11" s="566">
        <f t="shared" ref="C11:D11" si="2">C9+C10</f>
        <v>4545.3780000000006</v>
      </c>
      <c r="D11" s="567">
        <f t="shared" si="2"/>
        <v>4407.3440000000001</v>
      </c>
      <c r="E11" s="571">
        <v>0.14799999999999999</v>
      </c>
      <c r="F11" s="566">
        <f t="shared" ref="F11:G11" si="3">SUM(F9:F10)</f>
        <v>992.62326864546333</v>
      </c>
      <c r="G11" s="567">
        <f t="shared" si="3"/>
        <v>1323.7880000000002</v>
      </c>
      <c r="H11" s="571">
        <f t="shared" si="1"/>
        <v>-0.25016447599958364</v>
      </c>
    </row>
    <row r="12" spans="1:8" ht="16.5" customHeight="1"/>
    <row r="13" spans="1:8" ht="47.25" customHeight="1">
      <c r="B13" s="814" t="s">
        <v>527</v>
      </c>
      <c r="C13" s="814"/>
      <c r="D13" s="814"/>
      <c r="E13" s="814"/>
      <c r="F13" s="814"/>
      <c r="G13" s="814"/>
      <c r="H13" s="814"/>
    </row>
    <row r="14" spans="1:8" ht="46.5" customHeight="1">
      <c r="B14" s="811" t="s">
        <v>528</v>
      </c>
      <c r="C14" s="812"/>
      <c r="D14" s="812"/>
      <c r="E14" s="812"/>
      <c r="F14" s="812"/>
      <c r="G14" s="812"/>
      <c r="H14" s="812"/>
    </row>
    <row r="15" spans="1:8" ht="24.75" customHeight="1">
      <c r="B15" s="811" t="s">
        <v>529</v>
      </c>
      <c r="C15" s="812"/>
      <c r="D15" s="812"/>
      <c r="E15" s="812"/>
      <c r="F15" s="812"/>
      <c r="G15" s="812"/>
      <c r="H15" s="812"/>
    </row>
    <row r="16" spans="1:8" ht="45.75" customHeight="1">
      <c r="B16" s="811" t="s">
        <v>530</v>
      </c>
      <c r="C16" s="812"/>
      <c r="D16" s="812"/>
      <c r="E16" s="812"/>
      <c r="F16" s="812"/>
      <c r="G16" s="812"/>
      <c r="H16" s="812"/>
    </row>
  </sheetData>
  <mergeCells count="6">
    <mergeCell ref="B16:H16"/>
    <mergeCell ref="C3:E3"/>
    <mergeCell ref="F3:H3"/>
    <mergeCell ref="B13:H13"/>
    <mergeCell ref="B14:H14"/>
    <mergeCell ref="B15:H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9"/>
  <sheetViews>
    <sheetView showGridLines="0" tabSelected="1" zoomScale="80" zoomScaleNormal="80" workbookViewId="0">
      <pane xSplit="1" ySplit="5" topLeftCell="B25" activePane="bottomRight" state="frozen"/>
      <selection pane="topRight" activeCell="B1" sqref="B1"/>
      <selection pane="bottomLeft" activeCell="A6" sqref="A6"/>
      <selection pane="bottomRight" activeCell="B31" sqref="B31"/>
    </sheetView>
  </sheetViews>
  <sheetFormatPr baseColWidth="10" defaultColWidth="23.28515625" defaultRowHeight="15"/>
  <cols>
    <col min="1" max="1" width="56.42578125" style="272" customWidth="1"/>
    <col min="2" max="3" width="20.7109375" style="272" customWidth="1"/>
    <col min="4" max="4" width="19.7109375" style="272" customWidth="1"/>
    <col min="5" max="5" width="19.28515625" style="272" customWidth="1"/>
    <col min="6" max="6" width="19.7109375" style="272" customWidth="1"/>
    <col min="7" max="7" width="19.28515625" style="272" customWidth="1"/>
    <col min="8" max="8" width="20.7109375" style="272" customWidth="1"/>
    <col min="9" max="9" width="21" style="272" customWidth="1"/>
    <col min="10" max="10" width="22.85546875" style="272" customWidth="1"/>
    <col min="11" max="11" width="21" style="272" customWidth="1"/>
    <col min="12" max="12" width="21.5703125" style="272" customWidth="1"/>
    <col min="13" max="13" width="19.42578125" style="272" customWidth="1"/>
    <col min="14" max="14" width="20.7109375" style="272" customWidth="1"/>
    <col min="15" max="15" width="21" style="272" customWidth="1"/>
    <col min="16" max="17" width="19.28515625" style="272" customWidth="1"/>
    <col min="18" max="18" width="22.42578125" style="272" customWidth="1"/>
    <col min="19" max="19" width="22.140625" style="272" customWidth="1"/>
    <col min="20" max="20" width="21.5703125" style="272" customWidth="1"/>
    <col min="21" max="21" width="21.42578125" style="272" customWidth="1"/>
    <col min="22" max="22" width="19.7109375" style="272" customWidth="1"/>
    <col min="23" max="23" width="19.28515625" style="272" customWidth="1"/>
    <col min="24" max="24" width="19.7109375" style="272" customWidth="1"/>
    <col min="25" max="25" width="19.28515625" style="272" customWidth="1"/>
    <col min="26" max="26" width="19.7109375" style="272" customWidth="1"/>
    <col min="27" max="27" width="19.28515625" style="272" customWidth="1"/>
    <col min="28" max="28" width="20.28515625" style="272" customWidth="1"/>
    <col min="29" max="29" width="20" style="272" customWidth="1"/>
    <col min="30" max="30" width="21.28515625" style="272" customWidth="1"/>
    <col min="31" max="31" width="19.7109375" style="272" customWidth="1"/>
    <col min="32" max="32" width="22.7109375" style="272" customWidth="1"/>
    <col min="33" max="33" width="20.42578125" style="272" customWidth="1"/>
    <col min="34" max="34" width="19.7109375" style="272" customWidth="1"/>
    <col min="35" max="35" width="19.28515625" style="272" customWidth="1"/>
    <col min="36" max="36" width="19.7109375" style="272" customWidth="1"/>
    <col min="37" max="37" width="21.42578125" style="272" customWidth="1"/>
    <col min="38" max="38" width="19.7109375" style="272" customWidth="1"/>
    <col min="39" max="39" width="19.28515625" style="272" customWidth="1"/>
    <col min="40" max="40" width="19.7109375" style="272" customWidth="1"/>
    <col min="41" max="41" width="19.28515625" style="272" customWidth="1"/>
    <col min="42" max="42" width="19.7109375" style="272" customWidth="1"/>
    <col min="43" max="43" width="19.28515625" style="272" customWidth="1"/>
    <col min="44" max="44" width="19.7109375" style="272" bestFit="1" customWidth="1"/>
    <col min="45" max="45" width="19.28515625" style="272" bestFit="1" customWidth="1"/>
    <col min="46" max="46" width="8.5703125" style="272" customWidth="1"/>
    <col min="47" max="47" width="11.5703125" style="272" customWidth="1"/>
    <col min="48" max="48" width="9.7109375" style="272" customWidth="1"/>
    <col min="49" max="16384" width="23.28515625" style="272"/>
  </cols>
  <sheetData>
    <row r="1" spans="1:50">
      <c r="A1" s="271"/>
      <c r="B1" s="271"/>
      <c r="C1" s="271"/>
      <c r="H1" s="271"/>
      <c r="I1" s="271"/>
      <c r="J1" s="271"/>
      <c r="K1" s="271"/>
      <c r="L1" s="271"/>
      <c r="M1" s="271"/>
      <c r="N1" s="271"/>
      <c r="O1" s="271"/>
      <c r="R1" s="271"/>
      <c r="S1" s="271"/>
      <c r="T1" s="271"/>
      <c r="U1" s="271"/>
      <c r="AB1" s="271"/>
      <c r="AC1" s="271"/>
      <c r="AD1" s="271"/>
      <c r="AE1" s="271"/>
      <c r="AF1" s="271"/>
      <c r="AG1" s="271"/>
    </row>
    <row r="2" spans="1:50">
      <c r="A2" s="576"/>
      <c r="B2" s="576"/>
      <c r="C2" s="576"/>
      <c r="D2" s="576"/>
      <c r="E2" s="576"/>
      <c r="F2" s="576"/>
      <c r="G2" s="576"/>
      <c r="H2" s="576"/>
      <c r="I2" s="576"/>
      <c r="J2" s="576"/>
      <c r="K2" s="576"/>
      <c r="L2" s="576"/>
      <c r="M2" s="576"/>
      <c r="N2" s="577"/>
      <c r="O2" s="576"/>
      <c r="P2" s="576"/>
      <c r="Q2" s="576"/>
      <c r="R2" s="576"/>
      <c r="S2" s="576"/>
      <c r="T2" s="576"/>
      <c r="U2" s="576"/>
      <c r="V2" s="576"/>
      <c r="W2" s="576"/>
      <c r="X2" s="576"/>
      <c r="Y2" s="576"/>
      <c r="Z2" s="576"/>
      <c r="AA2" s="576"/>
      <c r="AB2" s="576"/>
      <c r="AC2" s="576"/>
      <c r="AD2" s="576"/>
      <c r="AE2" s="576"/>
      <c r="AF2" s="576"/>
      <c r="AG2" s="576"/>
      <c r="AH2" s="576"/>
      <c r="AI2" s="781"/>
      <c r="AJ2" s="576"/>
      <c r="AK2" s="576"/>
      <c r="AL2" s="578"/>
      <c r="AM2" s="576"/>
      <c r="AN2" s="576"/>
      <c r="AO2" s="576"/>
      <c r="AP2" s="576"/>
      <c r="AQ2" s="576"/>
      <c r="AR2" s="576"/>
      <c r="AS2" s="576"/>
    </row>
    <row r="3" spans="1:50" s="274" customFormat="1" ht="15" customHeight="1">
      <c r="A3" s="923" t="s">
        <v>435</v>
      </c>
      <c r="B3" s="922" t="s">
        <v>165</v>
      </c>
      <c r="C3" s="922"/>
      <c r="D3" s="922" t="s">
        <v>164</v>
      </c>
      <c r="E3" s="922"/>
      <c r="F3" s="922" t="s">
        <v>166</v>
      </c>
      <c r="G3" s="922"/>
      <c r="H3" s="922" t="s">
        <v>145</v>
      </c>
      <c r="I3" s="922"/>
      <c r="J3" s="922" t="s">
        <v>252</v>
      </c>
      <c r="K3" s="922"/>
      <c r="L3" s="922" t="s">
        <v>509</v>
      </c>
      <c r="M3" s="922"/>
      <c r="N3" s="922" t="s">
        <v>303</v>
      </c>
      <c r="O3" s="922"/>
      <c r="P3" s="922" t="s">
        <v>163</v>
      </c>
      <c r="Q3" s="922"/>
      <c r="R3" s="922" t="s">
        <v>375</v>
      </c>
      <c r="S3" s="922"/>
      <c r="T3" s="922" t="s">
        <v>376</v>
      </c>
      <c r="U3" s="922"/>
      <c r="V3" s="922" t="s">
        <v>506</v>
      </c>
      <c r="W3" s="922"/>
      <c r="X3" s="922" t="s">
        <v>162</v>
      </c>
      <c r="Y3" s="922"/>
      <c r="Z3" s="922" t="s">
        <v>302</v>
      </c>
      <c r="AA3" s="922"/>
      <c r="AB3" s="922" t="s">
        <v>308</v>
      </c>
      <c r="AC3" s="922"/>
      <c r="AD3" s="922" t="s">
        <v>309</v>
      </c>
      <c r="AE3" s="922"/>
      <c r="AF3" s="922" t="s">
        <v>310</v>
      </c>
      <c r="AG3" s="922"/>
      <c r="AH3" s="918" t="s">
        <v>10</v>
      </c>
      <c r="AI3" s="918"/>
      <c r="AJ3" s="918" t="s">
        <v>46</v>
      </c>
      <c r="AK3" s="918"/>
      <c r="AL3" s="918" t="s">
        <v>14</v>
      </c>
      <c r="AM3" s="918"/>
      <c r="AN3" s="918" t="s">
        <v>47</v>
      </c>
      <c r="AO3" s="918"/>
      <c r="AP3" s="918" t="s">
        <v>311</v>
      </c>
      <c r="AQ3" s="919"/>
      <c r="AR3" s="920" t="s">
        <v>436</v>
      </c>
      <c r="AS3" s="921"/>
      <c r="AT3" s="272"/>
      <c r="AU3" s="272"/>
      <c r="AV3" s="272"/>
      <c r="AW3" s="272"/>
      <c r="AX3" s="272"/>
    </row>
    <row r="4" spans="1:50" s="275" customFormat="1" ht="18.600000000000001" customHeight="1">
      <c r="A4" s="924"/>
      <c r="B4" s="580" t="s">
        <v>516</v>
      </c>
      <c r="C4" s="579" t="s">
        <v>401</v>
      </c>
      <c r="D4" s="580" t="s">
        <v>516</v>
      </c>
      <c r="E4" s="579" t="s">
        <v>401</v>
      </c>
      <c r="F4" s="580" t="s">
        <v>516</v>
      </c>
      <c r="G4" s="579" t="s">
        <v>401</v>
      </c>
      <c r="H4" s="580" t="s">
        <v>516</v>
      </c>
      <c r="I4" s="579" t="s">
        <v>401</v>
      </c>
      <c r="J4" s="580" t="s">
        <v>516</v>
      </c>
      <c r="K4" s="579" t="s">
        <v>401</v>
      </c>
      <c r="L4" s="580" t="s">
        <v>516</v>
      </c>
      <c r="M4" s="579" t="s">
        <v>401</v>
      </c>
      <c r="N4" s="580" t="s">
        <v>516</v>
      </c>
      <c r="O4" s="579" t="s">
        <v>401</v>
      </c>
      <c r="P4" s="580" t="s">
        <v>516</v>
      </c>
      <c r="Q4" s="579" t="s">
        <v>401</v>
      </c>
      <c r="R4" s="580" t="s">
        <v>516</v>
      </c>
      <c r="S4" s="579" t="s">
        <v>401</v>
      </c>
      <c r="T4" s="580" t="s">
        <v>516</v>
      </c>
      <c r="U4" s="579" t="s">
        <v>401</v>
      </c>
      <c r="V4" s="580" t="s">
        <v>516</v>
      </c>
      <c r="W4" s="579" t="s">
        <v>401</v>
      </c>
      <c r="X4" s="580" t="s">
        <v>516</v>
      </c>
      <c r="Y4" s="579" t="s">
        <v>401</v>
      </c>
      <c r="Z4" s="580" t="s">
        <v>516</v>
      </c>
      <c r="AA4" s="579" t="s">
        <v>401</v>
      </c>
      <c r="AB4" s="580" t="s">
        <v>516</v>
      </c>
      <c r="AC4" s="579" t="s">
        <v>401</v>
      </c>
      <c r="AD4" s="580" t="s">
        <v>516</v>
      </c>
      <c r="AE4" s="579" t="s">
        <v>401</v>
      </c>
      <c r="AF4" s="580" t="s">
        <v>516</v>
      </c>
      <c r="AG4" s="579" t="s">
        <v>401</v>
      </c>
      <c r="AH4" s="580" t="s">
        <v>516</v>
      </c>
      <c r="AI4" s="579" t="s">
        <v>401</v>
      </c>
      <c r="AJ4" s="580" t="s">
        <v>516</v>
      </c>
      <c r="AK4" s="579" t="s">
        <v>401</v>
      </c>
      <c r="AL4" s="580" t="s">
        <v>516</v>
      </c>
      <c r="AM4" s="579" t="s">
        <v>401</v>
      </c>
      <c r="AN4" s="580" t="s">
        <v>516</v>
      </c>
      <c r="AO4" s="579" t="s">
        <v>401</v>
      </c>
      <c r="AP4" s="580" t="s">
        <v>516</v>
      </c>
      <c r="AQ4" s="579" t="s">
        <v>401</v>
      </c>
      <c r="AR4" s="613" t="s">
        <v>516</v>
      </c>
      <c r="AS4" s="616" t="s">
        <v>401</v>
      </c>
      <c r="AT4" s="272"/>
      <c r="AU4" s="272"/>
      <c r="AV4" s="272"/>
      <c r="AW4" s="272"/>
      <c r="AX4" s="272"/>
    </row>
    <row r="5" spans="1:50" s="276" customFormat="1" ht="15.75">
      <c r="A5" s="581" t="s">
        <v>415</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1"/>
      <c r="AJ5" s="582"/>
      <c r="AK5" s="581"/>
      <c r="AL5" s="582"/>
      <c r="AM5" s="581"/>
      <c r="AN5" s="583"/>
      <c r="AO5" s="581"/>
      <c r="AP5" s="582"/>
      <c r="AQ5" s="581"/>
      <c r="AR5" s="584"/>
      <c r="AS5" s="599"/>
      <c r="AT5" s="272"/>
      <c r="AU5" s="272"/>
      <c r="AV5" s="272"/>
      <c r="AW5" s="272"/>
      <c r="AX5" s="272"/>
    </row>
    <row r="6" spans="1:50" s="273" customFormat="1" ht="15.75">
      <c r="A6" s="585" t="s">
        <v>102</v>
      </c>
      <c r="B6" s="586">
        <v>2.7499661299999998</v>
      </c>
      <c r="C6" s="587">
        <v>1.564670547677</v>
      </c>
      <c r="D6" s="586">
        <v>1.069</v>
      </c>
      <c r="E6" s="587">
        <v>5.6901505631730007</v>
      </c>
      <c r="F6" s="586">
        <v>0.63961000000000001</v>
      </c>
      <c r="G6" s="587">
        <v>3.8657999749899998</v>
      </c>
      <c r="H6" s="586">
        <v>1.7765553163126102</v>
      </c>
      <c r="I6" s="587">
        <v>2.1199618936454501</v>
      </c>
      <c r="J6" s="586">
        <v>1.70376541456734</v>
      </c>
      <c r="K6" s="587">
        <v>1.4140095748947499</v>
      </c>
      <c r="L6" s="586">
        <v>0</v>
      </c>
      <c r="M6" s="587">
        <v>0</v>
      </c>
      <c r="N6" s="586">
        <v>14.144690999999998</v>
      </c>
      <c r="O6" s="587">
        <v>13.073641999999996</v>
      </c>
      <c r="P6" s="586">
        <v>0</v>
      </c>
      <c r="Q6" s="588">
        <v>0</v>
      </c>
      <c r="R6" s="586">
        <v>15.610698439989996</v>
      </c>
      <c r="S6" s="587">
        <v>13.511989999999999</v>
      </c>
      <c r="T6" s="586">
        <v>0.34785753863999996</v>
      </c>
      <c r="U6" s="587">
        <v>0.15084999999999998</v>
      </c>
      <c r="V6" s="586">
        <v>9.2260000000000009</v>
      </c>
      <c r="W6" s="587">
        <v>7.8675599999999992</v>
      </c>
      <c r="X6" s="586">
        <v>0.68940999999999997</v>
      </c>
      <c r="Y6" s="587">
        <v>0.67935999999999996</v>
      </c>
      <c r="Z6" s="586">
        <v>0.47813</v>
      </c>
      <c r="AA6" s="587">
        <v>1.06762</v>
      </c>
      <c r="AB6" s="586">
        <v>1.3982516024025098</v>
      </c>
      <c r="AC6" s="587">
        <v>1.49827</v>
      </c>
      <c r="AD6" s="586">
        <v>0.23301531850312457</v>
      </c>
      <c r="AE6" s="587">
        <v>0.21647</v>
      </c>
      <c r="AF6" s="586">
        <v>0.56060785356248855</v>
      </c>
      <c r="AG6" s="587">
        <v>0.65915000000000012</v>
      </c>
      <c r="AH6" s="586">
        <f t="shared" ref="AH6:AI22" si="0">B6+D6+F6</f>
        <v>4.45857613</v>
      </c>
      <c r="AI6" s="587">
        <f t="shared" si="0"/>
        <v>11.12062108584</v>
      </c>
      <c r="AJ6" s="586">
        <f t="shared" ref="AJ6:AK10" si="1">H6+J6+L6+N6+P6</f>
        <v>17.625011730879947</v>
      </c>
      <c r="AK6" s="587">
        <f t="shared" si="1"/>
        <v>16.607613468540194</v>
      </c>
      <c r="AL6" s="586">
        <f t="shared" ref="AL6:AM10" si="2">R6+T6</f>
        <v>15.958555978629995</v>
      </c>
      <c r="AM6" s="587">
        <f t="shared" si="2"/>
        <v>13.662839999999999</v>
      </c>
      <c r="AN6" s="586">
        <f t="shared" ref="AN6:AO10" si="3">V6+X6+Z6</f>
        <v>10.393540000000002</v>
      </c>
      <c r="AO6" s="587">
        <f t="shared" si="3"/>
        <v>9.6145399999999999</v>
      </c>
      <c r="AP6" s="586">
        <f t="shared" ref="AP6:AQ10" si="4">AB6+AD6+AF6</f>
        <v>2.1918747744681228</v>
      </c>
      <c r="AQ6" s="620">
        <f t="shared" si="4"/>
        <v>2.3738900000000003</v>
      </c>
      <c r="AR6" s="614">
        <f t="shared" ref="AR6:AS10" si="5">AH6+AJ6+AL6+AN6+AP6</f>
        <v>50.627558613978074</v>
      </c>
      <c r="AS6" s="627">
        <f t="shared" si="5"/>
        <v>53.379504554380198</v>
      </c>
      <c r="AT6" s="272"/>
      <c r="AU6" s="272"/>
      <c r="AV6" s="272"/>
      <c r="AW6" s="272"/>
      <c r="AX6" s="272"/>
    </row>
    <row r="7" spans="1:50">
      <c r="A7" s="277" t="s">
        <v>103</v>
      </c>
      <c r="B7" s="575">
        <v>2.7499661299999998</v>
      </c>
      <c r="C7" s="278">
        <v>1.5504000077</v>
      </c>
      <c r="D7" s="575">
        <v>0</v>
      </c>
      <c r="E7" s="278">
        <v>0</v>
      </c>
      <c r="F7" s="575">
        <v>0</v>
      </c>
      <c r="G7" s="278">
        <v>0</v>
      </c>
      <c r="H7" s="575">
        <v>1.7765553163126089</v>
      </c>
      <c r="I7" s="278">
        <v>2.1199618936454465</v>
      </c>
      <c r="J7" s="575">
        <v>1.7037654145673369</v>
      </c>
      <c r="K7" s="278">
        <v>1.4140095748947492</v>
      </c>
      <c r="L7" s="575">
        <v>0</v>
      </c>
      <c r="M7" s="278">
        <v>0</v>
      </c>
      <c r="N7" s="575">
        <v>0.99826442045899999</v>
      </c>
      <c r="O7" s="278">
        <v>0.93386535423399986</v>
      </c>
      <c r="P7" s="575">
        <v>0</v>
      </c>
      <c r="Q7" s="301">
        <v>0</v>
      </c>
      <c r="R7" s="575">
        <v>14.901845064579994</v>
      </c>
      <c r="S7" s="278">
        <v>13.27195928988</v>
      </c>
      <c r="T7" s="575">
        <v>0</v>
      </c>
      <c r="U7" s="278">
        <v>0</v>
      </c>
      <c r="V7" s="575">
        <v>4.1450149049685052</v>
      </c>
      <c r="W7" s="278">
        <v>4.1280248556303665</v>
      </c>
      <c r="X7" s="575">
        <v>0</v>
      </c>
      <c r="Y7" s="278">
        <v>0</v>
      </c>
      <c r="Z7" s="575">
        <v>0</v>
      </c>
      <c r="AA7" s="278">
        <v>0</v>
      </c>
      <c r="AB7" s="575">
        <v>1.2283922443025137</v>
      </c>
      <c r="AC7" s="278">
        <v>1.3815730390952958</v>
      </c>
      <c r="AD7" s="575">
        <v>0.23301531850312474</v>
      </c>
      <c r="AE7" s="278">
        <v>0.21647145405250001</v>
      </c>
      <c r="AF7" s="575">
        <v>0.56060785356248832</v>
      </c>
      <c r="AG7" s="278">
        <v>0.6591526878908176</v>
      </c>
      <c r="AH7" s="575">
        <f t="shared" si="0"/>
        <v>2.7499661299999998</v>
      </c>
      <c r="AI7" s="278">
        <f t="shared" si="0"/>
        <v>1.5504000077</v>
      </c>
      <c r="AJ7" s="575">
        <f t="shared" si="1"/>
        <v>4.4785851513389456</v>
      </c>
      <c r="AK7" s="278">
        <f t="shared" si="1"/>
        <v>4.4678368227741956</v>
      </c>
      <c r="AL7" s="575">
        <f t="shared" si="2"/>
        <v>14.901845064579994</v>
      </c>
      <c r="AM7" s="278">
        <f t="shared" si="2"/>
        <v>13.27195928988</v>
      </c>
      <c r="AN7" s="575">
        <f t="shared" si="3"/>
        <v>4.1450149049685052</v>
      </c>
      <c r="AO7" s="278">
        <f t="shared" si="3"/>
        <v>4.1280248556303665</v>
      </c>
      <c r="AP7" s="575">
        <f t="shared" si="4"/>
        <v>2.0220154163681268</v>
      </c>
      <c r="AQ7" s="621">
        <f t="shared" si="4"/>
        <v>2.2571971810386131</v>
      </c>
      <c r="AR7" s="617">
        <f t="shared" si="5"/>
        <v>28.297426667255571</v>
      </c>
      <c r="AS7" s="628">
        <f t="shared" si="5"/>
        <v>25.675418157023174</v>
      </c>
    </row>
    <row r="8" spans="1:50">
      <c r="A8" s="277" t="s">
        <v>104</v>
      </c>
      <c r="B8" s="575">
        <v>0</v>
      </c>
      <c r="C8" s="278">
        <v>1.4270539977E-2</v>
      </c>
      <c r="D8" s="575">
        <v>1.069</v>
      </c>
      <c r="E8" s="278">
        <v>5.6901505631730007</v>
      </c>
      <c r="F8" s="575">
        <v>0.63961000000000001</v>
      </c>
      <c r="G8" s="278">
        <v>3.8657999749899998</v>
      </c>
      <c r="H8" s="575">
        <v>0</v>
      </c>
      <c r="I8" s="278">
        <v>0</v>
      </c>
      <c r="J8" s="575">
        <v>0</v>
      </c>
      <c r="K8" s="278">
        <v>0</v>
      </c>
      <c r="L8" s="575">
        <v>0</v>
      </c>
      <c r="M8" s="278">
        <v>0</v>
      </c>
      <c r="N8" s="575">
        <v>0</v>
      </c>
      <c r="O8" s="278">
        <v>0</v>
      </c>
      <c r="P8" s="575">
        <v>0</v>
      </c>
      <c r="Q8" s="301">
        <v>0</v>
      </c>
      <c r="R8" s="575">
        <v>0.70885337541000004</v>
      </c>
      <c r="S8" s="278">
        <v>0.24003397486000003</v>
      </c>
      <c r="T8" s="575">
        <v>0</v>
      </c>
      <c r="U8" s="278">
        <v>0</v>
      </c>
      <c r="V8" s="575">
        <v>4.4848506019311065</v>
      </c>
      <c r="W8" s="278">
        <v>3.7395297770275207</v>
      </c>
      <c r="X8" s="575">
        <v>0.68940813870607986</v>
      </c>
      <c r="Y8" s="278">
        <v>0.67935709853316484</v>
      </c>
      <c r="Z8" s="575">
        <v>0</v>
      </c>
      <c r="AA8" s="278">
        <v>0</v>
      </c>
      <c r="AB8" s="575">
        <v>0</v>
      </c>
      <c r="AC8" s="278">
        <v>0</v>
      </c>
      <c r="AD8" s="607">
        <v>0</v>
      </c>
      <c r="AE8" s="300">
        <v>0</v>
      </c>
      <c r="AF8" s="575">
        <v>0</v>
      </c>
      <c r="AG8" s="278">
        <v>0</v>
      </c>
      <c r="AH8" s="575">
        <f t="shared" si="0"/>
        <v>1.70861</v>
      </c>
      <c r="AI8" s="278">
        <f t="shared" si="0"/>
        <v>9.5702210781400012</v>
      </c>
      <c r="AJ8" s="575">
        <f t="shared" si="1"/>
        <v>0</v>
      </c>
      <c r="AK8" s="278">
        <f t="shared" si="1"/>
        <v>0</v>
      </c>
      <c r="AL8" s="575">
        <f t="shared" si="2"/>
        <v>0.70885337541000004</v>
      </c>
      <c r="AM8" s="278">
        <f t="shared" si="2"/>
        <v>0.24003397486000003</v>
      </c>
      <c r="AN8" s="575">
        <f t="shared" si="3"/>
        <v>5.1742587406371863</v>
      </c>
      <c r="AO8" s="278">
        <f t="shared" si="3"/>
        <v>4.4188868755606858</v>
      </c>
      <c r="AP8" s="575">
        <f t="shared" si="4"/>
        <v>0</v>
      </c>
      <c r="AQ8" s="621">
        <f t="shared" si="4"/>
        <v>0</v>
      </c>
      <c r="AR8" s="618">
        <f t="shared" si="5"/>
        <v>7.5917221160471868</v>
      </c>
      <c r="AS8" s="629">
        <f t="shared" si="5"/>
        <v>14.229141928560686</v>
      </c>
    </row>
    <row r="9" spans="1:50">
      <c r="A9" s="277" t="s">
        <v>312</v>
      </c>
      <c r="B9" s="575">
        <v>0</v>
      </c>
      <c r="C9" s="278">
        <v>0</v>
      </c>
      <c r="D9" s="575">
        <v>0</v>
      </c>
      <c r="E9" s="278">
        <v>0</v>
      </c>
      <c r="F9" s="575">
        <v>0</v>
      </c>
      <c r="G9" s="278">
        <v>0</v>
      </c>
      <c r="H9" s="575">
        <v>0</v>
      </c>
      <c r="I9" s="278">
        <v>0</v>
      </c>
      <c r="J9" s="575">
        <v>0</v>
      </c>
      <c r="K9" s="278">
        <v>0</v>
      </c>
      <c r="L9" s="575">
        <v>0</v>
      </c>
      <c r="M9" s="278">
        <v>0</v>
      </c>
      <c r="N9" s="575">
        <v>11.167955411982994</v>
      </c>
      <c r="O9" s="278">
        <v>10.115783624967616</v>
      </c>
      <c r="P9" s="575">
        <v>0</v>
      </c>
      <c r="Q9" s="301">
        <v>0</v>
      </c>
      <c r="R9" s="575">
        <v>0</v>
      </c>
      <c r="S9" s="278">
        <v>0</v>
      </c>
      <c r="T9" s="575">
        <v>0.34785753863999996</v>
      </c>
      <c r="U9" s="278">
        <v>0.15084782068000002</v>
      </c>
      <c r="V9" s="575">
        <v>0.59612273657902115</v>
      </c>
      <c r="W9" s="278">
        <v>0</v>
      </c>
      <c r="X9" s="575">
        <v>0</v>
      </c>
      <c r="Y9" s="278">
        <v>0</v>
      </c>
      <c r="Z9" s="575">
        <v>0.23768433778681208</v>
      </c>
      <c r="AA9" s="278">
        <v>0.61806543000000003</v>
      </c>
      <c r="AB9" s="575">
        <v>0</v>
      </c>
      <c r="AC9" s="278">
        <v>0</v>
      </c>
      <c r="AD9" s="607">
        <v>0</v>
      </c>
      <c r="AE9" s="300">
        <v>0</v>
      </c>
      <c r="AF9" s="575">
        <v>0</v>
      </c>
      <c r="AG9" s="278">
        <v>0</v>
      </c>
      <c r="AH9" s="575">
        <f t="shared" si="0"/>
        <v>0</v>
      </c>
      <c r="AI9" s="278">
        <f t="shared" si="0"/>
        <v>0</v>
      </c>
      <c r="AJ9" s="575">
        <f t="shared" si="1"/>
        <v>11.167955411982994</v>
      </c>
      <c r="AK9" s="278">
        <f t="shared" si="1"/>
        <v>10.115783624967616</v>
      </c>
      <c r="AL9" s="575">
        <f t="shared" si="2"/>
        <v>0.34785753863999996</v>
      </c>
      <c r="AM9" s="278">
        <f t="shared" si="2"/>
        <v>0.15084782068000002</v>
      </c>
      <c r="AN9" s="575">
        <f t="shared" si="3"/>
        <v>0.83380707436583323</v>
      </c>
      <c r="AO9" s="278">
        <f t="shared" si="3"/>
        <v>0.61806543000000003</v>
      </c>
      <c r="AP9" s="575">
        <f t="shared" si="4"/>
        <v>0</v>
      </c>
      <c r="AQ9" s="621">
        <f t="shared" si="4"/>
        <v>0</v>
      </c>
      <c r="AR9" s="618">
        <f t="shared" si="5"/>
        <v>12.349620024988827</v>
      </c>
      <c r="AS9" s="629">
        <f t="shared" si="5"/>
        <v>10.884696875647615</v>
      </c>
    </row>
    <row r="10" spans="1:50">
      <c r="A10" s="589" t="s">
        <v>313</v>
      </c>
      <c r="B10" s="590">
        <v>0</v>
      </c>
      <c r="C10" s="591">
        <v>0</v>
      </c>
      <c r="D10" s="590">
        <v>0</v>
      </c>
      <c r="E10" s="591">
        <v>0</v>
      </c>
      <c r="F10" s="590">
        <v>0</v>
      </c>
      <c r="G10" s="591">
        <v>0</v>
      </c>
      <c r="H10" s="590">
        <v>0</v>
      </c>
      <c r="I10" s="591">
        <v>0</v>
      </c>
      <c r="J10" s="590">
        <v>0</v>
      </c>
      <c r="K10" s="591">
        <v>0</v>
      </c>
      <c r="L10" s="590">
        <v>0</v>
      </c>
      <c r="M10" s="591">
        <v>0</v>
      </c>
      <c r="N10" s="590">
        <v>1.9784705519922101</v>
      </c>
      <c r="O10" s="591">
        <v>2.0239948174280382</v>
      </c>
      <c r="P10" s="590">
        <v>0</v>
      </c>
      <c r="Q10" s="592">
        <v>0</v>
      </c>
      <c r="R10" s="590">
        <v>0</v>
      </c>
      <c r="S10" s="591">
        <v>0</v>
      </c>
      <c r="T10" s="590">
        <v>0</v>
      </c>
      <c r="U10" s="591">
        <v>0</v>
      </c>
      <c r="V10" s="590">
        <v>0</v>
      </c>
      <c r="W10" s="591">
        <v>0</v>
      </c>
      <c r="X10" s="590">
        <v>0</v>
      </c>
      <c r="Y10" s="591">
        <v>0</v>
      </c>
      <c r="Z10" s="590">
        <v>0.24044513116311023</v>
      </c>
      <c r="AA10" s="591">
        <v>0.44955350999999999</v>
      </c>
      <c r="AB10" s="590">
        <v>0.1698593581</v>
      </c>
      <c r="AC10" s="591">
        <v>0.11670051984668264</v>
      </c>
      <c r="AD10" s="608">
        <v>0</v>
      </c>
      <c r="AE10" s="593">
        <v>0</v>
      </c>
      <c r="AF10" s="590">
        <v>0</v>
      </c>
      <c r="AG10" s="591">
        <v>0</v>
      </c>
      <c r="AH10" s="590">
        <f t="shared" si="0"/>
        <v>0</v>
      </c>
      <c r="AI10" s="591">
        <f t="shared" si="0"/>
        <v>0</v>
      </c>
      <c r="AJ10" s="590">
        <f t="shared" si="1"/>
        <v>1.9784705519922101</v>
      </c>
      <c r="AK10" s="591">
        <f t="shared" si="1"/>
        <v>2.0239948174280382</v>
      </c>
      <c r="AL10" s="590">
        <f t="shared" si="2"/>
        <v>0</v>
      </c>
      <c r="AM10" s="591">
        <f t="shared" si="2"/>
        <v>0</v>
      </c>
      <c r="AN10" s="590">
        <f t="shared" si="3"/>
        <v>0.24044513116311023</v>
      </c>
      <c r="AO10" s="591">
        <f t="shared" si="3"/>
        <v>0.44955350999999999</v>
      </c>
      <c r="AP10" s="590">
        <f t="shared" si="4"/>
        <v>0.1698593581</v>
      </c>
      <c r="AQ10" s="622">
        <f t="shared" si="4"/>
        <v>0.11670051984668264</v>
      </c>
      <c r="AR10" s="615">
        <f t="shared" si="5"/>
        <v>2.3887750412553204</v>
      </c>
      <c r="AS10" s="630">
        <f t="shared" si="5"/>
        <v>2.5902488472747209</v>
      </c>
    </row>
    <row r="11" spans="1:50" s="273" customFormat="1" ht="15.75">
      <c r="A11" s="594" t="s">
        <v>412</v>
      </c>
      <c r="B11" s="595">
        <f t="shared" ref="B11:AS11" si="6">SUM(B13:B15)</f>
        <v>1.61374310818182E-3</v>
      </c>
      <c r="C11" s="596">
        <f t="shared" si="6"/>
        <v>2.3E-3</v>
      </c>
      <c r="D11" s="595">
        <f t="shared" si="6"/>
        <v>0</v>
      </c>
      <c r="E11" s="596">
        <f t="shared" si="6"/>
        <v>0</v>
      </c>
      <c r="F11" s="595">
        <f t="shared" si="6"/>
        <v>0</v>
      </c>
      <c r="G11" s="596">
        <f t="shared" si="6"/>
        <v>0</v>
      </c>
      <c r="H11" s="595">
        <f>SUM(H13:H15)</f>
        <v>2.9867295564297303</v>
      </c>
      <c r="I11" s="596">
        <f>SUM(I13:I15)</f>
        <v>3.2489993697045803</v>
      </c>
      <c r="J11" s="595">
        <f t="shared" si="6"/>
        <v>0.11950909992072706</v>
      </c>
      <c r="K11" s="596">
        <f t="shared" si="6"/>
        <v>0.24216838292382187</v>
      </c>
      <c r="L11" s="595">
        <f t="shared" si="6"/>
        <v>25.743815619000003</v>
      </c>
      <c r="M11" s="596">
        <f t="shared" si="6"/>
        <v>35.003920116333347</v>
      </c>
      <c r="N11" s="595">
        <f t="shared" si="6"/>
        <v>5.9836449999999974</v>
      </c>
      <c r="O11" s="596">
        <f t="shared" si="6"/>
        <v>5.9108280000000004</v>
      </c>
      <c r="P11" s="595">
        <f t="shared" si="6"/>
        <v>0</v>
      </c>
      <c r="Q11" s="596">
        <f t="shared" si="6"/>
        <v>2.9870337600000005</v>
      </c>
      <c r="R11" s="595">
        <f t="shared" si="6"/>
        <v>3.4671835756941949</v>
      </c>
      <c r="S11" s="596">
        <f t="shared" si="6"/>
        <v>4.110212275653951</v>
      </c>
      <c r="T11" s="595">
        <f t="shared" si="6"/>
        <v>2.3497413801638056</v>
      </c>
      <c r="U11" s="596">
        <f t="shared" si="6"/>
        <v>1.0946562666399999</v>
      </c>
      <c r="V11" s="595">
        <f t="shared" si="6"/>
        <v>0.92598927890651295</v>
      </c>
      <c r="W11" s="596">
        <f t="shared" si="6"/>
        <v>2.2129404774752728</v>
      </c>
      <c r="X11" s="595">
        <f t="shared" si="6"/>
        <v>0</v>
      </c>
      <c r="Y11" s="596">
        <f t="shared" si="6"/>
        <v>0</v>
      </c>
      <c r="Z11" s="595">
        <f t="shared" si="6"/>
        <v>0</v>
      </c>
      <c r="AA11" s="596">
        <f t="shared" si="6"/>
        <v>0</v>
      </c>
      <c r="AB11" s="595">
        <f t="shared" si="6"/>
        <v>1.0261959196852584</v>
      </c>
      <c r="AC11" s="596">
        <f t="shared" si="6"/>
        <v>0.49464154303980978</v>
      </c>
      <c r="AD11" s="595">
        <f t="shared" si="6"/>
        <v>0</v>
      </c>
      <c r="AE11" s="596">
        <f t="shared" si="6"/>
        <v>0</v>
      </c>
      <c r="AF11" s="595">
        <f t="shared" si="6"/>
        <v>0.56818368731586011</v>
      </c>
      <c r="AG11" s="596">
        <f t="shared" si="6"/>
        <v>0.62925385266433942</v>
      </c>
      <c r="AH11" s="595">
        <f t="shared" si="6"/>
        <v>1.61374310818182E-3</v>
      </c>
      <c r="AI11" s="596">
        <f t="shared" si="6"/>
        <v>2.3E-3</v>
      </c>
      <c r="AJ11" s="595">
        <f t="shared" si="6"/>
        <v>34.833699275350455</v>
      </c>
      <c r="AK11" s="596">
        <f t="shared" si="6"/>
        <v>47.392949628961745</v>
      </c>
      <c r="AL11" s="595">
        <f t="shared" si="6"/>
        <v>5.816924955858001</v>
      </c>
      <c r="AM11" s="596">
        <f t="shared" si="6"/>
        <v>5.2048685422939514</v>
      </c>
      <c r="AN11" s="595">
        <f t="shared" si="6"/>
        <v>0.92598927890651295</v>
      </c>
      <c r="AO11" s="596">
        <f t="shared" si="6"/>
        <v>2.2129404774752728</v>
      </c>
      <c r="AP11" s="595">
        <f t="shared" si="6"/>
        <v>1.5943796070011185</v>
      </c>
      <c r="AQ11" s="623">
        <f t="shared" si="6"/>
        <v>1.1238953957041491</v>
      </c>
      <c r="AR11" s="610">
        <f t="shared" si="6"/>
        <v>43.172606860224263</v>
      </c>
      <c r="AS11" s="631">
        <f t="shared" si="6"/>
        <v>55.936954044435112</v>
      </c>
      <c r="AT11" s="272"/>
      <c r="AU11" s="272"/>
      <c r="AV11" s="272"/>
      <c r="AW11" s="272"/>
      <c r="AX11" s="272"/>
    </row>
    <row r="12" spans="1:50" s="273" customFormat="1" ht="15.75">
      <c r="A12" s="597" t="s">
        <v>413</v>
      </c>
      <c r="B12" s="586">
        <f t="shared" ref="B12:AS12" si="7">SUM(B14:B15)</f>
        <v>1.61374310818182E-3</v>
      </c>
      <c r="C12" s="587">
        <f t="shared" si="7"/>
        <v>2.3E-3</v>
      </c>
      <c r="D12" s="802">
        <f t="shared" si="7"/>
        <v>0</v>
      </c>
      <c r="E12" s="587">
        <f t="shared" si="7"/>
        <v>0</v>
      </c>
      <c r="F12" s="586">
        <f t="shared" si="7"/>
        <v>0</v>
      </c>
      <c r="G12" s="587">
        <f t="shared" si="7"/>
        <v>0</v>
      </c>
      <c r="H12" s="586">
        <f t="shared" si="7"/>
        <v>2.9797935564297298</v>
      </c>
      <c r="I12" s="587">
        <f t="shared" si="7"/>
        <v>2.5989622497045803</v>
      </c>
      <c r="J12" s="586">
        <f t="shared" si="7"/>
        <v>0.11950909992072706</v>
      </c>
      <c r="K12" s="587">
        <f t="shared" si="7"/>
        <v>0.24216838292382187</v>
      </c>
      <c r="L12" s="586">
        <f t="shared" si="7"/>
        <v>10.025680299000001</v>
      </c>
      <c r="M12" s="587">
        <f t="shared" si="7"/>
        <v>18.052766708333337</v>
      </c>
      <c r="N12" s="586">
        <f t="shared" si="7"/>
        <v>3.7087951729999968</v>
      </c>
      <c r="O12" s="587">
        <f t="shared" si="7"/>
        <v>2.8355578319999983</v>
      </c>
      <c r="P12" s="586">
        <f t="shared" si="7"/>
        <v>0</v>
      </c>
      <c r="Q12" s="587">
        <f t="shared" si="7"/>
        <v>2.9870337600000005</v>
      </c>
      <c r="R12" s="586">
        <f t="shared" si="7"/>
        <v>3.4671835756941949</v>
      </c>
      <c r="S12" s="587">
        <f t="shared" si="7"/>
        <v>4.071157086403951</v>
      </c>
      <c r="T12" s="586">
        <f t="shared" si="7"/>
        <v>2.3497413801638056</v>
      </c>
      <c r="U12" s="587">
        <f t="shared" si="7"/>
        <v>1.0946562666399999</v>
      </c>
      <c r="V12" s="586">
        <f t="shared" si="7"/>
        <v>0.92598927890651295</v>
      </c>
      <c r="W12" s="587">
        <f t="shared" si="7"/>
        <v>2.2129404774752728</v>
      </c>
      <c r="X12" s="586">
        <f t="shared" si="7"/>
        <v>0</v>
      </c>
      <c r="Y12" s="587">
        <f t="shared" si="7"/>
        <v>0</v>
      </c>
      <c r="Z12" s="586">
        <f t="shared" si="7"/>
        <v>0</v>
      </c>
      <c r="AA12" s="587">
        <f t="shared" si="7"/>
        <v>0</v>
      </c>
      <c r="AB12" s="586">
        <f t="shared" si="7"/>
        <v>0.9459961718415365</v>
      </c>
      <c r="AC12" s="587">
        <f t="shared" si="7"/>
        <v>0.42186090900959594</v>
      </c>
      <c r="AD12" s="586">
        <f t="shared" si="7"/>
        <v>0</v>
      </c>
      <c r="AE12" s="587">
        <f t="shared" si="7"/>
        <v>0</v>
      </c>
      <c r="AF12" s="586">
        <f t="shared" si="7"/>
        <v>0.19036521583324445</v>
      </c>
      <c r="AG12" s="587">
        <f t="shared" si="7"/>
        <v>0.1853792694775914</v>
      </c>
      <c r="AH12" s="586">
        <f t="shared" si="7"/>
        <v>1.61374310818182E-3</v>
      </c>
      <c r="AI12" s="587">
        <f t="shared" si="7"/>
        <v>2.3E-3</v>
      </c>
      <c r="AJ12" s="586">
        <f t="shared" si="7"/>
        <v>16.833778128350453</v>
      </c>
      <c r="AK12" s="587">
        <f t="shared" si="7"/>
        <v>26.716488932961738</v>
      </c>
      <c r="AL12" s="586">
        <f t="shared" si="7"/>
        <v>5.816924955858001</v>
      </c>
      <c r="AM12" s="587">
        <f t="shared" si="7"/>
        <v>5.1658133530439514</v>
      </c>
      <c r="AN12" s="586">
        <f t="shared" si="7"/>
        <v>0.92598927890651295</v>
      </c>
      <c r="AO12" s="587">
        <f t="shared" si="7"/>
        <v>2.2129404774752728</v>
      </c>
      <c r="AP12" s="586">
        <f t="shared" si="7"/>
        <v>1.1363613876747809</v>
      </c>
      <c r="AQ12" s="620">
        <f t="shared" si="7"/>
        <v>0.60724017848718737</v>
      </c>
      <c r="AR12" s="612">
        <f t="shared" si="7"/>
        <v>24.714667493897927</v>
      </c>
      <c r="AS12" s="632">
        <f t="shared" si="7"/>
        <v>34.704782941968148</v>
      </c>
      <c r="AT12" s="272"/>
      <c r="AU12" s="272"/>
      <c r="AV12" s="272"/>
      <c r="AW12" s="272"/>
      <c r="AX12" s="272"/>
    </row>
    <row r="13" spans="1:50">
      <c r="A13" s="277" t="s">
        <v>409</v>
      </c>
      <c r="B13" s="575">
        <v>0</v>
      </c>
      <c r="C13" s="278">
        <v>0</v>
      </c>
      <c r="D13" s="575">
        <v>0</v>
      </c>
      <c r="E13" s="278">
        <v>0</v>
      </c>
      <c r="F13" s="575">
        <v>0</v>
      </c>
      <c r="G13" s="278">
        <v>0</v>
      </c>
      <c r="H13" s="575">
        <v>6.9360000000000003E-3</v>
      </c>
      <c r="I13" s="278">
        <v>0.65003711999999991</v>
      </c>
      <c r="J13" s="575">
        <v>0</v>
      </c>
      <c r="K13" s="278">
        <v>0</v>
      </c>
      <c r="L13" s="575">
        <v>15.71813532</v>
      </c>
      <c r="M13" s="278">
        <v>16.951153408000007</v>
      </c>
      <c r="N13" s="575">
        <v>2.2748498270000002</v>
      </c>
      <c r="O13" s="278">
        <v>3.0752701680000025</v>
      </c>
      <c r="P13" s="575">
        <v>0</v>
      </c>
      <c r="Q13" s="278">
        <v>0</v>
      </c>
      <c r="R13" s="575">
        <v>0</v>
      </c>
      <c r="S13" s="278">
        <v>3.905518924999999E-2</v>
      </c>
      <c r="T13" s="575">
        <v>0</v>
      </c>
      <c r="U13" s="278">
        <v>0</v>
      </c>
      <c r="V13" s="575">
        <v>0</v>
      </c>
      <c r="W13" s="278">
        <v>0</v>
      </c>
      <c r="X13" s="575">
        <v>0</v>
      </c>
      <c r="Y13" s="278">
        <v>0</v>
      </c>
      <c r="Z13" s="575">
        <v>0</v>
      </c>
      <c r="AA13" s="278">
        <v>0</v>
      </c>
      <c r="AB13" s="575">
        <v>8.0199747843721872E-2</v>
      </c>
      <c r="AC13" s="278">
        <v>7.2780634030213814E-2</v>
      </c>
      <c r="AD13" s="607">
        <v>0</v>
      </c>
      <c r="AE13" s="300">
        <v>0</v>
      </c>
      <c r="AF13" s="575">
        <v>0.37781847148261571</v>
      </c>
      <c r="AG13" s="278">
        <v>0.443874583186748</v>
      </c>
      <c r="AH13" s="575">
        <f t="shared" si="0"/>
        <v>0</v>
      </c>
      <c r="AI13" s="278">
        <f t="shared" si="0"/>
        <v>0</v>
      </c>
      <c r="AJ13" s="575">
        <f t="shared" ref="AJ13:AK16" si="8">H13+J13+L13+N13+P13</f>
        <v>17.999921146999998</v>
      </c>
      <c r="AK13" s="278">
        <f t="shared" si="8"/>
        <v>20.67646069600001</v>
      </c>
      <c r="AL13" s="575">
        <f t="shared" ref="AL13:AM16" si="9">R13+T13</f>
        <v>0</v>
      </c>
      <c r="AM13" s="278">
        <f t="shared" si="9"/>
        <v>3.905518924999999E-2</v>
      </c>
      <c r="AN13" s="575">
        <f t="shared" ref="AN13:AO15" si="10">V13+X13+Z13</f>
        <v>0</v>
      </c>
      <c r="AO13" s="278">
        <f t="shared" si="10"/>
        <v>0</v>
      </c>
      <c r="AP13" s="575">
        <f t="shared" ref="AP13:AQ15" si="11">AB13+AD13+AF13</f>
        <v>0.45801821932633757</v>
      </c>
      <c r="AQ13" s="621">
        <f t="shared" si="11"/>
        <v>0.51665521721696184</v>
      </c>
      <c r="AR13" s="617">
        <f t="shared" ref="AR13:AS16" si="12">AH13+AJ13+AL13+AN13+AP13</f>
        <v>18.457939366326336</v>
      </c>
      <c r="AS13" s="628">
        <f t="shared" si="12"/>
        <v>21.232171102466971</v>
      </c>
    </row>
    <row r="14" spans="1:50">
      <c r="A14" s="277" t="s">
        <v>410</v>
      </c>
      <c r="B14" s="575">
        <v>0</v>
      </c>
      <c r="C14" s="278">
        <v>2.3E-3</v>
      </c>
      <c r="D14" s="575">
        <v>0</v>
      </c>
      <c r="E14" s="278">
        <v>0</v>
      </c>
      <c r="F14" s="575">
        <v>0</v>
      </c>
      <c r="G14" s="278">
        <v>0</v>
      </c>
      <c r="H14" s="575">
        <v>1.8468786102349828</v>
      </c>
      <c r="I14" s="278">
        <v>1.467090625881001</v>
      </c>
      <c r="J14" s="575">
        <v>0</v>
      </c>
      <c r="K14" s="278">
        <v>0</v>
      </c>
      <c r="L14" s="575">
        <v>5.8393381680000065</v>
      </c>
      <c r="M14" s="278">
        <v>6.6394959733333341</v>
      </c>
      <c r="N14" s="575">
        <v>0.23788783031870345</v>
      </c>
      <c r="O14" s="278">
        <v>7.7480335492266475E-2</v>
      </c>
      <c r="P14" s="575">
        <v>0</v>
      </c>
      <c r="Q14" s="278">
        <v>1.7910072000000006</v>
      </c>
      <c r="R14" s="575">
        <v>0.71949823203536789</v>
      </c>
      <c r="S14" s="278">
        <v>0.67146413150000006</v>
      </c>
      <c r="T14" s="575">
        <v>1.4427842517946323</v>
      </c>
      <c r="U14" s="278">
        <v>0.45000713202999998</v>
      </c>
      <c r="V14" s="575">
        <v>0</v>
      </c>
      <c r="W14" s="278">
        <v>0</v>
      </c>
      <c r="X14" s="575">
        <v>0</v>
      </c>
      <c r="Y14" s="278">
        <v>0</v>
      </c>
      <c r="Z14" s="575">
        <v>0</v>
      </c>
      <c r="AA14" s="278">
        <v>0</v>
      </c>
      <c r="AB14" s="575">
        <v>9.8113579486169569E-2</v>
      </c>
      <c r="AC14" s="278">
        <v>0</v>
      </c>
      <c r="AD14" s="607">
        <v>0</v>
      </c>
      <c r="AE14" s="300">
        <v>0</v>
      </c>
      <c r="AF14" s="575">
        <v>0</v>
      </c>
      <c r="AG14" s="278">
        <v>0</v>
      </c>
      <c r="AH14" s="575">
        <f t="shared" si="0"/>
        <v>0</v>
      </c>
      <c r="AI14" s="278">
        <f t="shared" si="0"/>
        <v>2.3E-3</v>
      </c>
      <c r="AJ14" s="575">
        <f t="shared" si="8"/>
        <v>7.9241046085536926</v>
      </c>
      <c r="AK14" s="278">
        <f t="shared" si="8"/>
        <v>9.9750741347066025</v>
      </c>
      <c r="AL14" s="575">
        <f t="shared" si="9"/>
        <v>2.1622824838300003</v>
      </c>
      <c r="AM14" s="278">
        <f t="shared" si="9"/>
        <v>1.1214712635300002</v>
      </c>
      <c r="AN14" s="575">
        <f t="shared" si="10"/>
        <v>0</v>
      </c>
      <c r="AO14" s="278">
        <f t="shared" si="10"/>
        <v>0</v>
      </c>
      <c r="AP14" s="575">
        <f t="shared" si="11"/>
        <v>9.8113579486169569E-2</v>
      </c>
      <c r="AQ14" s="621">
        <f t="shared" si="11"/>
        <v>0</v>
      </c>
      <c r="AR14" s="618">
        <f t="shared" si="12"/>
        <v>10.184500671869861</v>
      </c>
      <c r="AS14" s="629">
        <f t="shared" si="12"/>
        <v>11.098845398236602</v>
      </c>
    </row>
    <row r="15" spans="1:50">
      <c r="A15" s="589" t="s">
        <v>411</v>
      </c>
      <c r="B15" s="590">
        <v>1.61374310818182E-3</v>
      </c>
      <c r="C15" s="591">
        <v>0</v>
      </c>
      <c r="D15" s="590">
        <v>0</v>
      </c>
      <c r="E15" s="591">
        <v>0</v>
      </c>
      <c r="F15" s="590">
        <v>0</v>
      </c>
      <c r="G15" s="591">
        <v>0</v>
      </c>
      <c r="H15" s="590">
        <v>1.1329149461947472</v>
      </c>
      <c r="I15" s="591">
        <v>1.1318716238235793</v>
      </c>
      <c r="J15" s="590">
        <v>0.11950909992072706</v>
      </c>
      <c r="K15" s="591">
        <v>0.24216838292382187</v>
      </c>
      <c r="L15" s="590">
        <v>4.1863421309999946</v>
      </c>
      <c r="M15" s="591">
        <v>11.413270735000001</v>
      </c>
      <c r="N15" s="590">
        <v>3.4709073426812935</v>
      </c>
      <c r="O15" s="591">
        <v>2.7580774965077319</v>
      </c>
      <c r="P15" s="590">
        <v>0</v>
      </c>
      <c r="Q15" s="591">
        <v>1.19602656</v>
      </c>
      <c r="R15" s="590">
        <v>2.7476853436588269</v>
      </c>
      <c r="S15" s="591">
        <v>3.399692954903951</v>
      </c>
      <c r="T15" s="590">
        <v>0.90695712836917319</v>
      </c>
      <c r="U15" s="591">
        <v>0.64464913460999995</v>
      </c>
      <c r="V15" s="590">
        <v>0.92598927890651295</v>
      </c>
      <c r="W15" s="591">
        <v>2.2129404774752728</v>
      </c>
      <c r="X15" s="590">
        <v>0</v>
      </c>
      <c r="Y15" s="591">
        <v>0</v>
      </c>
      <c r="Z15" s="590">
        <v>0</v>
      </c>
      <c r="AA15" s="591">
        <v>0</v>
      </c>
      <c r="AB15" s="590">
        <v>0.84788259235536689</v>
      </c>
      <c r="AC15" s="591">
        <v>0.42186090900959594</v>
      </c>
      <c r="AD15" s="608">
        <v>0</v>
      </c>
      <c r="AE15" s="593">
        <v>0</v>
      </c>
      <c r="AF15" s="590">
        <v>0.19036521583324445</v>
      </c>
      <c r="AG15" s="591">
        <v>0.1853792694775914</v>
      </c>
      <c r="AH15" s="590">
        <f t="shared" si="0"/>
        <v>1.61374310818182E-3</v>
      </c>
      <c r="AI15" s="591">
        <f t="shared" si="0"/>
        <v>0</v>
      </c>
      <c r="AJ15" s="590">
        <f t="shared" si="8"/>
        <v>8.9096735197967618</v>
      </c>
      <c r="AK15" s="591">
        <f t="shared" si="8"/>
        <v>16.741414798255136</v>
      </c>
      <c r="AL15" s="590">
        <f t="shared" si="9"/>
        <v>3.6546424720280002</v>
      </c>
      <c r="AM15" s="591">
        <f t="shared" si="9"/>
        <v>4.0443420895139512</v>
      </c>
      <c r="AN15" s="590">
        <f t="shared" si="10"/>
        <v>0.92598927890651295</v>
      </c>
      <c r="AO15" s="591">
        <f t="shared" si="10"/>
        <v>2.2129404774752728</v>
      </c>
      <c r="AP15" s="590">
        <f t="shared" si="11"/>
        <v>1.0382478081886113</v>
      </c>
      <c r="AQ15" s="622">
        <f t="shared" si="11"/>
        <v>0.60724017848718737</v>
      </c>
      <c r="AR15" s="615">
        <f t="shared" si="12"/>
        <v>14.530166822028068</v>
      </c>
      <c r="AS15" s="630">
        <f t="shared" si="12"/>
        <v>23.605937543731546</v>
      </c>
    </row>
    <row r="16" spans="1:50" s="273" customFormat="1" ht="15.75">
      <c r="A16" s="601" t="s">
        <v>105</v>
      </c>
      <c r="B16" s="605">
        <v>0</v>
      </c>
      <c r="C16" s="601">
        <v>0</v>
      </c>
      <c r="D16" s="605">
        <v>0</v>
      </c>
      <c r="E16" s="601">
        <v>0</v>
      </c>
      <c r="F16" s="605">
        <v>0</v>
      </c>
      <c r="G16" s="601">
        <v>0</v>
      </c>
      <c r="H16" s="605">
        <v>0</v>
      </c>
      <c r="I16" s="601">
        <v>0</v>
      </c>
      <c r="J16" s="605">
        <v>0</v>
      </c>
      <c r="K16" s="601">
        <v>0</v>
      </c>
      <c r="L16" s="605">
        <v>0</v>
      </c>
      <c r="M16" s="601">
        <v>0</v>
      </c>
      <c r="N16" s="602">
        <v>0</v>
      </c>
      <c r="O16" s="603">
        <v>0</v>
      </c>
      <c r="P16" s="605">
        <v>0</v>
      </c>
      <c r="Q16" s="603">
        <v>0</v>
      </c>
      <c r="R16" s="602">
        <v>162.68125881244998</v>
      </c>
      <c r="S16" s="603">
        <v>116.77590344259303</v>
      </c>
      <c r="T16" s="602">
        <v>2.1156281699999999</v>
      </c>
      <c r="U16" s="603">
        <v>0.7923180174069796</v>
      </c>
      <c r="V16" s="605">
        <v>0</v>
      </c>
      <c r="W16" s="601">
        <v>0</v>
      </c>
      <c r="X16" s="605">
        <v>0</v>
      </c>
      <c r="Y16" s="601">
        <v>0</v>
      </c>
      <c r="Z16" s="605">
        <v>0</v>
      </c>
      <c r="AA16" s="601">
        <v>0</v>
      </c>
      <c r="AB16" s="605">
        <v>0</v>
      </c>
      <c r="AC16" s="601">
        <v>0</v>
      </c>
      <c r="AD16" s="609">
        <v>0</v>
      </c>
      <c r="AE16" s="604">
        <v>0</v>
      </c>
      <c r="AF16" s="605">
        <v>0</v>
      </c>
      <c r="AG16" s="601">
        <v>0</v>
      </c>
      <c r="AH16" s="605">
        <f t="shared" si="0"/>
        <v>0</v>
      </c>
      <c r="AI16" s="601">
        <f t="shared" si="0"/>
        <v>0</v>
      </c>
      <c r="AJ16" s="605">
        <f t="shared" si="8"/>
        <v>0</v>
      </c>
      <c r="AK16" s="601">
        <f t="shared" si="8"/>
        <v>0</v>
      </c>
      <c r="AL16" s="602">
        <f t="shared" si="9"/>
        <v>164.79688698244999</v>
      </c>
      <c r="AM16" s="603">
        <f t="shared" si="9"/>
        <v>117.56822146000002</v>
      </c>
      <c r="AN16" s="605"/>
      <c r="AO16" s="601"/>
      <c r="AP16" s="605"/>
      <c r="AQ16" s="624"/>
      <c r="AR16" s="611">
        <f t="shared" si="12"/>
        <v>164.79688698244999</v>
      </c>
      <c r="AS16" s="633">
        <f t="shared" si="12"/>
        <v>117.56822146000002</v>
      </c>
      <c r="AT16" s="272"/>
      <c r="AU16" s="272"/>
      <c r="AV16" s="272"/>
      <c r="AW16" s="272"/>
      <c r="AX16" s="272"/>
    </row>
    <row r="17" spans="1:50" s="273" customFormat="1" ht="15.75">
      <c r="A17" s="601" t="s">
        <v>402</v>
      </c>
      <c r="B17" s="602">
        <f t="shared" ref="B17:AS17" si="13">SUM(B19:B22)</f>
        <v>2.75157987310818</v>
      </c>
      <c r="C17" s="603">
        <f t="shared" si="13"/>
        <v>1.5669705476769999</v>
      </c>
      <c r="D17" s="602">
        <f t="shared" si="13"/>
        <v>1.069</v>
      </c>
      <c r="E17" s="603">
        <f t="shared" si="13"/>
        <v>5.6901505631729998</v>
      </c>
      <c r="F17" s="602">
        <f t="shared" si="13"/>
        <v>0.63961000000000001</v>
      </c>
      <c r="G17" s="603">
        <f t="shared" si="13"/>
        <v>3.8657999749899998</v>
      </c>
      <c r="H17" s="602">
        <f t="shared" si="13"/>
        <v>4.7632848727423402</v>
      </c>
      <c r="I17" s="603">
        <f t="shared" si="13"/>
        <v>5.3689612633500241</v>
      </c>
      <c r="J17" s="602">
        <f t="shared" si="13"/>
        <v>1.8232745144880642</v>
      </c>
      <c r="K17" s="603">
        <f t="shared" si="13"/>
        <v>1.6561779578185711</v>
      </c>
      <c r="L17" s="602">
        <f t="shared" si="13"/>
        <v>25.743871419000001</v>
      </c>
      <c r="M17" s="603">
        <f t="shared" si="13"/>
        <v>35.003920116333347</v>
      </c>
      <c r="N17" s="602">
        <f t="shared" si="13"/>
        <v>20.128337000000002</v>
      </c>
      <c r="O17" s="603">
        <f t="shared" si="13"/>
        <v>18.984475000000003</v>
      </c>
      <c r="P17" s="606">
        <f t="shared" si="13"/>
        <v>0</v>
      </c>
      <c r="Q17" s="603">
        <f t="shared" si="13"/>
        <v>2.9870337600000001</v>
      </c>
      <c r="R17" s="602">
        <f t="shared" si="13"/>
        <v>18.915240985461743</v>
      </c>
      <c r="S17" s="603">
        <f t="shared" si="13"/>
        <v>17.505429705491359</v>
      </c>
      <c r="T17" s="602">
        <f t="shared" si="13"/>
        <v>2.699743062043805</v>
      </c>
      <c r="U17" s="603">
        <f t="shared" si="13"/>
        <v>1.246305769302593</v>
      </c>
      <c r="V17" s="602">
        <f t="shared" si="13"/>
        <v>10.151977522385145</v>
      </c>
      <c r="W17" s="603">
        <f t="shared" si="13"/>
        <v>10.080525110133159</v>
      </c>
      <c r="X17" s="602">
        <f t="shared" si="13"/>
        <v>0.68940813870607975</v>
      </c>
      <c r="Y17" s="603">
        <f t="shared" si="13"/>
        <v>0.67935709853316462</v>
      </c>
      <c r="Z17" s="602">
        <f t="shared" si="13"/>
        <v>0.47812946894992231</v>
      </c>
      <c r="AA17" s="603">
        <f t="shared" si="13"/>
        <v>1.06761894</v>
      </c>
      <c r="AB17" s="602">
        <v>1398.2516024025099</v>
      </c>
      <c r="AC17" s="603">
        <v>1498.27</v>
      </c>
      <c r="AD17" s="602">
        <v>233.01531850312458</v>
      </c>
      <c r="AE17" s="603">
        <v>216.47</v>
      </c>
      <c r="AF17" s="602">
        <v>560.60785356248857</v>
      </c>
      <c r="AG17" s="603">
        <v>659.15000000000009</v>
      </c>
      <c r="AH17" s="602">
        <f t="shared" si="13"/>
        <v>4.4601898731081802</v>
      </c>
      <c r="AI17" s="603">
        <f t="shared" si="13"/>
        <v>11.12292108584</v>
      </c>
      <c r="AJ17" s="602">
        <f t="shared" si="13"/>
        <v>52.458767806230405</v>
      </c>
      <c r="AK17" s="603">
        <f t="shared" si="13"/>
        <v>64.00056809750194</v>
      </c>
      <c r="AL17" s="602">
        <f t="shared" si="13"/>
        <v>21.614984047505548</v>
      </c>
      <c r="AM17" s="603">
        <f t="shared" si="13"/>
        <v>18.75173547479395</v>
      </c>
      <c r="AN17" s="602">
        <f t="shared" si="13"/>
        <v>11.319515130041145</v>
      </c>
      <c r="AO17" s="603">
        <f t="shared" si="13"/>
        <v>11.827501148666325</v>
      </c>
      <c r="AP17" s="602">
        <f t="shared" si="13"/>
        <v>3.7862543820126979</v>
      </c>
      <c r="AQ17" s="625">
        <f t="shared" si="13"/>
        <v>3.4977538430444151</v>
      </c>
      <c r="AR17" s="610">
        <f t="shared" si="13"/>
        <v>93.639711238897988</v>
      </c>
      <c r="AS17" s="631">
        <f t="shared" si="13"/>
        <v>109.20047964984663</v>
      </c>
      <c r="AT17" s="272"/>
      <c r="AU17" s="272"/>
      <c r="AV17" s="272"/>
      <c r="AW17" s="272"/>
      <c r="AX17" s="272"/>
    </row>
    <row r="18" spans="1:50" s="273" customFormat="1" ht="15.75">
      <c r="A18" s="601" t="s">
        <v>403</v>
      </c>
      <c r="B18" s="602">
        <f t="shared" ref="B18:AS18" si="14">SUM(B19:B21)</f>
        <v>2.75157987310818</v>
      </c>
      <c r="C18" s="603">
        <f t="shared" si="14"/>
        <v>1.5669705476769999</v>
      </c>
      <c r="D18" s="602">
        <f t="shared" si="14"/>
        <v>1.069</v>
      </c>
      <c r="E18" s="603">
        <f t="shared" si="14"/>
        <v>5.6901505631729998</v>
      </c>
      <c r="F18" s="602">
        <f t="shared" si="14"/>
        <v>0.63961000000000001</v>
      </c>
      <c r="G18" s="603">
        <f t="shared" si="14"/>
        <v>3.8657999749899998</v>
      </c>
      <c r="H18" s="602">
        <f t="shared" si="14"/>
        <v>0.33949264874233953</v>
      </c>
      <c r="I18" s="603">
        <f t="shared" si="14"/>
        <v>1.2216305833500247</v>
      </c>
      <c r="J18" s="602">
        <f t="shared" si="14"/>
        <v>1.291422514488064</v>
      </c>
      <c r="K18" s="603">
        <f t="shared" si="14"/>
        <v>1.0735240778185711</v>
      </c>
      <c r="L18" s="602">
        <f t="shared" si="14"/>
        <v>23.462085592000001</v>
      </c>
      <c r="M18" s="603">
        <f t="shared" si="14"/>
        <v>31.27861282833334</v>
      </c>
      <c r="N18" s="602">
        <f t="shared" si="14"/>
        <v>9.3676459040000051</v>
      </c>
      <c r="O18" s="603">
        <f t="shared" si="14"/>
        <v>6.7633061519999966</v>
      </c>
      <c r="P18" s="602">
        <f t="shared" si="14"/>
        <v>0</v>
      </c>
      <c r="Q18" s="603">
        <f t="shared" si="14"/>
        <v>2.9870337600000001</v>
      </c>
      <c r="R18" s="602">
        <f t="shared" si="14"/>
        <v>18.915240985461743</v>
      </c>
      <c r="S18" s="603">
        <f t="shared" si="14"/>
        <v>17.505429705491359</v>
      </c>
      <c r="T18" s="602">
        <f t="shared" si="14"/>
        <v>2.699743062043805</v>
      </c>
      <c r="U18" s="603">
        <f t="shared" si="14"/>
        <v>1.246305769302593</v>
      </c>
      <c r="V18" s="602">
        <f t="shared" si="14"/>
        <v>10.151977522385145</v>
      </c>
      <c r="W18" s="603">
        <f t="shared" si="14"/>
        <v>10.080525110133159</v>
      </c>
      <c r="X18" s="602">
        <f t="shared" si="14"/>
        <v>0.68940813870607975</v>
      </c>
      <c r="Y18" s="603">
        <f t="shared" si="14"/>
        <v>0.67935709853316462</v>
      </c>
      <c r="Z18" s="602">
        <f t="shared" si="14"/>
        <v>0.47812946894992231</v>
      </c>
      <c r="AA18" s="603">
        <f t="shared" si="14"/>
        <v>1.06761894</v>
      </c>
      <c r="AB18" s="602">
        <f t="shared" si="14"/>
        <v>2.3442477747875028</v>
      </c>
      <c r="AC18" s="603">
        <f t="shared" si="14"/>
        <v>1.9200952144065442</v>
      </c>
      <c r="AD18" s="602">
        <f t="shared" si="14"/>
        <v>0.23301531850312474</v>
      </c>
      <c r="AE18" s="603">
        <f t="shared" si="14"/>
        <v>0.21647145405250001</v>
      </c>
      <c r="AF18" s="602">
        <f t="shared" si="14"/>
        <v>0.75097306939573272</v>
      </c>
      <c r="AG18" s="603">
        <f t="shared" si="14"/>
        <v>0.84453195736840903</v>
      </c>
      <c r="AH18" s="602">
        <f t="shared" si="14"/>
        <v>4.4601898731081802</v>
      </c>
      <c r="AI18" s="603">
        <f t="shared" si="14"/>
        <v>11.12292108584</v>
      </c>
      <c r="AJ18" s="602">
        <f t="shared" si="14"/>
        <v>34.460646659230406</v>
      </c>
      <c r="AK18" s="603">
        <f t="shared" si="14"/>
        <v>43.324107401501934</v>
      </c>
      <c r="AL18" s="602">
        <f t="shared" si="14"/>
        <v>21.614984047505548</v>
      </c>
      <c r="AM18" s="603">
        <f t="shared" si="14"/>
        <v>18.75173547479395</v>
      </c>
      <c r="AN18" s="602">
        <f t="shared" si="14"/>
        <v>11.319515130041145</v>
      </c>
      <c r="AO18" s="603">
        <f t="shared" si="14"/>
        <v>11.827501148666325</v>
      </c>
      <c r="AP18" s="602">
        <f t="shared" si="14"/>
        <v>3.3282361626863604</v>
      </c>
      <c r="AQ18" s="625">
        <f t="shared" si="14"/>
        <v>2.9810986258274532</v>
      </c>
      <c r="AR18" s="612">
        <f t="shared" si="14"/>
        <v>75.183571872571648</v>
      </c>
      <c r="AS18" s="632">
        <f t="shared" si="14"/>
        <v>88.007363736629657</v>
      </c>
      <c r="AT18" s="272"/>
      <c r="AU18" s="272"/>
      <c r="AV18" s="272"/>
      <c r="AW18" s="272"/>
      <c r="AX18" s="272"/>
    </row>
    <row r="19" spans="1:50">
      <c r="A19" s="277" t="s">
        <v>404</v>
      </c>
      <c r="B19" s="575">
        <v>2.75157987310818</v>
      </c>
      <c r="C19" s="278">
        <v>1.5669705476769999</v>
      </c>
      <c r="D19" s="575">
        <v>1.069</v>
      </c>
      <c r="E19" s="278">
        <v>5.6901505631729998</v>
      </c>
      <c r="F19" s="575">
        <v>0.63961000000000001</v>
      </c>
      <c r="G19" s="278">
        <v>3.8657999749899998</v>
      </c>
      <c r="H19" s="575">
        <v>0</v>
      </c>
      <c r="I19" s="278">
        <v>0</v>
      </c>
      <c r="J19" s="575">
        <v>1.1926357900370641</v>
      </c>
      <c r="K19" s="278">
        <v>0.98864041220357113</v>
      </c>
      <c r="L19" s="575">
        <v>0</v>
      </c>
      <c r="M19" s="278">
        <v>0</v>
      </c>
      <c r="N19" s="575">
        <v>5.971428207842699</v>
      </c>
      <c r="O19" s="278">
        <v>3.2853966106945105</v>
      </c>
      <c r="P19" s="575">
        <v>0</v>
      </c>
      <c r="Q19" s="278">
        <v>1.7908767119041096</v>
      </c>
      <c r="R19" s="575">
        <v>10.350535703723001</v>
      </c>
      <c r="S19" s="278">
        <v>10.153408519810002</v>
      </c>
      <c r="T19" s="575">
        <v>2.5146062268999989</v>
      </c>
      <c r="U19" s="278">
        <v>1.246305769302593</v>
      </c>
      <c r="V19" s="575">
        <v>4.6835906058796084</v>
      </c>
      <c r="W19" s="278">
        <v>4.3848739928722198</v>
      </c>
      <c r="X19" s="575">
        <v>0.6028216228624923</v>
      </c>
      <c r="Y19" s="278">
        <v>0.58169490851583472</v>
      </c>
      <c r="Z19" s="575">
        <v>0</v>
      </c>
      <c r="AA19" s="278">
        <v>0</v>
      </c>
      <c r="AB19" s="575">
        <v>1.4559588383932847</v>
      </c>
      <c r="AC19" s="278">
        <v>0.94754609925199984</v>
      </c>
      <c r="AD19" s="575">
        <v>0.23301531850312474</v>
      </c>
      <c r="AE19" s="278">
        <v>0.21647145405250001</v>
      </c>
      <c r="AF19" s="575">
        <v>0.13057556089999947</v>
      </c>
      <c r="AG19" s="278">
        <v>0.12738824500370488</v>
      </c>
      <c r="AH19" s="575">
        <f t="shared" si="0"/>
        <v>4.4601898731081802</v>
      </c>
      <c r="AI19" s="278">
        <f t="shared" si="0"/>
        <v>11.12292108584</v>
      </c>
      <c r="AJ19" s="575">
        <f t="shared" ref="AJ19:AK22" si="15">H19+J19+L19+N19+P19</f>
        <v>7.1640639978797633</v>
      </c>
      <c r="AK19" s="278">
        <f t="shared" si="15"/>
        <v>6.0649137348021913</v>
      </c>
      <c r="AL19" s="575">
        <f t="shared" ref="AL19:AM22" si="16">R19+T19</f>
        <v>12.865141930623</v>
      </c>
      <c r="AM19" s="278">
        <f t="shared" si="16"/>
        <v>11.399714289112595</v>
      </c>
      <c r="AN19" s="575">
        <f t="shared" ref="AN19:AO22" si="17">V19+X19+Z19</f>
        <v>5.2864122287421011</v>
      </c>
      <c r="AO19" s="278">
        <f t="shared" si="17"/>
        <v>4.9665689013880545</v>
      </c>
      <c r="AP19" s="575">
        <f t="shared" ref="AP19:AQ23" si="18">AB19+AD19+AF19</f>
        <v>1.8195497177964088</v>
      </c>
      <c r="AQ19" s="621">
        <f t="shared" si="18"/>
        <v>1.2914057983082048</v>
      </c>
      <c r="AR19" s="617">
        <f t="shared" ref="AR19:AS22" si="19">AH19+AJ19+AL19+AN19+AP19</f>
        <v>31.595357748149453</v>
      </c>
      <c r="AS19" s="628">
        <f t="shared" si="19"/>
        <v>34.845523809451045</v>
      </c>
    </row>
    <row r="20" spans="1:50">
      <c r="A20" s="277" t="s">
        <v>405</v>
      </c>
      <c r="B20" s="575">
        <v>0</v>
      </c>
      <c r="C20" s="278">
        <v>0</v>
      </c>
      <c r="D20" s="575">
        <v>0</v>
      </c>
      <c r="E20" s="278">
        <v>0</v>
      </c>
      <c r="F20" s="575">
        <v>0</v>
      </c>
      <c r="G20" s="278">
        <v>0</v>
      </c>
      <c r="H20" s="575">
        <v>0</v>
      </c>
      <c r="I20" s="278">
        <v>8.759999999999854E-2</v>
      </c>
      <c r="J20" s="575">
        <v>1.7999999999998408E-3</v>
      </c>
      <c r="K20" s="278">
        <v>0</v>
      </c>
      <c r="L20" s="575">
        <v>18.972405858000002</v>
      </c>
      <c r="M20" s="278">
        <v>19.25952950366667</v>
      </c>
      <c r="N20" s="575">
        <v>0.75907769615730647</v>
      </c>
      <c r="O20" s="278">
        <v>0.47549554130548677</v>
      </c>
      <c r="P20" s="575">
        <v>0</v>
      </c>
      <c r="Q20" s="278">
        <v>1.196043207</v>
      </c>
      <c r="R20" s="575">
        <v>4.6229384652199998</v>
      </c>
      <c r="S20" s="278">
        <v>4.6053423024199986</v>
      </c>
      <c r="T20" s="575">
        <v>0</v>
      </c>
      <c r="U20" s="278">
        <v>0</v>
      </c>
      <c r="V20" s="575">
        <v>4.8652851471751921</v>
      </c>
      <c r="W20" s="278">
        <v>4.4615409518863913</v>
      </c>
      <c r="X20" s="575">
        <v>1.4968450215447E-2</v>
      </c>
      <c r="Y20" s="278">
        <v>1.5724571784187003E-2</v>
      </c>
      <c r="Z20" s="575">
        <v>0</v>
      </c>
      <c r="AA20" s="278">
        <v>0</v>
      </c>
      <c r="AB20" s="575">
        <v>0.61227951396111746</v>
      </c>
      <c r="AC20" s="278">
        <v>0.56858238841239994</v>
      </c>
      <c r="AD20" s="575">
        <v>0</v>
      </c>
      <c r="AE20" s="278">
        <v>0</v>
      </c>
      <c r="AF20" s="575">
        <v>0.37653068321995264</v>
      </c>
      <c r="AG20" s="278">
        <v>0.36415172531769285</v>
      </c>
      <c r="AH20" s="575">
        <f t="shared" si="0"/>
        <v>0</v>
      </c>
      <c r="AI20" s="278">
        <f t="shared" si="0"/>
        <v>0</v>
      </c>
      <c r="AJ20" s="575">
        <f t="shared" si="15"/>
        <v>19.733283554157307</v>
      </c>
      <c r="AK20" s="278">
        <f t="shared" si="15"/>
        <v>21.018668251972155</v>
      </c>
      <c r="AL20" s="575">
        <f t="shared" si="16"/>
        <v>4.6229384652199998</v>
      </c>
      <c r="AM20" s="278">
        <f t="shared" si="16"/>
        <v>4.6053423024199986</v>
      </c>
      <c r="AN20" s="575">
        <f t="shared" si="17"/>
        <v>4.8802535973906389</v>
      </c>
      <c r="AO20" s="278">
        <f t="shared" si="17"/>
        <v>4.4772655236705781</v>
      </c>
      <c r="AP20" s="575">
        <f t="shared" si="18"/>
        <v>0.98881019718107011</v>
      </c>
      <c r="AQ20" s="621">
        <f t="shared" si="18"/>
        <v>0.93273411373009285</v>
      </c>
      <c r="AR20" s="618">
        <f t="shared" si="19"/>
        <v>30.225285813949014</v>
      </c>
      <c r="AS20" s="629">
        <f t="shared" si="19"/>
        <v>31.034010191792824</v>
      </c>
    </row>
    <row r="21" spans="1:50">
      <c r="A21" s="277" t="s">
        <v>406</v>
      </c>
      <c r="B21" s="575">
        <v>0</v>
      </c>
      <c r="C21" s="278">
        <v>0</v>
      </c>
      <c r="D21" s="575">
        <v>0</v>
      </c>
      <c r="E21" s="278">
        <v>0</v>
      </c>
      <c r="F21" s="575">
        <v>0</v>
      </c>
      <c r="G21" s="278">
        <v>0</v>
      </c>
      <c r="H21" s="575">
        <v>0.33949264874233953</v>
      </c>
      <c r="I21" s="278">
        <v>1.1340305833500262</v>
      </c>
      <c r="J21" s="575">
        <v>9.6986724450999998E-2</v>
      </c>
      <c r="K21" s="278">
        <v>8.4883665614999992E-2</v>
      </c>
      <c r="L21" s="575">
        <v>4.4896797340000001</v>
      </c>
      <c r="M21" s="278">
        <v>12.019083324666671</v>
      </c>
      <c r="N21" s="575">
        <v>2.63714</v>
      </c>
      <c r="O21" s="278">
        <v>3.0024139999999995</v>
      </c>
      <c r="P21" s="575">
        <v>0</v>
      </c>
      <c r="Q21" s="278">
        <v>1.1384109589067499E-4</v>
      </c>
      <c r="R21" s="575">
        <v>3.9417668165187432</v>
      </c>
      <c r="S21" s="278">
        <v>2.746678883261358</v>
      </c>
      <c r="T21" s="575">
        <v>0.18513683514380588</v>
      </c>
      <c r="U21" s="278">
        <v>0</v>
      </c>
      <c r="V21" s="575">
        <v>0.60310176933034376</v>
      </c>
      <c r="W21" s="278">
        <v>1.2341101653745488</v>
      </c>
      <c r="X21" s="575">
        <v>7.1618065628140465E-2</v>
      </c>
      <c r="Y21" s="278">
        <v>8.1937618233142981E-2</v>
      </c>
      <c r="Z21" s="575">
        <v>0.47812946894992231</v>
      </c>
      <c r="AA21" s="278">
        <v>1.06761894</v>
      </c>
      <c r="AB21" s="575">
        <v>0.27600942243310067</v>
      </c>
      <c r="AC21" s="278">
        <v>0.40396672674214457</v>
      </c>
      <c r="AD21" s="575">
        <v>0</v>
      </c>
      <c r="AE21" s="278">
        <v>0</v>
      </c>
      <c r="AF21" s="575">
        <v>0.24386682527578063</v>
      </c>
      <c r="AG21" s="278">
        <v>0.35299198704701129</v>
      </c>
      <c r="AH21" s="575">
        <f t="shared" si="0"/>
        <v>0</v>
      </c>
      <c r="AI21" s="278">
        <f t="shared" si="0"/>
        <v>0</v>
      </c>
      <c r="AJ21" s="575">
        <f t="shared" si="15"/>
        <v>7.5632991071933393</v>
      </c>
      <c r="AK21" s="278">
        <f t="shared" si="15"/>
        <v>16.240525414727589</v>
      </c>
      <c r="AL21" s="575">
        <f t="shared" si="16"/>
        <v>4.1269036516625492</v>
      </c>
      <c r="AM21" s="278">
        <f t="shared" si="16"/>
        <v>2.746678883261358</v>
      </c>
      <c r="AN21" s="575">
        <f t="shared" si="17"/>
        <v>1.1528493039084065</v>
      </c>
      <c r="AO21" s="278">
        <f t="shared" si="17"/>
        <v>2.3836667236076918</v>
      </c>
      <c r="AP21" s="575">
        <f t="shared" si="18"/>
        <v>0.5198762477088813</v>
      </c>
      <c r="AQ21" s="621">
        <f t="shared" si="18"/>
        <v>0.7569587137891558</v>
      </c>
      <c r="AR21" s="618">
        <f t="shared" si="19"/>
        <v>13.362928310473176</v>
      </c>
      <c r="AS21" s="629">
        <f t="shared" si="19"/>
        <v>22.127829735385795</v>
      </c>
    </row>
    <row r="22" spans="1:50">
      <c r="A22" s="589" t="s">
        <v>407</v>
      </c>
      <c r="B22" s="590">
        <v>0</v>
      </c>
      <c r="C22" s="591">
        <v>0</v>
      </c>
      <c r="D22" s="590">
        <v>0</v>
      </c>
      <c r="E22" s="591">
        <v>0</v>
      </c>
      <c r="F22" s="590">
        <v>0</v>
      </c>
      <c r="G22" s="591">
        <v>0</v>
      </c>
      <c r="H22" s="590">
        <v>4.4237922240000005</v>
      </c>
      <c r="I22" s="591">
        <v>4.1473306799999996</v>
      </c>
      <c r="J22" s="590">
        <v>0.5318520000000001</v>
      </c>
      <c r="K22" s="591">
        <v>0.58265387999999996</v>
      </c>
      <c r="L22" s="590">
        <v>2.2817858270000002</v>
      </c>
      <c r="M22" s="591">
        <v>3.7253072880000033</v>
      </c>
      <c r="N22" s="590">
        <v>10.760691095999999</v>
      </c>
      <c r="O22" s="591">
        <v>12.221168848000007</v>
      </c>
      <c r="P22" s="590">
        <v>0</v>
      </c>
      <c r="Q22" s="591">
        <v>0</v>
      </c>
      <c r="R22" s="590">
        <v>0</v>
      </c>
      <c r="S22" s="591">
        <v>0</v>
      </c>
      <c r="T22" s="590">
        <v>0</v>
      </c>
      <c r="U22" s="591">
        <v>0</v>
      </c>
      <c r="V22" s="590">
        <v>0</v>
      </c>
      <c r="W22" s="591">
        <v>0</v>
      </c>
      <c r="X22" s="590">
        <v>0</v>
      </c>
      <c r="Y22" s="591">
        <v>0</v>
      </c>
      <c r="Z22" s="590">
        <v>0</v>
      </c>
      <c r="AA22" s="591">
        <v>0</v>
      </c>
      <c r="AB22" s="590">
        <v>8.0199747843721872E-2</v>
      </c>
      <c r="AC22" s="591">
        <v>7.2780634030213814E-2</v>
      </c>
      <c r="AD22" s="590">
        <v>0</v>
      </c>
      <c r="AE22" s="591">
        <v>0</v>
      </c>
      <c r="AF22" s="590">
        <v>0.37781847148261571</v>
      </c>
      <c r="AG22" s="591">
        <v>0.443874583186748</v>
      </c>
      <c r="AH22" s="590">
        <f t="shared" si="0"/>
        <v>0</v>
      </c>
      <c r="AI22" s="591">
        <f t="shared" si="0"/>
        <v>0</v>
      </c>
      <c r="AJ22" s="590">
        <f t="shared" si="15"/>
        <v>17.998121146999999</v>
      </c>
      <c r="AK22" s="591">
        <f t="shared" si="15"/>
        <v>20.676460696000007</v>
      </c>
      <c r="AL22" s="590">
        <f t="shared" si="16"/>
        <v>0</v>
      </c>
      <c r="AM22" s="591">
        <f t="shared" si="16"/>
        <v>0</v>
      </c>
      <c r="AN22" s="590">
        <f t="shared" si="17"/>
        <v>0</v>
      </c>
      <c r="AO22" s="591">
        <f t="shared" si="17"/>
        <v>0</v>
      </c>
      <c r="AP22" s="590">
        <f t="shared" si="18"/>
        <v>0.45801821932633757</v>
      </c>
      <c r="AQ22" s="622">
        <f t="shared" si="18"/>
        <v>0.51665521721696184</v>
      </c>
      <c r="AR22" s="636">
        <f t="shared" si="19"/>
        <v>18.456139366326337</v>
      </c>
      <c r="AS22" s="637">
        <f t="shared" si="19"/>
        <v>21.193115913216968</v>
      </c>
    </row>
    <row r="23" spans="1:50" s="273" customFormat="1" ht="15.75">
      <c r="A23" s="585" t="s">
        <v>106</v>
      </c>
      <c r="B23" s="586">
        <v>108.19199999999999</v>
      </c>
      <c r="C23" s="587">
        <v>222.4626881382006</v>
      </c>
      <c r="D23" s="586">
        <f>$B$23</f>
        <v>108.19199999999999</v>
      </c>
      <c r="E23" s="587">
        <v>222.4626881382006</v>
      </c>
      <c r="F23" s="586">
        <v>108.19199999999999</v>
      </c>
      <c r="G23" s="587">
        <v>222.4626881382006</v>
      </c>
      <c r="H23" s="586">
        <v>527.82872727272729</v>
      </c>
      <c r="I23" s="587">
        <v>508.57600000000002</v>
      </c>
      <c r="J23" s="586">
        <v>527.82872727272729</v>
      </c>
      <c r="K23" s="587">
        <v>508.57600000000002</v>
      </c>
      <c r="L23" s="586">
        <v>527.82872727272729</v>
      </c>
      <c r="M23" s="587">
        <v>508.57600000000002</v>
      </c>
      <c r="N23" s="586">
        <v>527.82872727272729</v>
      </c>
      <c r="O23" s="587">
        <v>508.57600000000002</v>
      </c>
      <c r="P23" s="586">
        <v>527.82872727272729</v>
      </c>
      <c r="Q23" s="587">
        <v>508.57600000000002</v>
      </c>
      <c r="R23" s="586">
        <v>79.901475434340014</v>
      </c>
      <c r="S23" s="587">
        <v>76.653127819380003</v>
      </c>
      <c r="T23" s="586">
        <v>79.901475434340014</v>
      </c>
      <c r="U23" s="587">
        <v>76.653127819380003</v>
      </c>
      <c r="V23" s="586">
        <v>58.410065775967503</v>
      </c>
      <c r="W23" s="587">
        <v>56.035489937357518</v>
      </c>
      <c r="X23" s="586">
        <v>58.410065775967503</v>
      </c>
      <c r="Y23" s="587">
        <v>56.035489937357518</v>
      </c>
      <c r="Z23" s="586">
        <v>58.410065775967503</v>
      </c>
      <c r="AA23" s="587">
        <v>56.035489937357518</v>
      </c>
      <c r="AB23" s="586">
        <v>12.045330936478257</v>
      </c>
      <c r="AC23" s="587">
        <v>11.700859866079199</v>
      </c>
      <c r="AD23" s="586">
        <v>12.108425271240252</v>
      </c>
      <c r="AE23" s="587">
        <v>11.8097534</v>
      </c>
      <c r="AF23" s="586">
        <v>12438.665058661536</v>
      </c>
      <c r="AG23" s="587">
        <v>12024.71</v>
      </c>
      <c r="AH23" s="586">
        <f>B23</f>
        <v>108.19199999999999</v>
      </c>
      <c r="AI23" s="587">
        <f>C23</f>
        <v>222.4626881382006</v>
      </c>
      <c r="AJ23" s="586">
        <f t="shared" ref="AJ23:AK23" si="20">H23</f>
        <v>527.82872727272729</v>
      </c>
      <c r="AK23" s="587">
        <f t="shared" si="20"/>
        <v>508.57600000000002</v>
      </c>
      <c r="AL23" s="586">
        <f t="shared" ref="AL23:AM23" si="21">R23</f>
        <v>79.901475434340014</v>
      </c>
      <c r="AM23" s="587">
        <f t="shared" si="21"/>
        <v>76.653127819380003</v>
      </c>
      <c r="AN23" s="586">
        <f t="shared" ref="AN23:AO23" si="22">V23</f>
        <v>58.410065775967503</v>
      </c>
      <c r="AO23" s="587">
        <f t="shared" si="22"/>
        <v>56.035489937357518</v>
      </c>
      <c r="AP23" s="586">
        <f t="shared" si="18"/>
        <v>12462.818814869255</v>
      </c>
      <c r="AQ23" s="620">
        <f t="shared" si="18"/>
        <v>12048.220613266078</v>
      </c>
      <c r="AR23" s="619">
        <v>0</v>
      </c>
      <c r="AS23" s="635">
        <v>0</v>
      </c>
      <c r="AT23" s="272"/>
      <c r="AU23" s="272"/>
      <c r="AV23" s="272"/>
      <c r="AW23" s="272"/>
      <c r="AX23" s="272"/>
    </row>
    <row r="24" spans="1:50" s="273" customFormat="1" ht="15.75">
      <c r="A24" s="597" t="s">
        <v>107</v>
      </c>
      <c r="B24" s="598">
        <v>2.543237830068933E-2</v>
      </c>
      <c r="C24" s="599">
        <v>7.04374545138801E-3</v>
      </c>
      <c r="D24" s="598">
        <f>D17/D23</f>
        <v>9.8805826678497483E-3</v>
      </c>
      <c r="E24" s="599">
        <v>2.5577999667243546E-2</v>
      </c>
      <c r="F24" s="598">
        <v>5.9118049393670517E-3</v>
      </c>
      <c r="G24" s="599">
        <v>1.7377295974183533E-2</v>
      </c>
      <c r="H24" s="598">
        <v>9.0243001690227583E-3</v>
      </c>
      <c r="I24" s="599">
        <v>1.0556851411293542E-2</v>
      </c>
      <c r="J24" s="598">
        <v>3.4542919327427593E-3</v>
      </c>
      <c r="K24" s="599">
        <v>1414.0095748947499</v>
      </c>
      <c r="L24" s="598">
        <v>4.877315327647605E-2</v>
      </c>
      <c r="M24" s="599">
        <v>6.882731414052834E-2</v>
      </c>
      <c r="N24" s="598">
        <v>3.8134220363492573E-2</v>
      </c>
      <c r="O24" s="600">
        <v>3.7328688337632927E-2</v>
      </c>
      <c r="P24" s="598">
        <v>0</v>
      </c>
      <c r="Q24" s="599">
        <v>0</v>
      </c>
      <c r="R24" s="598">
        <v>0.23673206136231573</v>
      </c>
      <c r="S24" s="599">
        <v>0.22837202086182198</v>
      </c>
      <c r="T24" s="598">
        <v>3.3788400619239517E-2</v>
      </c>
      <c r="U24" s="600">
        <v>1.625903345052402E-2</v>
      </c>
      <c r="V24" s="598">
        <v>0.17380547111414107</v>
      </c>
      <c r="W24" s="599">
        <v>0.17989492036687935</v>
      </c>
      <c r="X24" s="598">
        <v>1.1802897169200811E-2</v>
      </c>
      <c r="Y24" s="599">
        <v>1.2123745161494287E-2</v>
      </c>
      <c r="Z24" s="598">
        <v>8.1857375539310905E-3</v>
      </c>
      <c r="AA24" s="600">
        <v>1.9052549396703752E-2</v>
      </c>
      <c r="AB24" s="598">
        <v>0.20127695415067365</v>
      </c>
      <c r="AC24" s="600">
        <v>0.17031875189054327</v>
      </c>
      <c r="AD24" s="598">
        <v>1.9244064631309163E-2</v>
      </c>
      <c r="AE24" s="600">
        <v>1.8329764616422897E-2</v>
      </c>
      <c r="AF24" s="598">
        <v>9.074860811468885E-2</v>
      </c>
      <c r="AG24" s="600">
        <v>0.10714686674356387</v>
      </c>
      <c r="AH24" s="776">
        <f t="shared" ref="AH24:AQ24" si="23">AH18/AH23</f>
        <v>4.1224765907906136E-2</v>
      </c>
      <c r="AI24" s="600">
        <f t="shared" si="23"/>
        <v>4.999904109281509E-2</v>
      </c>
      <c r="AJ24" s="776">
        <f t="shared" si="23"/>
        <v>6.5287554236176895E-2</v>
      </c>
      <c r="AK24" s="600">
        <f t="shared" si="23"/>
        <v>8.5187085905551838E-2</v>
      </c>
      <c r="AL24" s="776">
        <f t="shared" si="23"/>
        <v>0.27052046198155522</v>
      </c>
      <c r="AM24" s="600">
        <f t="shared" si="23"/>
        <v>0.244631054312346</v>
      </c>
      <c r="AN24" s="776">
        <f t="shared" si="23"/>
        <v>0.19379391171133548</v>
      </c>
      <c r="AO24" s="600">
        <f t="shared" si="23"/>
        <v>0.21107161125722956</v>
      </c>
      <c r="AP24" s="776">
        <f t="shared" si="23"/>
        <v>2.6705324149585468E-4</v>
      </c>
      <c r="AQ24" s="777">
        <f t="shared" si="23"/>
        <v>2.4743061415600403E-4</v>
      </c>
      <c r="AR24" s="626">
        <v>0</v>
      </c>
      <c r="AS24" s="634">
        <v>0</v>
      </c>
      <c r="AT24" s="272"/>
      <c r="AU24" s="272"/>
      <c r="AV24" s="272"/>
      <c r="AW24" s="272"/>
      <c r="AX24" s="272"/>
    </row>
    <row r="25" spans="1:50" ht="15.75">
      <c r="A25" s="804" t="s">
        <v>507</v>
      </c>
      <c r="B25" s="270"/>
      <c r="C25" s="270"/>
      <c r="D25" s="279"/>
      <c r="E25" s="805"/>
      <c r="J25" s="803"/>
      <c r="K25" s="803"/>
      <c r="L25" s="270"/>
      <c r="M25" s="270"/>
      <c r="N25" s="270"/>
      <c r="O25" s="270"/>
      <c r="P25" s="279"/>
      <c r="Q25" s="805"/>
      <c r="R25" s="270"/>
      <c r="S25" s="270"/>
      <c r="T25" s="270"/>
      <c r="U25" s="270"/>
      <c r="V25" s="279"/>
      <c r="W25" s="279"/>
      <c r="X25" s="805"/>
      <c r="Y25" s="279"/>
      <c r="Z25" s="279"/>
      <c r="AA25" s="279"/>
      <c r="AB25" s="270"/>
      <c r="AC25" s="270"/>
      <c r="AD25" s="270"/>
      <c r="AE25" s="270"/>
      <c r="AF25" s="270"/>
      <c r="AG25" s="270"/>
      <c r="AH25" s="279"/>
      <c r="AI25" s="279"/>
      <c r="AJ25" s="279"/>
      <c r="AK25" s="279"/>
      <c r="AL25" s="279"/>
      <c r="AM25" s="279"/>
      <c r="AN25" s="279"/>
      <c r="AO25" s="279"/>
      <c r="AP25" s="279"/>
      <c r="AQ25" s="279"/>
      <c r="AR25" s="279"/>
    </row>
    <row r="26" spans="1:50" ht="15.75">
      <c r="A26" s="270"/>
      <c r="B26" s="270"/>
      <c r="C26" s="270"/>
      <c r="D26" s="279"/>
      <c r="E26" s="279"/>
      <c r="AI26" s="785"/>
      <c r="AJ26" s="279"/>
      <c r="AK26" s="279"/>
      <c r="AL26" s="279"/>
      <c r="AM26" s="279"/>
      <c r="AN26" s="279"/>
      <c r="AO26" s="279"/>
      <c r="AP26" s="279"/>
      <c r="AQ26" s="279"/>
      <c r="AR26" s="279"/>
      <c r="AS26" s="279"/>
    </row>
    <row r="27" spans="1:50" ht="15.75">
      <c r="A27" s="923" t="s">
        <v>435</v>
      </c>
      <c r="B27" s="922" t="s">
        <v>165</v>
      </c>
      <c r="C27" s="922"/>
      <c r="D27" s="922" t="s">
        <v>164</v>
      </c>
      <c r="E27" s="922"/>
      <c r="F27" s="922" t="s">
        <v>166</v>
      </c>
      <c r="G27" s="922"/>
      <c r="H27" s="922" t="s">
        <v>145</v>
      </c>
      <c r="I27" s="922"/>
      <c r="J27" s="922" t="s">
        <v>252</v>
      </c>
      <c r="K27" s="922"/>
      <c r="L27" s="922" t="s">
        <v>509</v>
      </c>
      <c r="M27" s="922"/>
      <c r="N27" s="922" t="s">
        <v>303</v>
      </c>
      <c r="O27" s="922"/>
      <c r="P27" s="922" t="s">
        <v>163</v>
      </c>
      <c r="Q27" s="922"/>
      <c r="R27" s="922" t="s">
        <v>375</v>
      </c>
      <c r="S27" s="922"/>
      <c r="T27" s="922" t="s">
        <v>376</v>
      </c>
      <c r="U27" s="922"/>
      <c r="V27" s="922" t="s">
        <v>506</v>
      </c>
      <c r="W27" s="922"/>
      <c r="X27" s="922" t="s">
        <v>162</v>
      </c>
      <c r="Y27" s="922"/>
      <c r="Z27" s="922" t="s">
        <v>302</v>
      </c>
      <c r="AA27" s="922"/>
      <c r="AB27" s="922" t="s">
        <v>308</v>
      </c>
      <c r="AC27" s="922"/>
      <c r="AD27" s="922" t="s">
        <v>309</v>
      </c>
      <c r="AE27" s="922"/>
      <c r="AF27" s="922" t="s">
        <v>310</v>
      </c>
      <c r="AG27" s="922"/>
      <c r="AH27" s="918" t="s">
        <v>10</v>
      </c>
      <c r="AI27" s="918"/>
      <c r="AJ27" s="918" t="s">
        <v>46</v>
      </c>
      <c r="AK27" s="918"/>
      <c r="AL27" s="918" t="s">
        <v>14</v>
      </c>
      <c r="AM27" s="918"/>
      <c r="AN27" s="918" t="s">
        <v>47</v>
      </c>
      <c r="AO27" s="918"/>
      <c r="AP27" s="918" t="s">
        <v>311</v>
      </c>
      <c r="AQ27" s="919"/>
      <c r="AR27" s="920" t="s">
        <v>436</v>
      </c>
      <c r="AS27" s="921"/>
    </row>
    <row r="28" spans="1:50" ht="15.75">
      <c r="A28" s="924"/>
      <c r="B28" s="580" t="s">
        <v>521</v>
      </c>
      <c r="C28" s="579" t="s">
        <v>522</v>
      </c>
      <c r="D28" s="580" t="s">
        <v>521</v>
      </c>
      <c r="E28" s="579" t="s">
        <v>522</v>
      </c>
      <c r="F28" s="580" t="s">
        <v>521</v>
      </c>
      <c r="G28" s="579" t="s">
        <v>522</v>
      </c>
      <c r="H28" s="580" t="s">
        <v>521</v>
      </c>
      <c r="I28" s="579" t="s">
        <v>522</v>
      </c>
      <c r="J28" s="580" t="s">
        <v>521</v>
      </c>
      <c r="K28" s="579" t="s">
        <v>522</v>
      </c>
      <c r="L28" s="580" t="s">
        <v>521</v>
      </c>
      <c r="M28" s="579" t="s">
        <v>522</v>
      </c>
      <c r="N28" s="580" t="s">
        <v>521</v>
      </c>
      <c r="O28" s="579" t="s">
        <v>522</v>
      </c>
      <c r="P28" s="580" t="s">
        <v>521</v>
      </c>
      <c r="Q28" s="579" t="s">
        <v>522</v>
      </c>
      <c r="R28" s="580" t="s">
        <v>521</v>
      </c>
      <c r="S28" s="579" t="s">
        <v>522</v>
      </c>
      <c r="T28" s="580" t="s">
        <v>521</v>
      </c>
      <c r="U28" s="579" t="s">
        <v>522</v>
      </c>
      <c r="V28" s="580" t="s">
        <v>521</v>
      </c>
      <c r="W28" s="579" t="s">
        <v>522</v>
      </c>
      <c r="X28" s="580" t="s">
        <v>521</v>
      </c>
      <c r="Y28" s="579" t="s">
        <v>522</v>
      </c>
      <c r="Z28" s="580" t="s">
        <v>521</v>
      </c>
      <c r="AA28" s="579" t="s">
        <v>522</v>
      </c>
      <c r="AB28" s="580" t="s">
        <v>521</v>
      </c>
      <c r="AC28" s="579" t="s">
        <v>522</v>
      </c>
      <c r="AD28" s="580" t="s">
        <v>521</v>
      </c>
      <c r="AE28" s="579" t="s">
        <v>522</v>
      </c>
      <c r="AF28" s="580" t="s">
        <v>521</v>
      </c>
      <c r="AG28" s="579" t="s">
        <v>522</v>
      </c>
      <c r="AH28" s="580" t="s">
        <v>521</v>
      </c>
      <c r="AI28" s="579" t="s">
        <v>522</v>
      </c>
      <c r="AJ28" s="580" t="s">
        <v>521</v>
      </c>
      <c r="AK28" s="579" t="s">
        <v>522</v>
      </c>
      <c r="AL28" s="580" t="s">
        <v>521</v>
      </c>
      <c r="AM28" s="579" t="s">
        <v>522</v>
      </c>
      <c r="AN28" s="580" t="s">
        <v>521</v>
      </c>
      <c r="AO28" s="579" t="s">
        <v>522</v>
      </c>
      <c r="AP28" s="580" t="s">
        <v>521</v>
      </c>
      <c r="AQ28" s="579" t="s">
        <v>522</v>
      </c>
      <c r="AR28" s="613" t="s">
        <v>521</v>
      </c>
      <c r="AS28" s="616" t="s">
        <v>522</v>
      </c>
    </row>
    <row r="29" spans="1:50" ht="15.75">
      <c r="A29" s="581" t="s">
        <v>415</v>
      </c>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1"/>
      <c r="AJ29" s="582"/>
      <c r="AK29" s="581"/>
      <c r="AL29" s="582"/>
      <c r="AM29" s="581"/>
      <c r="AN29" s="583"/>
      <c r="AO29" s="581"/>
      <c r="AP29" s="582"/>
      <c r="AQ29" s="581"/>
      <c r="AR29" s="584"/>
      <c r="AS29" s="599"/>
    </row>
    <row r="30" spans="1:50" ht="15.75">
      <c r="A30" s="585" t="s">
        <v>102</v>
      </c>
      <c r="B30" s="586">
        <v>0.8185403899999999</v>
      </c>
      <c r="C30" s="587">
        <v>0.50134408000000008</v>
      </c>
      <c r="D30" s="586">
        <v>0</v>
      </c>
      <c r="E30" s="587">
        <v>1.7218168700270002</v>
      </c>
      <c r="F30" s="586">
        <v>0</v>
      </c>
      <c r="G30" s="587">
        <v>0.11655693498999972</v>
      </c>
      <c r="H30" s="586">
        <v>0.67033209205002009</v>
      </c>
      <c r="I30" s="587">
        <v>0.59592814195500976</v>
      </c>
      <c r="J30" s="586">
        <v>0.52276017215910997</v>
      </c>
      <c r="K30" s="587">
        <v>0.38634124358885991</v>
      </c>
      <c r="L30" s="586">
        <v>0</v>
      </c>
      <c r="M30" s="587">
        <v>0</v>
      </c>
      <c r="N30" s="586">
        <v>3.1753709999999975</v>
      </c>
      <c r="O30" s="587">
        <v>2.9350199999999949</v>
      </c>
      <c r="P30" s="586">
        <v>0</v>
      </c>
      <c r="Q30" s="588">
        <v>0</v>
      </c>
      <c r="R30" s="586">
        <v>2.851099309329995</v>
      </c>
      <c r="S30" s="587">
        <v>3.1795400000000007</v>
      </c>
      <c r="T30" s="586">
        <v>0.16569830372999997</v>
      </c>
      <c r="U30" s="587">
        <v>3.5879999999999995E-2</v>
      </c>
      <c r="V30" s="586">
        <v>2.4268159999999988</v>
      </c>
      <c r="W30" s="587">
        <v>2.15117</v>
      </c>
      <c r="X30" s="586">
        <v>0.14642999999999995</v>
      </c>
      <c r="Y30" s="587">
        <v>0.20163999999999999</v>
      </c>
      <c r="Z30" s="586">
        <v>0</v>
      </c>
      <c r="AA30" s="587">
        <v>0.27973000000000003</v>
      </c>
      <c r="AB30" s="586">
        <v>0.26855660123764985</v>
      </c>
      <c r="AC30" s="587">
        <v>0.48513000000000001</v>
      </c>
      <c r="AD30" s="586">
        <v>8.979788600765358E-2</v>
      </c>
      <c r="AE30" s="587">
        <v>6.5050000000000011E-2</v>
      </c>
      <c r="AF30" s="586">
        <v>0.20225020090813098</v>
      </c>
      <c r="AG30" s="587">
        <v>0.20777000000000009</v>
      </c>
      <c r="AH30" s="586">
        <f t="shared" ref="AH30:AI34" si="24">B30+D30+F30</f>
        <v>0.8185403899999999</v>
      </c>
      <c r="AI30" s="587">
        <f t="shared" si="24"/>
        <v>2.339717885017</v>
      </c>
      <c r="AJ30" s="586">
        <f t="shared" ref="AJ30:AK34" si="25">H30+J30+L30+N30+P30</f>
        <v>4.3684632642091277</v>
      </c>
      <c r="AK30" s="587">
        <f t="shared" si="25"/>
        <v>3.9172893855438646</v>
      </c>
      <c r="AL30" s="586">
        <f t="shared" ref="AL30:AM34" si="26">R30+T30</f>
        <v>3.0167976130599952</v>
      </c>
      <c r="AM30" s="587">
        <f t="shared" si="26"/>
        <v>3.2154200000000008</v>
      </c>
      <c r="AN30" s="586">
        <f t="shared" ref="AN30:AO34" si="27">V30+X30+Z30</f>
        <v>2.5732459999999988</v>
      </c>
      <c r="AO30" s="587">
        <f t="shared" si="27"/>
        <v>2.6325399999999997</v>
      </c>
      <c r="AP30" s="586">
        <f t="shared" ref="AP30:AQ34" si="28">AB30+AD30+AF30</f>
        <v>0.56060468815343445</v>
      </c>
      <c r="AQ30" s="620">
        <f t="shared" si="28"/>
        <v>0.75795000000000012</v>
      </c>
      <c r="AR30" s="614">
        <f t="shared" ref="AR30:AS34" si="29">AH30+AJ30+AL30+AN30+AP30</f>
        <v>11.337651955422556</v>
      </c>
      <c r="AS30" s="627">
        <f t="shared" si="29"/>
        <v>12.862917270560864</v>
      </c>
    </row>
    <row r="31" spans="1:50">
      <c r="A31" s="277" t="s">
        <v>103</v>
      </c>
      <c r="B31" s="575">
        <v>0.8185403899999999</v>
      </c>
      <c r="C31" s="278">
        <v>0.50134408000000008</v>
      </c>
      <c r="D31" s="575">
        <v>0</v>
      </c>
      <c r="E31" s="278">
        <v>0</v>
      </c>
      <c r="F31" s="575">
        <v>0</v>
      </c>
      <c r="G31" s="278">
        <v>0</v>
      </c>
      <c r="H31" s="575">
        <v>0.67033209205001554</v>
      </c>
      <c r="I31" s="278">
        <v>0.59592814195500887</v>
      </c>
      <c r="J31" s="575">
        <v>0.52276017215910953</v>
      </c>
      <c r="K31" s="278">
        <v>0.3863412435888629</v>
      </c>
      <c r="L31" s="575">
        <v>0</v>
      </c>
      <c r="M31" s="278">
        <v>0</v>
      </c>
      <c r="N31" s="575">
        <v>0.13676537922836404</v>
      </c>
      <c r="O31" s="278">
        <v>0.17116170981792014</v>
      </c>
      <c r="P31" s="575">
        <v>0</v>
      </c>
      <c r="Q31" s="301">
        <v>0</v>
      </c>
      <c r="R31" s="575">
        <v>2.607023524489994</v>
      </c>
      <c r="S31" s="278">
        <v>3.1515160663199984</v>
      </c>
      <c r="T31" s="575">
        <v>0</v>
      </c>
      <c r="U31" s="278">
        <v>0</v>
      </c>
      <c r="V31" s="575">
        <v>1.1002889504679239</v>
      </c>
      <c r="W31" s="278">
        <v>0.9231676181262255</v>
      </c>
      <c r="X31" s="575">
        <v>0</v>
      </c>
      <c r="Y31" s="278">
        <v>0</v>
      </c>
      <c r="Z31" s="575">
        <v>0</v>
      </c>
      <c r="AA31" s="278">
        <v>0</v>
      </c>
      <c r="AB31" s="575">
        <v>0.2212891937376554</v>
      </c>
      <c r="AC31" s="278">
        <v>0.45197575390298256</v>
      </c>
      <c r="AD31" s="575">
        <v>8.9797886007653635E-2</v>
      </c>
      <c r="AE31" s="278">
        <v>6.5051454052500027E-2</v>
      </c>
      <c r="AF31" s="575">
        <v>0.20225020090813028</v>
      </c>
      <c r="AG31" s="278">
        <v>0.20777210176524658</v>
      </c>
      <c r="AH31" s="575">
        <f t="shared" si="24"/>
        <v>0.8185403899999999</v>
      </c>
      <c r="AI31" s="278">
        <f t="shared" si="24"/>
        <v>0.50134408000000008</v>
      </c>
      <c r="AJ31" s="575">
        <f t="shared" si="25"/>
        <v>1.3298576434374891</v>
      </c>
      <c r="AK31" s="278">
        <f t="shared" si="25"/>
        <v>1.1534310953617919</v>
      </c>
      <c r="AL31" s="575">
        <f t="shared" si="26"/>
        <v>2.607023524489994</v>
      </c>
      <c r="AM31" s="278">
        <f t="shared" si="26"/>
        <v>3.1515160663199984</v>
      </c>
      <c r="AN31" s="575">
        <f t="shared" si="27"/>
        <v>1.1002889504679239</v>
      </c>
      <c r="AO31" s="278">
        <f t="shared" si="27"/>
        <v>0.9231676181262255</v>
      </c>
      <c r="AP31" s="575">
        <f t="shared" si="28"/>
        <v>0.51333728065343931</v>
      </c>
      <c r="AQ31" s="621">
        <f t="shared" si="28"/>
        <v>0.72479930972072926</v>
      </c>
      <c r="AR31" s="617">
        <f t="shared" si="29"/>
        <v>6.3690477890488459</v>
      </c>
      <c r="AS31" s="628">
        <f t="shared" si="29"/>
        <v>6.4542581695287451</v>
      </c>
    </row>
    <row r="32" spans="1:50">
      <c r="A32" s="277" t="s">
        <v>104</v>
      </c>
      <c r="B32" s="575">
        <v>0</v>
      </c>
      <c r="C32" s="278">
        <v>0</v>
      </c>
      <c r="D32" s="575">
        <v>0</v>
      </c>
      <c r="E32" s="278">
        <v>1.7218168700270002</v>
      </c>
      <c r="F32" s="575">
        <v>0</v>
      </c>
      <c r="G32" s="278">
        <v>0.11655693498999972</v>
      </c>
      <c r="H32" s="575">
        <v>0</v>
      </c>
      <c r="I32" s="278">
        <v>0</v>
      </c>
      <c r="J32" s="575">
        <v>0</v>
      </c>
      <c r="K32" s="278">
        <v>0</v>
      </c>
      <c r="L32" s="575">
        <v>0</v>
      </c>
      <c r="M32" s="278">
        <v>0</v>
      </c>
      <c r="N32" s="575">
        <v>0</v>
      </c>
      <c r="O32" s="278">
        <v>0</v>
      </c>
      <c r="P32" s="575">
        <v>0</v>
      </c>
      <c r="Q32" s="301">
        <v>0</v>
      </c>
      <c r="R32" s="575">
        <v>0.24407578484000003</v>
      </c>
      <c r="S32" s="278">
        <v>2.8021445120000009E-2</v>
      </c>
      <c r="T32" s="575">
        <v>0</v>
      </c>
      <c r="U32" s="278">
        <v>0</v>
      </c>
      <c r="V32" s="575">
        <v>0.94883996064700027</v>
      </c>
      <c r="W32" s="278">
        <v>1.2279980798101569</v>
      </c>
      <c r="X32" s="575">
        <v>0.14642688266499998</v>
      </c>
      <c r="Y32" s="278">
        <v>0.20163950202345676</v>
      </c>
      <c r="Z32" s="575">
        <v>0</v>
      </c>
      <c r="AA32" s="278">
        <v>0</v>
      </c>
      <c r="AB32" s="575">
        <v>0</v>
      </c>
      <c r="AC32" s="278">
        <v>0</v>
      </c>
      <c r="AD32" s="607">
        <v>0</v>
      </c>
      <c r="AE32" s="300">
        <v>0</v>
      </c>
      <c r="AF32" s="575">
        <v>0</v>
      </c>
      <c r="AG32" s="278">
        <v>0</v>
      </c>
      <c r="AH32" s="575">
        <f t="shared" si="24"/>
        <v>0</v>
      </c>
      <c r="AI32" s="278">
        <f t="shared" si="24"/>
        <v>1.838373805017</v>
      </c>
      <c r="AJ32" s="575">
        <f t="shared" si="25"/>
        <v>0</v>
      </c>
      <c r="AK32" s="278">
        <f t="shared" si="25"/>
        <v>0</v>
      </c>
      <c r="AL32" s="575">
        <f t="shared" si="26"/>
        <v>0.24407578484000003</v>
      </c>
      <c r="AM32" s="278">
        <f t="shared" si="26"/>
        <v>2.8021445120000009E-2</v>
      </c>
      <c r="AN32" s="575">
        <f t="shared" si="27"/>
        <v>1.0952668433120003</v>
      </c>
      <c r="AO32" s="278">
        <f t="shared" si="27"/>
        <v>1.4296375818336136</v>
      </c>
      <c r="AP32" s="575">
        <f t="shared" si="28"/>
        <v>0</v>
      </c>
      <c r="AQ32" s="621">
        <f t="shared" si="28"/>
        <v>0</v>
      </c>
      <c r="AR32" s="618">
        <f t="shared" si="29"/>
        <v>1.3393426281520004</v>
      </c>
      <c r="AS32" s="629">
        <f t="shared" si="29"/>
        <v>3.2960328319706136</v>
      </c>
    </row>
    <row r="33" spans="1:45">
      <c r="A33" s="277" t="s">
        <v>312</v>
      </c>
      <c r="B33" s="575">
        <v>0</v>
      </c>
      <c r="C33" s="278">
        <v>0</v>
      </c>
      <c r="D33" s="575">
        <v>0</v>
      </c>
      <c r="E33" s="278">
        <v>0</v>
      </c>
      <c r="F33" s="575">
        <v>0</v>
      </c>
      <c r="G33" s="278">
        <v>0</v>
      </c>
      <c r="H33" s="575">
        <v>0</v>
      </c>
      <c r="I33" s="278">
        <v>0</v>
      </c>
      <c r="J33" s="575">
        <v>0</v>
      </c>
      <c r="K33" s="278">
        <v>0</v>
      </c>
      <c r="L33" s="575">
        <v>0</v>
      </c>
      <c r="M33" s="278">
        <v>0</v>
      </c>
      <c r="N33" s="575">
        <v>2.6741921972200453</v>
      </c>
      <c r="O33" s="278">
        <v>2.25712869476419</v>
      </c>
      <c r="P33" s="575">
        <v>0</v>
      </c>
      <c r="Q33" s="301">
        <v>0</v>
      </c>
      <c r="R33" s="575">
        <v>0</v>
      </c>
      <c r="S33" s="278">
        <v>0</v>
      </c>
      <c r="T33" s="575">
        <v>0.16569830372999997</v>
      </c>
      <c r="U33" s="278">
        <v>3.5878614790000013E-2</v>
      </c>
      <c r="V33" s="575">
        <v>0.37767904085868426</v>
      </c>
      <c r="W33" s="278">
        <v>0</v>
      </c>
      <c r="X33" s="575">
        <v>0</v>
      </c>
      <c r="Y33" s="278">
        <v>0</v>
      </c>
      <c r="Z33" s="575">
        <v>0</v>
      </c>
      <c r="AA33" s="278">
        <v>0.14708526999999999</v>
      </c>
      <c r="AB33" s="575">
        <v>0</v>
      </c>
      <c r="AC33" s="278">
        <v>0</v>
      </c>
      <c r="AD33" s="607">
        <v>0</v>
      </c>
      <c r="AE33" s="300">
        <v>0</v>
      </c>
      <c r="AF33" s="575">
        <v>0</v>
      </c>
      <c r="AG33" s="278">
        <v>0</v>
      </c>
      <c r="AH33" s="575">
        <f t="shared" si="24"/>
        <v>0</v>
      </c>
      <c r="AI33" s="278">
        <f t="shared" si="24"/>
        <v>0</v>
      </c>
      <c r="AJ33" s="575">
        <f t="shared" si="25"/>
        <v>2.6741921972200453</v>
      </c>
      <c r="AK33" s="278">
        <f t="shared" si="25"/>
        <v>2.25712869476419</v>
      </c>
      <c r="AL33" s="575">
        <f t="shared" si="26"/>
        <v>0.16569830372999997</v>
      </c>
      <c r="AM33" s="278">
        <f t="shared" si="26"/>
        <v>3.5878614790000013E-2</v>
      </c>
      <c r="AN33" s="575">
        <f t="shared" si="27"/>
        <v>0.37767904085868426</v>
      </c>
      <c r="AO33" s="278">
        <f t="shared" si="27"/>
        <v>0.14708526999999999</v>
      </c>
      <c r="AP33" s="575">
        <f t="shared" si="28"/>
        <v>0</v>
      </c>
      <c r="AQ33" s="621">
        <f t="shared" si="28"/>
        <v>0</v>
      </c>
      <c r="AR33" s="618">
        <f t="shared" si="29"/>
        <v>3.2175695418087296</v>
      </c>
      <c r="AS33" s="629">
        <f t="shared" si="29"/>
        <v>2.4400925795541899</v>
      </c>
    </row>
    <row r="34" spans="1:45">
      <c r="A34" s="589" t="s">
        <v>313</v>
      </c>
      <c r="B34" s="590">
        <v>0</v>
      </c>
      <c r="C34" s="591">
        <v>0</v>
      </c>
      <c r="D34" s="590">
        <v>0</v>
      </c>
      <c r="E34" s="591">
        <v>0</v>
      </c>
      <c r="F34" s="590">
        <v>0</v>
      </c>
      <c r="G34" s="591">
        <v>0</v>
      </c>
      <c r="H34" s="590">
        <v>0</v>
      </c>
      <c r="I34" s="591">
        <v>0</v>
      </c>
      <c r="J34" s="590">
        <v>0</v>
      </c>
      <c r="K34" s="591">
        <v>0</v>
      </c>
      <c r="L34" s="590">
        <v>0</v>
      </c>
      <c r="M34" s="591">
        <v>0</v>
      </c>
      <c r="N34" s="590">
        <v>0.36441232958492265</v>
      </c>
      <c r="O34" s="591">
        <v>0.50673556468297898</v>
      </c>
      <c r="P34" s="590">
        <v>0</v>
      </c>
      <c r="Q34" s="592">
        <v>0</v>
      </c>
      <c r="R34" s="590">
        <v>0</v>
      </c>
      <c r="S34" s="591">
        <v>0</v>
      </c>
      <c r="T34" s="590">
        <v>0</v>
      </c>
      <c r="U34" s="591">
        <v>0</v>
      </c>
      <c r="V34" s="590">
        <v>0</v>
      </c>
      <c r="W34" s="591">
        <v>0</v>
      </c>
      <c r="X34" s="590">
        <v>0</v>
      </c>
      <c r="Y34" s="591">
        <v>0</v>
      </c>
      <c r="Z34" s="590">
        <v>0</v>
      </c>
      <c r="AA34" s="591">
        <v>0.13264128</v>
      </c>
      <c r="AB34" s="590">
        <v>4.7267407500000101E-2</v>
      </c>
      <c r="AC34" s="591">
        <v>3.3169501603534254E-2</v>
      </c>
      <c r="AD34" s="608">
        <v>0</v>
      </c>
      <c r="AE34" s="593">
        <v>0</v>
      </c>
      <c r="AF34" s="590">
        <v>0</v>
      </c>
      <c r="AG34" s="591">
        <v>0</v>
      </c>
      <c r="AH34" s="590">
        <f t="shared" si="24"/>
        <v>0</v>
      </c>
      <c r="AI34" s="591">
        <f t="shared" si="24"/>
        <v>0</v>
      </c>
      <c r="AJ34" s="590">
        <f t="shared" si="25"/>
        <v>0.36441232958492265</v>
      </c>
      <c r="AK34" s="591">
        <f t="shared" si="25"/>
        <v>0.50673556468297898</v>
      </c>
      <c r="AL34" s="590">
        <f t="shared" si="26"/>
        <v>0</v>
      </c>
      <c r="AM34" s="591">
        <f t="shared" si="26"/>
        <v>0</v>
      </c>
      <c r="AN34" s="590">
        <f t="shared" si="27"/>
        <v>0</v>
      </c>
      <c r="AO34" s="591">
        <f t="shared" si="27"/>
        <v>0.13264128</v>
      </c>
      <c r="AP34" s="590">
        <f t="shared" si="28"/>
        <v>4.7267407500000101E-2</v>
      </c>
      <c r="AQ34" s="622">
        <f t="shared" si="28"/>
        <v>3.3169501603534254E-2</v>
      </c>
      <c r="AR34" s="615">
        <f t="shared" si="29"/>
        <v>0.41167973708492273</v>
      </c>
      <c r="AS34" s="630">
        <f t="shared" si="29"/>
        <v>0.67254634628651322</v>
      </c>
    </row>
    <row r="35" spans="1:45" ht="15.75">
      <c r="A35" s="594" t="s">
        <v>412</v>
      </c>
      <c r="B35" s="595">
        <f t="shared" ref="B35:G35" si="30">SUM(B37:B39)</f>
        <v>2.8305985818181999E-4</v>
      </c>
      <c r="C35" s="596">
        <f t="shared" si="30"/>
        <v>3.9999999999999996E-4</v>
      </c>
      <c r="D35" s="595">
        <f t="shared" si="30"/>
        <v>0</v>
      </c>
      <c r="E35" s="596">
        <f t="shared" si="30"/>
        <v>0</v>
      </c>
      <c r="F35" s="595">
        <f t="shared" si="30"/>
        <v>0</v>
      </c>
      <c r="G35" s="596">
        <f t="shared" si="30"/>
        <v>0</v>
      </c>
      <c r="H35" s="595">
        <f>SUM(H37:H39)</f>
        <v>0.45461627258557002</v>
      </c>
      <c r="I35" s="596">
        <f>SUM(I37:I39)</f>
        <v>0.5493350605292604</v>
      </c>
      <c r="J35" s="595">
        <f t="shared" ref="J35:AS35" si="31">SUM(J37:J39)</f>
        <v>1.7537885370727039E-2</v>
      </c>
      <c r="K35" s="596">
        <f t="shared" si="31"/>
        <v>4.0814661564821879E-2</v>
      </c>
      <c r="L35" s="595">
        <f t="shared" si="31"/>
        <v>6.4178475899999974</v>
      </c>
      <c r="M35" s="596">
        <f t="shared" si="31"/>
        <v>8.5972253300000077</v>
      </c>
      <c r="N35" s="595">
        <f t="shared" si="31"/>
        <v>1.918998999999997</v>
      </c>
      <c r="O35" s="596">
        <f t="shared" si="31"/>
        <v>2.0275840000000027</v>
      </c>
      <c r="P35" s="595">
        <f t="shared" si="31"/>
        <v>0</v>
      </c>
      <c r="Q35" s="596">
        <f t="shared" si="31"/>
        <v>0</v>
      </c>
      <c r="R35" s="595">
        <f t="shared" si="31"/>
        <v>1.5429505854390004</v>
      </c>
      <c r="S35" s="596">
        <f t="shared" si="31"/>
        <v>1.1787392914040007</v>
      </c>
      <c r="T35" s="595">
        <f t="shared" si="31"/>
        <v>0.53870129435000003</v>
      </c>
      <c r="U35" s="596">
        <f t="shared" si="31"/>
        <v>0.30199727592999992</v>
      </c>
      <c r="V35" s="595">
        <f t="shared" si="31"/>
        <v>0.31056892655994661</v>
      </c>
      <c r="W35" s="596">
        <f t="shared" si="31"/>
        <v>0.41208385226708877</v>
      </c>
      <c r="X35" s="595">
        <f t="shared" si="31"/>
        <v>0</v>
      </c>
      <c r="Y35" s="596">
        <f t="shared" si="31"/>
        <v>0</v>
      </c>
      <c r="Z35" s="595">
        <f t="shared" si="31"/>
        <v>0</v>
      </c>
      <c r="AA35" s="596">
        <f t="shared" si="31"/>
        <v>0</v>
      </c>
      <c r="AB35" s="595">
        <f t="shared" si="31"/>
        <v>0.3515281574150611</v>
      </c>
      <c r="AC35" s="596">
        <f t="shared" si="31"/>
        <v>8.8515168502378838E-2</v>
      </c>
      <c r="AD35" s="595">
        <f t="shared" si="31"/>
        <v>0</v>
      </c>
      <c r="AE35" s="596">
        <f t="shared" si="31"/>
        <v>0</v>
      </c>
      <c r="AF35" s="595">
        <f t="shared" si="31"/>
        <v>0.16172904846110805</v>
      </c>
      <c r="AG35" s="596">
        <f t="shared" si="31"/>
        <v>0.16732457040065019</v>
      </c>
      <c r="AH35" s="595">
        <f t="shared" si="31"/>
        <v>2.8305985818181999E-4</v>
      </c>
      <c r="AI35" s="596">
        <f t="shared" si="31"/>
        <v>3.9999999999999996E-4</v>
      </c>
      <c r="AJ35" s="595">
        <f t="shared" si="31"/>
        <v>8.80900074795629</v>
      </c>
      <c r="AK35" s="596">
        <f t="shared" si="31"/>
        <v>11.214959052094095</v>
      </c>
      <c r="AL35" s="595">
        <f t="shared" si="31"/>
        <v>2.0816518797890007</v>
      </c>
      <c r="AM35" s="596">
        <f t="shared" si="31"/>
        <v>1.4807365673340005</v>
      </c>
      <c r="AN35" s="595">
        <f t="shared" si="31"/>
        <v>0.31056892655994661</v>
      </c>
      <c r="AO35" s="596">
        <f t="shared" si="31"/>
        <v>0.41208385226708877</v>
      </c>
      <c r="AP35" s="595">
        <f t="shared" si="31"/>
        <v>0.51325720587616919</v>
      </c>
      <c r="AQ35" s="623">
        <f t="shared" si="31"/>
        <v>0.25583973890302902</v>
      </c>
      <c r="AR35" s="610">
        <f t="shared" si="31"/>
        <v>11.714761820039589</v>
      </c>
      <c r="AS35" s="631">
        <f t="shared" si="31"/>
        <v>13.364019210598213</v>
      </c>
    </row>
    <row r="36" spans="1:45" ht="15.75">
      <c r="A36" s="597" t="s">
        <v>413</v>
      </c>
      <c r="B36" s="586">
        <f t="shared" ref="B36:AS36" si="32">SUM(B38:B39)</f>
        <v>2.8305985818181999E-4</v>
      </c>
      <c r="C36" s="587">
        <f t="shared" si="32"/>
        <v>3.9999999999999996E-4</v>
      </c>
      <c r="D36" s="586">
        <f t="shared" si="32"/>
        <v>0</v>
      </c>
      <c r="E36" s="587">
        <f t="shared" si="32"/>
        <v>0</v>
      </c>
      <c r="F36" s="586">
        <f t="shared" si="32"/>
        <v>0</v>
      </c>
      <c r="G36" s="587">
        <f t="shared" si="32"/>
        <v>0</v>
      </c>
      <c r="H36" s="586">
        <f t="shared" si="32"/>
        <v>0.44768027258557008</v>
      </c>
      <c r="I36" s="587">
        <f t="shared" si="32"/>
        <v>0.52725506052926041</v>
      </c>
      <c r="J36" s="586">
        <f t="shared" si="32"/>
        <v>1.7537885370727039E-2</v>
      </c>
      <c r="K36" s="587">
        <f t="shared" si="32"/>
        <v>4.0814661564821879E-2</v>
      </c>
      <c r="L36" s="586">
        <f t="shared" si="32"/>
        <v>3.1750433459999989</v>
      </c>
      <c r="M36" s="587">
        <f t="shared" si="32"/>
        <v>4.6470689650000008</v>
      </c>
      <c r="N36" s="586">
        <f t="shared" si="32"/>
        <v>0.703161342999997</v>
      </c>
      <c r="O36" s="587">
        <f t="shared" si="32"/>
        <v>0.80554273600000081</v>
      </c>
      <c r="P36" s="586">
        <f t="shared" si="32"/>
        <v>0</v>
      </c>
      <c r="Q36" s="587">
        <f t="shared" si="32"/>
        <v>0</v>
      </c>
      <c r="R36" s="586">
        <f t="shared" si="32"/>
        <v>1.5429505854390004</v>
      </c>
      <c r="S36" s="587">
        <f t="shared" si="32"/>
        <v>1.1634519666940006</v>
      </c>
      <c r="T36" s="586">
        <f t="shared" si="32"/>
        <v>0.53870129435000003</v>
      </c>
      <c r="U36" s="587">
        <f t="shared" si="32"/>
        <v>0.30199727592999992</v>
      </c>
      <c r="V36" s="586">
        <f t="shared" si="32"/>
        <v>0.31056892655994661</v>
      </c>
      <c r="W36" s="587">
        <f t="shared" si="32"/>
        <v>0.41208385226708877</v>
      </c>
      <c r="X36" s="586">
        <f t="shared" si="32"/>
        <v>0</v>
      </c>
      <c r="Y36" s="587">
        <f t="shared" si="32"/>
        <v>0</v>
      </c>
      <c r="Z36" s="586">
        <f t="shared" si="32"/>
        <v>0</v>
      </c>
      <c r="AA36" s="587">
        <f t="shared" si="32"/>
        <v>0</v>
      </c>
      <c r="AB36" s="586">
        <f t="shared" si="32"/>
        <v>0.33246024856851764</v>
      </c>
      <c r="AC36" s="587">
        <f t="shared" si="32"/>
        <v>7.1099109092876062E-2</v>
      </c>
      <c r="AD36" s="586">
        <f t="shared" si="32"/>
        <v>0</v>
      </c>
      <c r="AE36" s="587">
        <f t="shared" si="32"/>
        <v>0</v>
      </c>
      <c r="AF36" s="586">
        <f t="shared" si="32"/>
        <v>2.687944765992455E-2</v>
      </c>
      <c r="AG36" s="587">
        <f t="shared" si="32"/>
        <v>2.5634232324878013E-2</v>
      </c>
      <c r="AH36" s="586">
        <f t="shared" si="32"/>
        <v>2.8305985818181999E-4</v>
      </c>
      <c r="AI36" s="587">
        <f t="shared" si="32"/>
        <v>3.9999999999999996E-4</v>
      </c>
      <c r="AJ36" s="586">
        <f t="shared" si="32"/>
        <v>4.3434228469562921</v>
      </c>
      <c r="AK36" s="587">
        <f t="shared" si="32"/>
        <v>6.0206814230940839</v>
      </c>
      <c r="AL36" s="586">
        <f t="shared" si="32"/>
        <v>2.0816518797890007</v>
      </c>
      <c r="AM36" s="587">
        <f t="shared" si="32"/>
        <v>1.4654492426240007</v>
      </c>
      <c r="AN36" s="586">
        <f t="shared" si="32"/>
        <v>0.31056892655994661</v>
      </c>
      <c r="AO36" s="587">
        <f t="shared" si="32"/>
        <v>0.41208385226708877</v>
      </c>
      <c r="AP36" s="586">
        <f t="shared" si="32"/>
        <v>0.3593396962284422</v>
      </c>
      <c r="AQ36" s="620">
        <f t="shared" si="32"/>
        <v>9.6733341417754082E-2</v>
      </c>
      <c r="AR36" s="612">
        <f t="shared" si="32"/>
        <v>7.095266409391864</v>
      </c>
      <c r="AS36" s="632">
        <f t="shared" si="32"/>
        <v>7.9953478594029272</v>
      </c>
    </row>
    <row r="37" spans="1:45">
      <c r="A37" s="277" t="s">
        <v>409</v>
      </c>
      <c r="B37" s="575">
        <v>0</v>
      </c>
      <c r="C37" s="278">
        <v>0</v>
      </c>
      <c r="D37" s="575">
        <v>0</v>
      </c>
      <c r="E37" s="278">
        <v>0</v>
      </c>
      <c r="F37" s="575">
        <v>0</v>
      </c>
      <c r="G37" s="278">
        <v>0</v>
      </c>
      <c r="H37" s="575">
        <v>6.9360000000000003E-3</v>
      </c>
      <c r="I37" s="278">
        <v>2.2079999999999926E-2</v>
      </c>
      <c r="J37" s="575">
        <v>0</v>
      </c>
      <c r="K37" s="278">
        <v>0</v>
      </c>
      <c r="L37" s="575">
        <v>3.2428042439999989</v>
      </c>
      <c r="M37" s="278">
        <v>3.9501563650000082</v>
      </c>
      <c r="N37" s="575">
        <v>1.215837657</v>
      </c>
      <c r="O37" s="278">
        <v>1.2220412640000022</v>
      </c>
      <c r="P37" s="575">
        <v>0</v>
      </c>
      <c r="Q37" s="278">
        <v>0</v>
      </c>
      <c r="R37" s="575">
        <v>0</v>
      </c>
      <c r="S37" s="278">
        <v>1.5287324709999996E-2</v>
      </c>
      <c r="T37" s="575">
        <v>0</v>
      </c>
      <c r="U37" s="278">
        <v>0</v>
      </c>
      <c r="V37" s="575">
        <v>0</v>
      </c>
      <c r="W37" s="278">
        <v>0</v>
      </c>
      <c r="X37" s="575">
        <v>0</v>
      </c>
      <c r="Y37" s="278">
        <v>0</v>
      </c>
      <c r="Z37" s="575">
        <v>0</v>
      </c>
      <c r="AA37" s="278">
        <v>0</v>
      </c>
      <c r="AB37" s="575">
        <v>1.9067908846543469E-2</v>
      </c>
      <c r="AC37" s="278">
        <v>1.7416059409502773E-2</v>
      </c>
      <c r="AD37" s="607">
        <v>0</v>
      </c>
      <c r="AE37" s="300">
        <v>0</v>
      </c>
      <c r="AF37" s="575">
        <v>0.13484960080118349</v>
      </c>
      <c r="AG37" s="278">
        <v>0.14169033807577217</v>
      </c>
      <c r="AH37" s="575">
        <f t="shared" ref="AH37:AI40" si="33">B37+D37+F37</f>
        <v>0</v>
      </c>
      <c r="AI37" s="278">
        <f t="shared" si="33"/>
        <v>0</v>
      </c>
      <c r="AJ37" s="575">
        <f t="shared" ref="AJ37:AK40" si="34">H37+J37+L37+N37+P37</f>
        <v>4.4655779009999987</v>
      </c>
      <c r="AK37" s="278">
        <f t="shared" si="34"/>
        <v>5.1942776290000108</v>
      </c>
      <c r="AL37" s="575">
        <f t="shared" ref="AL37:AM40" si="35">R37+T37</f>
        <v>0</v>
      </c>
      <c r="AM37" s="278">
        <f t="shared" si="35"/>
        <v>1.5287324709999996E-2</v>
      </c>
      <c r="AN37" s="575">
        <f t="shared" ref="AN37:AO39" si="36">V37+X37+Z37</f>
        <v>0</v>
      </c>
      <c r="AO37" s="278">
        <f t="shared" si="36"/>
        <v>0</v>
      </c>
      <c r="AP37" s="575">
        <f t="shared" ref="AP37:AQ39" si="37">AB37+AD37+AF37</f>
        <v>0.15391750964772696</v>
      </c>
      <c r="AQ37" s="621">
        <f t="shared" si="37"/>
        <v>0.15910639748527494</v>
      </c>
      <c r="AR37" s="617">
        <f t="shared" ref="AR37:AS40" si="38">AH37+AJ37+AL37+AN37+AP37</f>
        <v>4.6194954106477253</v>
      </c>
      <c r="AS37" s="628">
        <f t="shared" si="38"/>
        <v>5.3686713511952862</v>
      </c>
    </row>
    <row r="38" spans="1:45">
      <c r="A38" s="277" t="s">
        <v>410</v>
      </c>
      <c r="B38" s="575">
        <v>0</v>
      </c>
      <c r="C38" s="278">
        <v>2.3E-3</v>
      </c>
      <c r="D38" s="575">
        <v>0</v>
      </c>
      <c r="E38" s="278">
        <v>0</v>
      </c>
      <c r="F38" s="575">
        <v>0</v>
      </c>
      <c r="G38" s="278">
        <v>0</v>
      </c>
      <c r="H38" s="575">
        <v>0.32212607568813656</v>
      </c>
      <c r="I38" s="278">
        <v>0.29844598798668109</v>
      </c>
      <c r="J38" s="575">
        <v>0</v>
      </c>
      <c r="K38" s="278">
        <v>0</v>
      </c>
      <c r="L38" s="575">
        <v>1.0535268010000027</v>
      </c>
      <c r="M38" s="278">
        <v>1.8785997770000014</v>
      </c>
      <c r="N38" s="575">
        <v>0.16084757993201901</v>
      </c>
      <c r="O38" s="278">
        <v>6.0278656569298622E-2</v>
      </c>
      <c r="P38" s="575">
        <v>0</v>
      </c>
      <c r="Q38" s="278">
        <v>0</v>
      </c>
      <c r="R38" s="575">
        <v>0.21065389981000043</v>
      </c>
      <c r="S38" s="278">
        <v>0.16396251017999999</v>
      </c>
      <c r="T38" s="575">
        <v>0.36524808629999983</v>
      </c>
      <c r="U38" s="278">
        <v>0.10488523830999998</v>
      </c>
      <c r="V38" s="575">
        <v>0</v>
      </c>
      <c r="W38" s="278">
        <v>0</v>
      </c>
      <c r="X38" s="575">
        <v>0</v>
      </c>
      <c r="Y38" s="278">
        <v>0</v>
      </c>
      <c r="Z38" s="575">
        <v>0</v>
      </c>
      <c r="AA38" s="278">
        <v>0</v>
      </c>
      <c r="AB38" s="575">
        <v>3.8440038999999995E-2</v>
      </c>
      <c r="AC38" s="278">
        <v>0</v>
      </c>
      <c r="AD38" s="607">
        <v>0</v>
      </c>
      <c r="AE38" s="300">
        <v>0</v>
      </c>
      <c r="AF38" s="575">
        <v>0</v>
      </c>
      <c r="AG38" s="278">
        <v>0</v>
      </c>
      <c r="AH38" s="575">
        <f t="shared" si="33"/>
        <v>0</v>
      </c>
      <c r="AI38" s="278">
        <f t="shared" si="33"/>
        <v>2.3E-3</v>
      </c>
      <c r="AJ38" s="575">
        <f t="shared" si="34"/>
        <v>1.5365004566201583</v>
      </c>
      <c r="AK38" s="278">
        <f t="shared" si="34"/>
        <v>2.2373244215559813</v>
      </c>
      <c r="AL38" s="575">
        <f t="shared" si="35"/>
        <v>0.57590198611000032</v>
      </c>
      <c r="AM38" s="278">
        <f t="shared" si="35"/>
        <v>0.26884774848999998</v>
      </c>
      <c r="AN38" s="575">
        <f t="shared" si="36"/>
        <v>0</v>
      </c>
      <c r="AO38" s="278">
        <f t="shared" si="36"/>
        <v>0</v>
      </c>
      <c r="AP38" s="575">
        <f t="shared" si="37"/>
        <v>3.8440038999999995E-2</v>
      </c>
      <c r="AQ38" s="621">
        <f t="shared" si="37"/>
        <v>0</v>
      </c>
      <c r="AR38" s="618">
        <f t="shared" si="38"/>
        <v>2.1508424817301588</v>
      </c>
      <c r="AS38" s="629">
        <f t="shared" si="38"/>
        <v>2.5084721700459811</v>
      </c>
    </row>
    <row r="39" spans="1:45">
      <c r="A39" s="589" t="s">
        <v>411</v>
      </c>
      <c r="B39" s="590">
        <v>2.8305985818181999E-4</v>
      </c>
      <c r="C39" s="591">
        <v>-1.9E-3</v>
      </c>
      <c r="D39" s="590">
        <v>0</v>
      </c>
      <c r="E39" s="591">
        <v>0</v>
      </c>
      <c r="F39" s="590">
        <v>0</v>
      </c>
      <c r="G39" s="591">
        <v>0</v>
      </c>
      <c r="H39" s="590">
        <v>0.1255541968974335</v>
      </c>
      <c r="I39" s="591">
        <v>0.22880907254257932</v>
      </c>
      <c r="J39" s="590">
        <v>1.7537885370727039E-2</v>
      </c>
      <c r="K39" s="591">
        <v>4.0814661564821879E-2</v>
      </c>
      <c r="L39" s="590">
        <v>2.121516544999996</v>
      </c>
      <c r="M39" s="591">
        <v>2.7684691879999992</v>
      </c>
      <c r="N39" s="590">
        <v>0.54231376306797796</v>
      </c>
      <c r="O39" s="591">
        <v>0.74526407943070216</v>
      </c>
      <c r="P39" s="590">
        <v>0</v>
      </c>
      <c r="Q39" s="591">
        <v>0</v>
      </c>
      <c r="R39" s="590">
        <v>1.3322966856289999</v>
      </c>
      <c r="S39" s="591">
        <v>0.99948945651400067</v>
      </c>
      <c r="T39" s="590">
        <v>0.17345320805000017</v>
      </c>
      <c r="U39" s="591">
        <v>0.19711203761999996</v>
      </c>
      <c r="V39" s="590">
        <v>0.31056892655994661</v>
      </c>
      <c r="W39" s="591">
        <v>0.41208385226708877</v>
      </c>
      <c r="X39" s="590">
        <v>0</v>
      </c>
      <c r="Y39" s="591">
        <v>0</v>
      </c>
      <c r="Z39" s="590">
        <v>0</v>
      </c>
      <c r="AA39" s="591">
        <v>0</v>
      </c>
      <c r="AB39" s="590">
        <v>0.29402020956851765</v>
      </c>
      <c r="AC39" s="591">
        <v>7.1099109092876062E-2</v>
      </c>
      <c r="AD39" s="608">
        <v>0</v>
      </c>
      <c r="AE39" s="593">
        <v>0</v>
      </c>
      <c r="AF39" s="590">
        <v>2.687944765992455E-2</v>
      </c>
      <c r="AG39" s="591">
        <v>2.5634232324878013E-2</v>
      </c>
      <c r="AH39" s="590">
        <f t="shared" si="33"/>
        <v>2.8305985818181999E-4</v>
      </c>
      <c r="AI39" s="591">
        <f t="shared" si="33"/>
        <v>-1.9E-3</v>
      </c>
      <c r="AJ39" s="590">
        <f t="shared" si="34"/>
        <v>2.8069223903361342</v>
      </c>
      <c r="AK39" s="591">
        <f t="shared" si="34"/>
        <v>3.7833570015381026</v>
      </c>
      <c r="AL39" s="590">
        <f t="shared" si="35"/>
        <v>1.5057498936790001</v>
      </c>
      <c r="AM39" s="591">
        <f t="shared" si="35"/>
        <v>1.1966014941340006</v>
      </c>
      <c r="AN39" s="590">
        <f t="shared" si="36"/>
        <v>0.31056892655994661</v>
      </c>
      <c r="AO39" s="591">
        <f t="shared" si="36"/>
        <v>0.41208385226708877</v>
      </c>
      <c r="AP39" s="590">
        <f t="shared" si="37"/>
        <v>0.32089965722844221</v>
      </c>
      <c r="AQ39" s="622">
        <f t="shared" si="37"/>
        <v>9.6733341417754082E-2</v>
      </c>
      <c r="AR39" s="615">
        <f t="shared" si="38"/>
        <v>4.9444239276617052</v>
      </c>
      <c r="AS39" s="630">
        <f t="shared" si="38"/>
        <v>5.4868756893569461</v>
      </c>
    </row>
    <row r="40" spans="1:45" ht="15.75">
      <c r="A40" s="601" t="s">
        <v>105</v>
      </c>
      <c r="B40" s="605">
        <v>0</v>
      </c>
      <c r="C40" s="601">
        <v>0</v>
      </c>
      <c r="D40" s="605">
        <v>0</v>
      </c>
      <c r="E40" s="601">
        <v>0</v>
      </c>
      <c r="F40" s="605">
        <v>0</v>
      </c>
      <c r="G40" s="601">
        <v>0</v>
      </c>
      <c r="H40" s="605">
        <v>0</v>
      </c>
      <c r="I40" s="601">
        <v>0</v>
      </c>
      <c r="J40" s="605">
        <v>0</v>
      </c>
      <c r="K40" s="601">
        <v>0</v>
      </c>
      <c r="L40" s="605">
        <v>0</v>
      </c>
      <c r="M40" s="601">
        <v>0</v>
      </c>
      <c r="N40" s="602">
        <v>0</v>
      </c>
      <c r="O40" s="603">
        <v>0</v>
      </c>
      <c r="P40" s="605">
        <v>0</v>
      </c>
      <c r="Q40" s="603">
        <v>0</v>
      </c>
      <c r="R40" s="602">
        <v>39.778718589449994</v>
      </c>
      <c r="S40" s="603">
        <v>28.803413798000008</v>
      </c>
      <c r="T40" s="602">
        <v>0.74107450000000008</v>
      </c>
      <c r="U40" s="603">
        <v>0.24037814200000007</v>
      </c>
      <c r="V40" s="605">
        <v>0</v>
      </c>
      <c r="W40" s="601">
        <v>0</v>
      </c>
      <c r="X40" s="605">
        <v>0</v>
      </c>
      <c r="Y40" s="601">
        <v>0</v>
      </c>
      <c r="Z40" s="605">
        <v>0</v>
      </c>
      <c r="AA40" s="601">
        <v>0</v>
      </c>
      <c r="AB40" s="605">
        <v>0</v>
      </c>
      <c r="AC40" s="601">
        <v>0</v>
      </c>
      <c r="AD40" s="609">
        <v>0</v>
      </c>
      <c r="AE40" s="604">
        <v>0</v>
      </c>
      <c r="AF40" s="605">
        <v>0</v>
      </c>
      <c r="AG40" s="601">
        <v>0</v>
      </c>
      <c r="AH40" s="605">
        <f t="shared" si="33"/>
        <v>0</v>
      </c>
      <c r="AI40" s="601">
        <f t="shared" si="33"/>
        <v>0</v>
      </c>
      <c r="AJ40" s="605">
        <f t="shared" si="34"/>
        <v>0</v>
      </c>
      <c r="AK40" s="601">
        <f t="shared" si="34"/>
        <v>0</v>
      </c>
      <c r="AL40" s="602">
        <f t="shared" si="35"/>
        <v>40.519793089449998</v>
      </c>
      <c r="AM40" s="603">
        <f t="shared" si="35"/>
        <v>29.043791940000009</v>
      </c>
      <c r="AN40" s="605"/>
      <c r="AO40" s="601"/>
      <c r="AP40" s="605"/>
      <c r="AQ40" s="624"/>
      <c r="AR40" s="611">
        <f t="shared" si="38"/>
        <v>40.519793089449998</v>
      </c>
      <c r="AS40" s="633">
        <f t="shared" si="38"/>
        <v>29.043791940000009</v>
      </c>
    </row>
    <row r="41" spans="1:45" ht="15.75">
      <c r="A41" s="601" t="s">
        <v>402</v>
      </c>
      <c r="B41" s="602">
        <f t="shared" ref="B41:AA41" si="39">SUM(B43:B46)</f>
        <v>0.81882344985818012</v>
      </c>
      <c r="C41" s="603">
        <f t="shared" si="39"/>
        <v>0.50174407999999993</v>
      </c>
      <c r="D41" s="602">
        <f t="shared" si="39"/>
        <v>0</v>
      </c>
      <c r="E41" s="603">
        <f t="shared" si="39"/>
        <v>1.7218168700269998</v>
      </c>
      <c r="F41" s="602">
        <f t="shared" si="39"/>
        <v>0</v>
      </c>
      <c r="G41" s="603">
        <f t="shared" si="39"/>
        <v>0.11655693499000017</v>
      </c>
      <c r="H41" s="602">
        <f t="shared" si="39"/>
        <v>1.1249483646355909</v>
      </c>
      <c r="I41" s="603">
        <f t="shared" si="39"/>
        <v>1.1452632024842633</v>
      </c>
      <c r="J41" s="602">
        <f t="shared" si="39"/>
        <v>0.54029805752983684</v>
      </c>
      <c r="K41" s="603">
        <f t="shared" si="39"/>
        <v>0.42715590515368479</v>
      </c>
      <c r="L41" s="602">
        <f t="shared" si="39"/>
        <v>6.4179033900000002</v>
      </c>
      <c r="M41" s="603">
        <f t="shared" si="39"/>
        <v>8.597225330000029</v>
      </c>
      <c r="N41" s="602">
        <f t="shared" si="39"/>
        <v>5.0943710000000113</v>
      </c>
      <c r="O41" s="603">
        <f t="shared" si="39"/>
        <v>4.9626100000000024</v>
      </c>
      <c r="P41" s="606">
        <f t="shared" si="39"/>
        <v>0</v>
      </c>
      <c r="Q41" s="603">
        <f t="shared" si="39"/>
        <v>0</v>
      </c>
      <c r="R41" s="602">
        <f t="shared" si="39"/>
        <v>4.3543678628955504</v>
      </c>
      <c r="S41" s="603">
        <f t="shared" si="39"/>
        <v>4.3295018386714101</v>
      </c>
      <c r="T41" s="602">
        <f t="shared" si="39"/>
        <v>0.70515852329999928</v>
      </c>
      <c r="U41" s="603">
        <f t="shared" si="39"/>
        <v>0.33810729902259284</v>
      </c>
      <c r="V41" s="602">
        <f t="shared" si="39"/>
        <v>2.7374205742538895</v>
      </c>
      <c r="W41" s="603">
        <f t="shared" si="39"/>
        <v>2.56327955020347</v>
      </c>
      <c r="X41" s="602">
        <f t="shared" si="39"/>
        <v>0.1464268826649999</v>
      </c>
      <c r="Y41" s="603">
        <f t="shared" si="39"/>
        <v>0.20163950202345671</v>
      </c>
      <c r="Z41" s="602">
        <f t="shared" si="39"/>
        <v>0</v>
      </c>
      <c r="AA41" s="603">
        <f t="shared" si="39"/>
        <v>0.27972655000000007</v>
      </c>
      <c r="AB41" s="602">
        <v>268.55660123764983</v>
      </c>
      <c r="AC41" s="603">
        <v>485.13</v>
      </c>
      <c r="AD41" s="602">
        <v>89.797886007653574</v>
      </c>
      <c r="AE41" s="603">
        <v>65.050000000000011</v>
      </c>
      <c r="AF41" s="602">
        <v>202.25020090813098</v>
      </c>
      <c r="AG41" s="603">
        <v>207.7700000000001</v>
      </c>
      <c r="AH41" s="602">
        <f t="shared" ref="AH41:AS41" si="40">SUM(AH43:AH46)</f>
        <v>0.81882344985818012</v>
      </c>
      <c r="AI41" s="603">
        <f t="shared" si="40"/>
        <v>2.3401178850169999</v>
      </c>
      <c r="AJ41" s="602">
        <f t="shared" si="40"/>
        <v>13.17752081216544</v>
      </c>
      <c r="AK41" s="603">
        <f t="shared" si="40"/>
        <v>15.132254437637981</v>
      </c>
      <c r="AL41" s="602">
        <f t="shared" si="40"/>
        <v>5.0595263861955502</v>
      </c>
      <c r="AM41" s="603">
        <f t="shared" si="40"/>
        <v>4.6676091376940025</v>
      </c>
      <c r="AN41" s="602">
        <f t="shared" si="40"/>
        <v>2.8838474569188892</v>
      </c>
      <c r="AO41" s="603">
        <f t="shared" si="40"/>
        <v>3.044645602226927</v>
      </c>
      <c r="AP41" s="602">
        <f t="shared" si="40"/>
        <v>1.0738214005075237</v>
      </c>
      <c r="AQ41" s="625">
        <f t="shared" si="40"/>
        <v>1.0137407856220622</v>
      </c>
      <c r="AR41" s="610">
        <f t="shared" si="40"/>
        <v>23.013539505645582</v>
      </c>
      <c r="AS41" s="631">
        <f t="shared" si="40"/>
        <v>26.198367848197975</v>
      </c>
    </row>
    <row r="42" spans="1:45" ht="15.75">
      <c r="A42" s="601" t="s">
        <v>403</v>
      </c>
      <c r="B42" s="602">
        <f t="shared" ref="B42:AS42" si="41">SUM(B43:B45)</f>
        <v>0.81882344985818012</v>
      </c>
      <c r="C42" s="603">
        <f t="shared" si="41"/>
        <v>0.50174407999999993</v>
      </c>
      <c r="D42" s="602">
        <f t="shared" si="41"/>
        <v>0</v>
      </c>
      <c r="E42" s="603">
        <f t="shared" si="41"/>
        <v>1.7218168700269998</v>
      </c>
      <c r="F42" s="602">
        <f t="shared" si="41"/>
        <v>0</v>
      </c>
      <c r="G42" s="603">
        <f t="shared" si="41"/>
        <v>0.11655693499000017</v>
      </c>
      <c r="H42" s="602">
        <f t="shared" si="41"/>
        <v>0.19639614063558997</v>
      </c>
      <c r="I42" s="603">
        <f t="shared" si="41"/>
        <v>0.10607904248426347</v>
      </c>
      <c r="J42" s="602">
        <f t="shared" si="41"/>
        <v>0.40156605752983671</v>
      </c>
      <c r="K42" s="603">
        <f t="shared" si="41"/>
        <v>0.28029520115368478</v>
      </c>
      <c r="L42" s="602">
        <f t="shared" si="41"/>
        <v>5.1951297329999999</v>
      </c>
      <c r="M42" s="603">
        <f t="shared" si="41"/>
        <v>7.3531040660000251</v>
      </c>
      <c r="N42" s="602">
        <f t="shared" si="41"/>
        <v>2.9188509800000131</v>
      </c>
      <c r="O42" s="603">
        <f t="shared" si="41"/>
        <v>2.1984984989999883</v>
      </c>
      <c r="P42" s="602">
        <f t="shared" si="41"/>
        <v>0</v>
      </c>
      <c r="Q42" s="603">
        <f t="shared" si="41"/>
        <v>0</v>
      </c>
      <c r="R42" s="602">
        <f t="shared" si="41"/>
        <v>4.3543678628955504</v>
      </c>
      <c r="S42" s="603">
        <f t="shared" si="41"/>
        <v>4.3295018386714101</v>
      </c>
      <c r="T42" s="602">
        <f t="shared" si="41"/>
        <v>0.70515852329999928</v>
      </c>
      <c r="U42" s="603">
        <f t="shared" si="41"/>
        <v>0.33810729902259284</v>
      </c>
      <c r="V42" s="602">
        <f t="shared" si="41"/>
        <v>2.7374205742538895</v>
      </c>
      <c r="W42" s="603">
        <f t="shared" si="41"/>
        <v>2.56327955020347</v>
      </c>
      <c r="X42" s="602">
        <f t="shared" si="41"/>
        <v>0.1464268826649999</v>
      </c>
      <c r="Y42" s="603">
        <f t="shared" si="41"/>
        <v>0.20163950202345671</v>
      </c>
      <c r="Z42" s="602">
        <f t="shared" si="41"/>
        <v>0</v>
      </c>
      <c r="AA42" s="603">
        <f t="shared" si="41"/>
        <v>0.27972655000000007</v>
      </c>
      <c r="AB42" s="602">
        <f t="shared" si="41"/>
        <v>0.6009763562840883</v>
      </c>
      <c r="AC42" s="603">
        <f t="shared" si="41"/>
        <v>0.5561934144898244</v>
      </c>
      <c r="AD42" s="602">
        <f t="shared" si="41"/>
        <v>8.9797886007653635E-2</v>
      </c>
      <c r="AE42" s="603">
        <f t="shared" si="41"/>
        <v>6.5051454052500027E-2</v>
      </c>
      <c r="AF42" s="602">
        <f t="shared" si="41"/>
        <v>0.22912964856805479</v>
      </c>
      <c r="AG42" s="603">
        <f t="shared" si="41"/>
        <v>0.23338951959446264</v>
      </c>
      <c r="AH42" s="602">
        <f t="shared" si="41"/>
        <v>0.81882344985818012</v>
      </c>
      <c r="AI42" s="603">
        <f t="shared" si="41"/>
        <v>2.3401178850169999</v>
      </c>
      <c r="AJ42" s="602">
        <f t="shared" si="41"/>
        <v>8.7119429111654405</v>
      </c>
      <c r="AK42" s="603">
        <f t="shared" si="41"/>
        <v>9.9379768086379627</v>
      </c>
      <c r="AL42" s="602">
        <f t="shared" si="41"/>
        <v>5.0595263861955502</v>
      </c>
      <c r="AM42" s="603">
        <f t="shared" si="41"/>
        <v>4.6676091376940025</v>
      </c>
      <c r="AN42" s="602">
        <f t="shared" si="41"/>
        <v>2.8838474569188892</v>
      </c>
      <c r="AO42" s="603">
        <f t="shared" si="41"/>
        <v>3.044645602226927</v>
      </c>
      <c r="AP42" s="602">
        <f t="shared" si="41"/>
        <v>0.91990389085979674</v>
      </c>
      <c r="AQ42" s="625">
        <f t="shared" si="41"/>
        <v>0.85463438813678716</v>
      </c>
      <c r="AR42" s="612">
        <f t="shared" si="41"/>
        <v>18.394044094997856</v>
      </c>
      <c r="AS42" s="632">
        <f t="shared" si="41"/>
        <v>20.844983821712681</v>
      </c>
    </row>
    <row r="43" spans="1:45">
      <c r="A43" s="277" t="s">
        <v>404</v>
      </c>
      <c r="B43" s="575">
        <v>0.81882344985818012</v>
      </c>
      <c r="C43" s="278">
        <v>0.50174407999999993</v>
      </c>
      <c r="D43" s="575">
        <v>0</v>
      </c>
      <c r="E43" s="278">
        <v>1.7218168700269998</v>
      </c>
      <c r="F43" s="575">
        <v>0</v>
      </c>
      <c r="G43" s="278">
        <v>0.11655693499000017</v>
      </c>
      <c r="H43" s="575">
        <v>0</v>
      </c>
      <c r="I43" s="278">
        <v>0</v>
      </c>
      <c r="J43" s="575">
        <v>0.36593212047763213</v>
      </c>
      <c r="K43" s="278">
        <v>0.27018567425547257</v>
      </c>
      <c r="L43" s="575">
        <v>0</v>
      </c>
      <c r="M43" s="278">
        <v>0</v>
      </c>
      <c r="N43" s="575">
        <v>1.4022330424887706</v>
      </c>
      <c r="O43" s="278">
        <v>0.67611646681118964</v>
      </c>
      <c r="P43" s="575">
        <v>0</v>
      </c>
      <c r="Q43" s="278">
        <v>0</v>
      </c>
      <c r="R43" s="575">
        <v>2.6300502342030021</v>
      </c>
      <c r="S43" s="278">
        <v>2.6693082582200032</v>
      </c>
      <c r="T43" s="575">
        <v>0.60911230259999938</v>
      </c>
      <c r="U43" s="278">
        <v>0.33811329902259285</v>
      </c>
      <c r="V43" s="575">
        <v>1.1624558818466084</v>
      </c>
      <c r="W43" s="278">
        <v>1.1250270769831618</v>
      </c>
      <c r="X43" s="575">
        <v>0.15042003701190304</v>
      </c>
      <c r="Y43" s="278">
        <v>0.14675313008027127</v>
      </c>
      <c r="Z43" s="575">
        <v>0</v>
      </c>
      <c r="AA43" s="278">
        <v>0</v>
      </c>
      <c r="AB43" s="575">
        <v>0.38338908400000016</v>
      </c>
      <c r="AC43" s="278">
        <v>0.23707762499999979</v>
      </c>
      <c r="AD43" s="575">
        <v>8.9797886007653635E-2</v>
      </c>
      <c r="AE43" s="278">
        <v>6.5051454052500027E-2</v>
      </c>
      <c r="AF43" s="575">
        <v>4.0564408899999876E-2</v>
      </c>
      <c r="AG43" s="278">
        <v>3.773438461570517E-2</v>
      </c>
      <c r="AH43" s="575">
        <f t="shared" ref="AH43:AI46" si="42">B43+D43+F43</f>
        <v>0.81882344985818012</v>
      </c>
      <c r="AI43" s="278">
        <f t="shared" si="42"/>
        <v>2.3401178850169999</v>
      </c>
      <c r="AJ43" s="575">
        <f t="shared" ref="AJ43:AK46" si="43">H43+J43+L43+N43+P43</f>
        <v>1.7681651629664028</v>
      </c>
      <c r="AK43" s="278">
        <f t="shared" si="43"/>
        <v>0.94630214106666222</v>
      </c>
      <c r="AL43" s="575">
        <f t="shared" ref="AL43:AM46" si="44">R43+T43</f>
        <v>3.2391625368030015</v>
      </c>
      <c r="AM43" s="278">
        <f t="shared" si="44"/>
        <v>3.007421557242596</v>
      </c>
      <c r="AN43" s="575">
        <f t="shared" ref="AN43:AO46" si="45">V43+X43+Z43</f>
        <v>1.3128759188585115</v>
      </c>
      <c r="AO43" s="278">
        <f t="shared" si="45"/>
        <v>1.2717802070634332</v>
      </c>
      <c r="AP43" s="575">
        <f t="shared" ref="AP43:AQ47" si="46">AB43+AD43+AF43</f>
        <v>0.51375137890765366</v>
      </c>
      <c r="AQ43" s="621">
        <f t="shared" si="46"/>
        <v>0.33986346366820497</v>
      </c>
      <c r="AR43" s="617">
        <f t="shared" ref="AR43:AS46" si="47">AH43+AJ43+AL43+AN43+AP43</f>
        <v>7.6527784473937492</v>
      </c>
      <c r="AS43" s="628">
        <f t="shared" si="47"/>
        <v>7.905485254057897</v>
      </c>
    </row>
    <row r="44" spans="1:45">
      <c r="A44" s="277" t="s">
        <v>405</v>
      </c>
      <c r="B44" s="575">
        <v>0</v>
      </c>
      <c r="C44" s="278">
        <v>0</v>
      </c>
      <c r="D44" s="575">
        <v>0</v>
      </c>
      <c r="E44" s="278">
        <v>0</v>
      </c>
      <c r="F44" s="575">
        <v>0</v>
      </c>
      <c r="G44" s="278">
        <v>0</v>
      </c>
      <c r="H44" s="575">
        <v>0</v>
      </c>
      <c r="I44" s="278">
        <v>2.2079999999998108E-2</v>
      </c>
      <c r="J44" s="575">
        <v>1.7999999999998408E-3</v>
      </c>
      <c r="K44" s="278">
        <v>0</v>
      </c>
      <c r="L44" s="575">
        <v>4.7742610359999995</v>
      </c>
      <c r="M44" s="278">
        <v>4.9988002930000217</v>
      </c>
      <c r="N44" s="575">
        <v>0.16545893751124277</v>
      </c>
      <c r="O44" s="278">
        <v>0.11683703218879964</v>
      </c>
      <c r="P44" s="575">
        <v>0</v>
      </c>
      <c r="Q44" s="278">
        <v>0</v>
      </c>
      <c r="R44" s="575">
        <v>1.1604280132409994</v>
      </c>
      <c r="S44" s="278">
        <v>1.190551441999999</v>
      </c>
      <c r="T44" s="575">
        <v>0</v>
      </c>
      <c r="U44" s="278">
        <v>0</v>
      </c>
      <c r="V44" s="575">
        <v>1.3603698640329935</v>
      </c>
      <c r="W44" s="278">
        <v>1.1864265685316031</v>
      </c>
      <c r="X44" s="575">
        <v>3.7450736327449955E-3</v>
      </c>
      <c r="Y44" s="278">
        <v>4.1298528869230054E-3</v>
      </c>
      <c r="Z44" s="575">
        <v>0</v>
      </c>
      <c r="AA44" s="278">
        <v>0</v>
      </c>
      <c r="AB44" s="575">
        <v>0.15605908700000015</v>
      </c>
      <c r="AC44" s="278">
        <v>0.13800575047727268</v>
      </c>
      <c r="AD44" s="575">
        <v>0</v>
      </c>
      <c r="AE44" s="278">
        <v>0</v>
      </c>
      <c r="AF44" s="575">
        <v>0.11039808258237849</v>
      </c>
      <c r="AG44" s="278">
        <v>0.10593209020579042</v>
      </c>
      <c r="AH44" s="575">
        <f t="shared" si="42"/>
        <v>0</v>
      </c>
      <c r="AI44" s="278">
        <f t="shared" si="42"/>
        <v>0</v>
      </c>
      <c r="AJ44" s="575">
        <f t="shared" si="43"/>
        <v>4.9415199735112427</v>
      </c>
      <c r="AK44" s="278">
        <f t="shared" si="43"/>
        <v>5.1377173251888193</v>
      </c>
      <c r="AL44" s="575">
        <f t="shared" si="44"/>
        <v>1.1604280132409994</v>
      </c>
      <c r="AM44" s="278">
        <f t="shared" si="44"/>
        <v>1.190551441999999</v>
      </c>
      <c r="AN44" s="575">
        <f t="shared" si="45"/>
        <v>1.3641149376657384</v>
      </c>
      <c r="AO44" s="278">
        <f t="shared" si="45"/>
        <v>1.190556421418526</v>
      </c>
      <c r="AP44" s="575">
        <f t="shared" si="46"/>
        <v>0.26645716958237864</v>
      </c>
      <c r="AQ44" s="621">
        <f t="shared" si="46"/>
        <v>0.2439378406830631</v>
      </c>
      <c r="AR44" s="618">
        <f t="shared" si="47"/>
        <v>7.7325200940003587</v>
      </c>
      <c r="AS44" s="629">
        <f t="shared" si="47"/>
        <v>7.762763029290408</v>
      </c>
    </row>
    <row r="45" spans="1:45">
      <c r="A45" s="277" t="s">
        <v>406</v>
      </c>
      <c r="B45" s="575">
        <v>0</v>
      </c>
      <c r="C45" s="278">
        <v>0</v>
      </c>
      <c r="D45" s="575">
        <v>0</v>
      </c>
      <c r="E45" s="278">
        <v>0</v>
      </c>
      <c r="F45" s="575">
        <v>0</v>
      </c>
      <c r="G45" s="278">
        <v>0</v>
      </c>
      <c r="H45" s="575">
        <v>0.19639614063558997</v>
      </c>
      <c r="I45" s="278">
        <v>8.3999042484265374E-2</v>
      </c>
      <c r="J45" s="575">
        <v>3.38339370522047E-2</v>
      </c>
      <c r="K45" s="278">
        <v>1.0109526898212194E-2</v>
      </c>
      <c r="L45" s="575">
        <v>0.42086869700000035</v>
      </c>
      <c r="M45" s="278">
        <v>2.3543037730000034</v>
      </c>
      <c r="N45" s="575">
        <v>1.3511589999999998</v>
      </c>
      <c r="O45" s="278">
        <v>1.4055449999999992</v>
      </c>
      <c r="P45" s="575">
        <v>0</v>
      </c>
      <c r="Q45" s="278">
        <v>0</v>
      </c>
      <c r="R45" s="575">
        <v>0.56388961545154914</v>
      </c>
      <c r="S45" s="278">
        <v>0.46964213845140784</v>
      </c>
      <c r="T45" s="575">
        <v>9.6046220699999962E-2</v>
      </c>
      <c r="U45" s="278">
        <v>-6.0000000000000002E-6</v>
      </c>
      <c r="V45" s="575">
        <v>0.21459482837428778</v>
      </c>
      <c r="W45" s="278">
        <v>0.25182590468870514</v>
      </c>
      <c r="X45" s="575">
        <v>-7.7382279796481155E-3</v>
      </c>
      <c r="Y45" s="278">
        <v>5.0756519056262446E-2</v>
      </c>
      <c r="Z45" s="575">
        <v>0</v>
      </c>
      <c r="AA45" s="278">
        <v>0.27972655000000007</v>
      </c>
      <c r="AB45" s="575">
        <v>6.1528185284088009E-2</v>
      </c>
      <c r="AC45" s="278">
        <v>0.18111003901255199</v>
      </c>
      <c r="AD45" s="575">
        <v>0</v>
      </c>
      <c r="AE45" s="278">
        <v>0</v>
      </c>
      <c r="AF45" s="575">
        <v>7.8167157085676425E-2</v>
      </c>
      <c r="AG45" s="278">
        <v>8.9723044772967053E-2</v>
      </c>
      <c r="AH45" s="575">
        <f t="shared" si="42"/>
        <v>0</v>
      </c>
      <c r="AI45" s="278">
        <f t="shared" si="42"/>
        <v>0</v>
      </c>
      <c r="AJ45" s="575">
        <f t="shared" si="43"/>
        <v>2.002257774687795</v>
      </c>
      <c r="AK45" s="278">
        <f t="shared" si="43"/>
        <v>3.85395734238248</v>
      </c>
      <c r="AL45" s="575">
        <f t="shared" si="44"/>
        <v>0.65993583615154905</v>
      </c>
      <c r="AM45" s="278">
        <f t="shared" si="44"/>
        <v>0.46963613845140784</v>
      </c>
      <c r="AN45" s="575">
        <f t="shared" si="45"/>
        <v>0.20685660039463966</v>
      </c>
      <c r="AO45" s="278">
        <f t="shared" si="45"/>
        <v>0.5823089737449676</v>
      </c>
      <c r="AP45" s="575">
        <f t="shared" si="46"/>
        <v>0.13969534236976444</v>
      </c>
      <c r="AQ45" s="621">
        <f t="shared" si="46"/>
        <v>0.27083308378551907</v>
      </c>
      <c r="AR45" s="618">
        <f t="shared" si="47"/>
        <v>3.008745553603748</v>
      </c>
      <c r="AS45" s="629">
        <f t="shared" si="47"/>
        <v>5.1767355383643743</v>
      </c>
    </row>
    <row r="46" spans="1:45">
      <c r="A46" s="589" t="s">
        <v>540</v>
      </c>
      <c r="B46" s="590">
        <v>0</v>
      </c>
      <c r="C46" s="591">
        <v>0</v>
      </c>
      <c r="D46" s="590">
        <v>0</v>
      </c>
      <c r="E46" s="591">
        <v>0</v>
      </c>
      <c r="F46" s="590">
        <v>0</v>
      </c>
      <c r="G46" s="591">
        <v>0</v>
      </c>
      <c r="H46" s="590">
        <v>0.92855222400000093</v>
      </c>
      <c r="I46" s="591">
        <v>1.0391841599999998</v>
      </c>
      <c r="J46" s="590">
        <v>0.13873200000000008</v>
      </c>
      <c r="K46" s="591">
        <v>0.14686070400000001</v>
      </c>
      <c r="L46" s="590">
        <v>1.2227736570000003</v>
      </c>
      <c r="M46" s="591">
        <v>1.2441212640000039</v>
      </c>
      <c r="N46" s="590">
        <v>2.1755200199999982</v>
      </c>
      <c r="O46" s="591">
        <v>2.7641115010000141</v>
      </c>
      <c r="P46" s="590">
        <v>0</v>
      </c>
      <c r="Q46" s="591">
        <v>0</v>
      </c>
      <c r="R46" s="590">
        <v>0</v>
      </c>
      <c r="S46" s="591">
        <v>0</v>
      </c>
      <c r="T46" s="590">
        <v>0</v>
      </c>
      <c r="U46" s="591">
        <v>0</v>
      </c>
      <c r="V46" s="590">
        <v>0</v>
      </c>
      <c r="W46" s="591">
        <v>0</v>
      </c>
      <c r="X46" s="590">
        <v>0</v>
      </c>
      <c r="Y46" s="591">
        <v>0</v>
      </c>
      <c r="Z46" s="590">
        <v>0</v>
      </c>
      <c r="AA46" s="591">
        <v>0</v>
      </c>
      <c r="AB46" s="590">
        <v>1.9067908846543469E-2</v>
      </c>
      <c r="AC46" s="591">
        <v>1.7416059409502773E-2</v>
      </c>
      <c r="AD46" s="590">
        <v>0</v>
      </c>
      <c r="AE46" s="591">
        <v>0</v>
      </c>
      <c r="AF46" s="590">
        <v>0.13484960080118349</v>
      </c>
      <c r="AG46" s="591">
        <v>0.14169033807577217</v>
      </c>
      <c r="AH46" s="590">
        <f t="shared" si="42"/>
        <v>0</v>
      </c>
      <c r="AI46" s="591">
        <f t="shared" si="42"/>
        <v>0</v>
      </c>
      <c r="AJ46" s="590">
        <f t="shared" si="43"/>
        <v>4.4655779009999996</v>
      </c>
      <c r="AK46" s="591">
        <f t="shared" si="43"/>
        <v>5.1942776290000179</v>
      </c>
      <c r="AL46" s="590">
        <f t="shared" si="44"/>
        <v>0</v>
      </c>
      <c r="AM46" s="591">
        <f t="shared" si="44"/>
        <v>0</v>
      </c>
      <c r="AN46" s="590">
        <f t="shared" si="45"/>
        <v>0</v>
      </c>
      <c r="AO46" s="591">
        <f t="shared" si="45"/>
        <v>0</v>
      </c>
      <c r="AP46" s="590">
        <f t="shared" si="46"/>
        <v>0.15391750964772696</v>
      </c>
      <c r="AQ46" s="622">
        <f t="shared" si="46"/>
        <v>0.15910639748527494</v>
      </c>
      <c r="AR46" s="636">
        <f t="shared" si="47"/>
        <v>4.6194954106477262</v>
      </c>
      <c r="AS46" s="637">
        <f t="shared" si="47"/>
        <v>5.3533840264852932</v>
      </c>
    </row>
    <row r="47" spans="1:45" ht="15.75">
      <c r="A47" s="585" t="s">
        <v>106</v>
      </c>
      <c r="B47" s="586">
        <v>0</v>
      </c>
      <c r="C47" s="587">
        <v>54.604560906527418</v>
      </c>
      <c r="D47" s="586">
        <f>($B$23)/1000</f>
        <v>0.108192</v>
      </c>
      <c r="E47" s="587">
        <v>54.604560906527418</v>
      </c>
      <c r="F47" s="586">
        <v>0</v>
      </c>
      <c r="G47" s="587">
        <v>54.604560906527418</v>
      </c>
      <c r="H47" s="586">
        <v>186.00535227272729</v>
      </c>
      <c r="I47" s="587">
        <v>128.453125</v>
      </c>
      <c r="J47" s="586">
        <v>186.00535227272729</v>
      </c>
      <c r="K47" s="587">
        <v>128.453125</v>
      </c>
      <c r="L47" s="586">
        <v>186.00535227272729</v>
      </c>
      <c r="M47" s="587">
        <v>128.453125</v>
      </c>
      <c r="N47" s="586">
        <v>186.00535227272729</v>
      </c>
      <c r="O47" s="587">
        <v>128.453125</v>
      </c>
      <c r="P47" s="586">
        <v>186.00535227272729</v>
      </c>
      <c r="Q47" s="587">
        <v>128.453125</v>
      </c>
      <c r="R47" s="586">
        <v>20.445490951259998</v>
      </c>
      <c r="S47" s="587">
        <v>19.305125400269993</v>
      </c>
      <c r="T47" s="586">
        <v>20.445490951259998</v>
      </c>
      <c r="U47" s="587">
        <v>19.305125400269993</v>
      </c>
      <c r="V47" s="586">
        <v>14.750169013182502</v>
      </c>
      <c r="W47" s="587">
        <v>14.692112790000014</v>
      </c>
      <c r="X47" s="586">
        <v>14.750169013182502</v>
      </c>
      <c r="Y47" s="587">
        <v>14.692112790000014</v>
      </c>
      <c r="Z47" s="586">
        <v>14.750169013182502</v>
      </c>
      <c r="AA47" s="587">
        <v>14.692112790000014</v>
      </c>
      <c r="AB47" s="586">
        <v>3.0594614877685435</v>
      </c>
      <c r="AC47" s="587">
        <v>2.9744698660791999</v>
      </c>
      <c r="AD47" s="586">
        <v>3.0432222126402522</v>
      </c>
      <c r="AE47" s="587">
        <v>2.3333434</v>
      </c>
      <c r="AF47" s="586">
        <v>3.1328619944115346</v>
      </c>
      <c r="AG47" s="587">
        <v>3.0404899999999997</v>
      </c>
      <c r="AH47" s="586">
        <f>B47</f>
        <v>0</v>
      </c>
      <c r="AI47" s="587">
        <f>C47</f>
        <v>54.604560906527418</v>
      </c>
      <c r="AJ47" s="586">
        <f t="shared" ref="AJ47:AK47" si="48">H47</f>
        <v>186.00535227272729</v>
      </c>
      <c r="AK47" s="587">
        <f t="shared" si="48"/>
        <v>128.453125</v>
      </c>
      <c r="AL47" s="586">
        <f t="shared" ref="AL47:AM47" si="49">R47</f>
        <v>20.445490951259998</v>
      </c>
      <c r="AM47" s="587">
        <f t="shared" si="49"/>
        <v>19.305125400269993</v>
      </c>
      <c r="AN47" s="586">
        <f t="shared" ref="AN47:AO47" si="50">V47</f>
        <v>14.750169013182502</v>
      </c>
      <c r="AO47" s="587">
        <f t="shared" si="50"/>
        <v>14.692112790000014</v>
      </c>
      <c r="AP47" s="586">
        <f t="shared" si="46"/>
        <v>9.2355456948203312</v>
      </c>
      <c r="AQ47" s="620">
        <f t="shared" si="46"/>
        <v>8.3483032660791991</v>
      </c>
      <c r="AR47" s="619">
        <v>0</v>
      </c>
      <c r="AS47" s="635">
        <v>0</v>
      </c>
    </row>
    <row r="48" spans="1:45" ht="15.75">
      <c r="A48" s="597" t="s">
        <v>107</v>
      </c>
      <c r="B48" s="598">
        <v>0</v>
      </c>
      <c r="C48" s="599">
        <v>9.1886844554778125E-3</v>
      </c>
      <c r="D48" s="598">
        <f>D41/D47</f>
        <v>0</v>
      </c>
      <c r="E48" s="599">
        <v>2.5577999667243546E-2</v>
      </c>
      <c r="F48" s="598">
        <v>0</v>
      </c>
      <c r="G48" s="599">
        <v>2.1345640923571088E-3</v>
      </c>
      <c r="H48" s="598">
        <v>6.0479354539548632E-3</v>
      </c>
      <c r="I48" s="599">
        <v>8.9158064662441128E-3</v>
      </c>
      <c r="J48" s="598">
        <v>2.9047446803446364E-3</v>
      </c>
      <c r="K48" s="599">
        <v>3.3253835214494174E-3</v>
      </c>
      <c r="L48" s="598">
        <v>0</v>
      </c>
      <c r="M48" s="599">
        <v>0</v>
      </c>
      <c r="N48" s="598">
        <v>2.7388303281351133E-2</v>
      </c>
      <c r="O48" s="600">
        <v>3.8633610509670402E-2</v>
      </c>
      <c r="P48" s="598">
        <v>0</v>
      </c>
      <c r="Q48" s="599">
        <v>0</v>
      </c>
      <c r="R48" s="598">
        <v>0.21297448289580953</v>
      </c>
      <c r="S48" s="599">
        <v>0.22426696273161015</v>
      </c>
      <c r="T48" s="598">
        <v>3.4489684057038623E-2</v>
      </c>
      <c r="U48" s="600">
        <v>1.7513861837844587E-2</v>
      </c>
      <c r="V48" s="598">
        <v>0.18558634803123319</v>
      </c>
      <c r="W48" s="599">
        <v>0.1744650368968477</v>
      </c>
      <c r="X48" s="598">
        <v>9.9274794661085575E-3</v>
      </c>
      <c r="Y48" s="599">
        <v>1.3725051181015319E-2</v>
      </c>
      <c r="Z48" s="598">
        <v>0</v>
      </c>
      <c r="AA48" s="600">
        <v>1.9039232409813252E-2</v>
      </c>
      <c r="AB48" s="598">
        <v>0.20266451060407656</v>
      </c>
      <c r="AC48" s="600">
        <v>0.19284427132402968</v>
      </c>
      <c r="AD48" s="598">
        <v>2.9507502158295017E-2</v>
      </c>
      <c r="AE48" s="600">
        <v>2.787845115296789E-2</v>
      </c>
      <c r="AF48" s="598">
        <v>0.11618106703024654</v>
      </c>
      <c r="AG48" s="600">
        <v>0.12337156182062757</v>
      </c>
      <c r="AH48" s="776" t="e">
        <f t="shared" ref="AH48:AQ48" si="51">AH42/AH47</f>
        <v>#DIV/0!</v>
      </c>
      <c r="AI48" s="600">
        <f t="shared" si="51"/>
        <v>4.2855722052647489E-2</v>
      </c>
      <c r="AJ48" s="776">
        <f t="shared" si="51"/>
        <v>4.6837054981039995E-2</v>
      </c>
      <c r="AK48" s="600">
        <f t="shared" si="51"/>
        <v>7.7366563161760077E-2</v>
      </c>
      <c r="AL48" s="776">
        <f t="shared" si="51"/>
        <v>0.24746416695284815</v>
      </c>
      <c r="AM48" s="600">
        <f t="shared" si="51"/>
        <v>0.24178082456945466</v>
      </c>
      <c r="AN48" s="776">
        <f t="shared" si="51"/>
        <v>0.19551284153703871</v>
      </c>
      <c r="AO48" s="600">
        <f t="shared" si="51"/>
        <v>0.20722993661600689</v>
      </c>
      <c r="AP48" s="776">
        <f t="shared" si="51"/>
        <v>9.9604714356588173E-2</v>
      </c>
      <c r="AQ48" s="777">
        <f t="shared" si="51"/>
        <v>0.1023722259359378</v>
      </c>
      <c r="AR48" s="626">
        <v>0</v>
      </c>
      <c r="AS48" s="634">
        <v>0</v>
      </c>
    </row>
    <row r="49" spans="1:17">
      <c r="A49" s="272" t="s">
        <v>508</v>
      </c>
      <c r="G49" s="803"/>
      <c r="Q49" s="803"/>
    </row>
  </sheetData>
  <mergeCells count="46">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 ref="Z3:AA3"/>
    <mergeCell ref="AL3:AM3"/>
    <mergeCell ref="A3:A4"/>
    <mergeCell ref="D3:E3"/>
    <mergeCell ref="B3:C3"/>
    <mergeCell ref="F3:G3"/>
    <mergeCell ref="H3:I3"/>
    <mergeCell ref="A27:A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N27:AO27"/>
    <mergeCell ref="AP27:AQ27"/>
    <mergeCell ref="AR27:AS27"/>
    <mergeCell ref="AD27:AE27"/>
    <mergeCell ref="AF27:AG27"/>
    <mergeCell ref="AH27:AI27"/>
    <mergeCell ref="AJ27:AK27"/>
    <mergeCell ref="AL27:AM27"/>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G89"/>
  <sheetViews>
    <sheetView showGridLines="0" topLeftCell="C1" zoomScaleNormal="100" workbookViewId="0">
      <selection activeCell="C1" sqref="C1"/>
    </sheetView>
  </sheetViews>
  <sheetFormatPr baseColWidth="10" defaultColWidth="11.42578125" defaultRowHeight="12.75"/>
  <cols>
    <col min="1" max="1" width="2" style="287" customWidth="1"/>
    <col min="2" max="2" width="55.7109375" style="287" customWidth="1"/>
    <col min="3" max="3" width="12.5703125" style="287" customWidth="1"/>
    <col min="4" max="4" width="12" style="287" customWidth="1"/>
    <col min="5" max="5" width="14.7109375" style="287" customWidth="1"/>
    <col min="6" max="6" width="13" style="287" customWidth="1"/>
    <col min="7" max="7" width="13.42578125" style="287" customWidth="1"/>
    <col min="8" max="8" width="14.5703125" style="287" customWidth="1"/>
    <col min="9" max="9" width="17.140625" style="287" customWidth="1"/>
    <col min="10" max="11" width="14.140625" style="287" customWidth="1"/>
    <col min="12" max="13" width="14" style="287" customWidth="1"/>
    <col min="14" max="15" width="12.85546875" style="230" customWidth="1"/>
    <col min="16" max="25" width="11.42578125" style="230" customWidth="1"/>
    <col min="26" max="26" width="11.42578125" style="230"/>
    <col min="27" max="16384" width="11.42578125" style="287"/>
  </cols>
  <sheetData>
    <row r="1" spans="2:27" s="284" customFormat="1">
      <c r="B1" s="285"/>
      <c r="C1" s="283"/>
      <c r="D1" s="283"/>
      <c r="E1" s="283"/>
      <c r="F1" s="283"/>
      <c r="G1" s="230"/>
      <c r="H1" s="267"/>
      <c r="I1" s="283"/>
      <c r="J1" s="283"/>
      <c r="K1" s="283"/>
      <c r="L1" s="283"/>
      <c r="M1" s="283"/>
      <c r="N1" s="283"/>
      <c r="O1" s="283"/>
      <c r="P1" s="283"/>
      <c r="Q1" s="283"/>
      <c r="R1" s="283"/>
      <c r="S1" s="283"/>
      <c r="T1" s="283"/>
      <c r="U1" s="283"/>
      <c r="V1" s="283"/>
      <c r="W1" s="283"/>
      <c r="X1" s="283"/>
      <c r="Y1" s="283"/>
      <c r="Z1" s="283"/>
    </row>
    <row r="2" spans="2:27" s="284" customFormat="1">
      <c r="B2" s="285"/>
      <c r="C2" s="283"/>
      <c r="D2" s="283"/>
      <c r="E2" s="283"/>
      <c r="F2" s="283"/>
      <c r="G2" s="267"/>
      <c r="H2" s="267"/>
      <c r="I2" s="283"/>
      <c r="J2" s="283"/>
      <c r="K2" s="283"/>
      <c r="L2" s="283"/>
      <c r="M2" s="283"/>
      <c r="N2" s="283"/>
      <c r="O2" s="283"/>
      <c r="P2" s="283"/>
      <c r="Q2" s="283"/>
      <c r="R2" s="283"/>
      <c r="S2" s="283"/>
      <c r="T2" s="283"/>
      <c r="U2" s="283"/>
      <c r="V2" s="283"/>
      <c r="W2" s="283"/>
      <c r="X2" s="283"/>
      <c r="Y2" s="283"/>
      <c r="Z2" s="283"/>
    </row>
    <row r="3" spans="2:27" ht="25.5" customHeight="1">
      <c r="B3" s="286"/>
      <c r="C3" s="638" t="s">
        <v>50</v>
      </c>
      <c r="D3" s="639" t="s">
        <v>155</v>
      </c>
      <c r="E3" s="639" t="s">
        <v>51</v>
      </c>
      <c r="F3" s="639" t="s">
        <v>52</v>
      </c>
      <c r="G3" s="639" t="s">
        <v>53</v>
      </c>
      <c r="H3" s="639" t="s">
        <v>156</v>
      </c>
      <c r="I3" s="640" t="s">
        <v>129</v>
      </c>
      <c r="J3" s="925" t="s">
        <v>88</v>
      </c>
      <c r="K3" s="926"/>
      <c r="L3" s="925" t="s">
        <v>157</v>
      </c>
      <c r="M3" s="926"/>
      <c r="N3" s="925" t="s">
        <v>95</v>
      </c>
      <c r="O3" s="926"/>
      <c r="P3" s="925" t="s">
        <v>29</v>
      </c>
      <c r="Q3" s="926"/>
      <c r="R3" s="925" t="s">
        <v>158</v>
      </c>
      <c r="S3" s="926"/>
      <c r="T3" s="925" t="s">
        <v>159</v>
      </c>
      <c r="U3" s="926"/>
      <c r="V3" s="925" t="s">
        <v>160</v>
      </c>
      <c r="W3" s="926"/>
      <c r="X3" s="925" t="s">
        <v>86</v>
      </c>
      <c r="Y3" s="926"/>
      <c r="Z3" s="925" t="s">
        <v>87</v>
      </c>
      <c r="AA3" s="926"/>
    </row>
    <row r="4" spans="2:27">
      <c r="B4" s="288"/>
      <c r="C4" s="641" t="s">
        <v>526</v>
      </c>
      <c r="D4" s="641" t="s">
        <v>526</v>
      </c>
      <c r="E4" s="641" t="s">
        <v>526</v>
      </c>
      <c r="F4" s="641" t="s">
        <v>526</v>
      </c>
      <c r="G4" s="641" t="s">
        <v>526</v>
      </c>
      <c r="H4" s="641" t="s">
        <v>526</v>
      </c>
      <c r="I4" s="641" t="s">
        <v>526</v>
      </c>
      <c r="J4" s="642" t="s">
        <v>521</v>
      </c>
      <c r="K4" s="642" t="s">
        <v>524</v>
      </c>
      <c r="L4" s="642" t="s">
        <v>521</v>
      </c>
      <c r="M4" s="642" t="s">
        <v>524</v>
      </c>
      <c r="N4" s="642" t="s">
        <v>521</v>
      </c>
      <c r="O4" s="642" t="s">
        <v>524</v>
      </c>
      <c r="P4" s="642" t="s">
        <v>521</v>
      </c>
      <c r="Q4" s="642" t="s">
        <v>524</v>
      </c>
      <c r="R4" s="642" t="s">
        <v>521</v>
      </c>
      <c r="S4" s="642" t="s">
        <v>524</v>
      </c>
      <c r="T4" s="642" t="s">
        <v>521</v>
      </c>
      <c r="U4" s="642" t="s">
        <v>524</v>
      </c>
      <c r="V4" s="642" t="s">
        <v>521</v>
      </c>
      <c r="W4" s="642" t="s">
        <v>524</v>
      </c>
      <c r="X4" s="642" t="s">
        <v>521</v>
      </c>
      <c r="Y4" s="642" t="s">
        <v>524</v>
      </c>
      <c r="Z4" s="642" t="s">
        <v>521</v>
      </c>
      <c r="AA4" s="642" t="s">
        <v>524</v>
      </c>
    </row>
    <row r="5" spans="2:27">
      <c r="B5" s="288"/>
      <c r="C5" s="643" t="s">
        <v>301</v>
      </c>
      <c r="D5" s="643" t="s">
        <v>301</v>
      </c>
      <c r="E5" s="643" t="s">
        <v>301</v>
      </c>
      <c r="F5" s="643" t="s">
        <v>301</v>
      </c>
      <c r="G5" s="643" t="s">
        <v>301</v>
      </c>
      <c r="H5" s="643" t="s">
        <v>301</v>
      </c>
      <c r="I5" s="643" t="s">
        <v>301</v>
      </c>
      <c r="J5" s="643" t="s">
        <v>301</v>
      </c>
      <c r="K5" s="643" t="s">
        <v>301</v>
      </c>
      <c r="L5" s="643" t="s">
        <v>301</v>
      </c>
      <c r="M5" s="643" t="s">
        <v>301</v>
      </c>
      <c r="N5" s="643" t="s">
        <v>301</v>
      </c>
      <c r="O5" s="643" t="s">
        <v>301</v>
      </c>
      <c r="P5" s="643" t="s">
        <v>301</v>
      </c>
      <c r="Q5" s="643" t="s">
        <v>301</v>
      </c>
      <c r="R5" s="643" t="s">
        <v>301</v>
      </c>
      <c r="S5" s="643" t="s">
        <v>301</v>
      </c>
      <c r="T5" s="643" t="s">
        <v>301</v>
      </c>
      <c r="U5" s="643" t="s">
        <v>301</v>
      </c>
      <c r="V5" s="643" t="s">
        <v>301</v>
      </c>
      <c r="W5" s="643" t="s">
        <v>301</v>
      </c>
      <c r="X5" s="643" t="s">
        <v>301</v>
      </c>
      <c r="Y5" s="643" t="s">
        <v>301</v>
      </c>
      <c r="Z5" s="643" t="s">
        <v>301</v>
      </c>
      <c r="AA5" s="643" t="s">
        <v>301</v>
      </c>
    </row>
    <row r="6" spans="2:27">
      <c r="B6" s="289"/>
      <c r="C6" s="290"/>
      <c r="D6" s="290"/>
      <c r="E6" s="290"/>
      <c r="F6" s="290"/>
      <c r="G6" s="290"/>
      <c r="H6" s="290"/>
      <c r="I6" s="290"/>
      <c r="J6" s="290"/>
      <c r="K6" s="290"/>
      <c r="L6" s="290"/>
      <c r="M6" s="290"/>
      <c r="N6" s="290"/>
      <c r="O6" s="290"/>
      <c r="P6" s="290"/>
      <c r="Q6" s="290"/>
      <c r="R6" s="290"/>
      <c r="S6" s="290"/>
      <c r="T6" s="290"/>
      <c r="U6" s="290"/>
      <c r="V6" s="290"/>
      <c r="W6" s="290"/>
      <c r="X6" s="290"/>
      <c r="Y6" s="290"/>
      <c r="Z6" s="290"/>
    </row>
    <row r="7" spans="2:27">
      <c r="B7" s="226" t="s">
        <v>139</v>
      </c>
      <c r="C7" s="291">
        <v>10.101000000000001</v>
      </c>
      <c r="D7" s="291">
        <v>236.29400000000001</v>
      </c>
      <c r="E7" s="291">
        <v>246.39500000000001</v>
      </c>
      <c r="F7" s="291">
        <v>8.1000000000000003E-2</v>
      </c>
      <c r="G7" s="291">
        <v>0</v>
      </c>
      <c r="H7" s="291">
        <v>246.31399999999999</v>
      </c>
      <c r="I7" s="291">
        <v>246.39500000000001</v>
      </c>
      <c r="J7" s="291">
        <v>0</v>
      </c>
      <c r="K7" s="291">
        <v>0</v>
      </c>
      <c r="L7" s="291">
        <v>-0.10899999999999999</v>
      </c>
      <c r="M7" s="291">
        <v>-0.29499999999999998</v>
      </c>
      <c r="N7" s="291">
        <v>-0.10899999999999999</v>
      </c>
      <c r="O7" s="291">
        <v>-0.29499999999999998</v>
      </c>
      <c r="P7" s="291">
        <v>1.3439999999999999</v>
      </c>
      <c r="Q7" s="291">
        <v>-3.621</v>
      </c>
      <c r="R7" s="291">
        <v>1.351</v>
      </c>
      <c r="S7" s="291">
        <v>-3.6680000000000001</v>
      </c>
      <c r="T7" s="291">
        <v>-12.220000000000002</v>
      </c>
      <c r="U7" s="291">
        <v>24.428000000000001</v>
      </c>
      <c r="V7" s="291">
        <v>-10.404</v>
      </c>
      <c r="W7" s="291">
        <v>20.407</v>
      </c>
      <c r="X7" s="291">
        <v>-9.0440000000000005</v>
      </c>
      <c r="Y7" s="291">
        <v>6.81</v>
      </c>
      <c r="Z7" s="291">
        <v>-256.50200000000001</v>
      </c>
      <c r="AA7" s="291">
        <v>-209.83699999999999</v>
      </c>
    </row>
    <row r="8" spans="2:27">
      <c r="B8" s="106" t="s">
        <v>140</v>
      </c>
      <c r="C8" s="291">
        <v>0</v>
      </c>
      <c r="D8" s="291">
        <v>0</v>
      </c>
      <c r="E8" s="291">
        <v>0</v>
      </c>
      <c r="F8" s="291">
        <v>0</v>
      </c>
      <c r="G8" s="291">
        <v>0</v>
      </c>
      <c r="H8" s="291">
        <v>0</v>
      </c>
      <c r="I8" s="291">
        <v>0</v>
      </c>
      <c r="J8" s="291">
        <v>-5.7769999999999992</v>
      </c>
      <c r="K8" s="291">
        <v>4.41</v>
      </c>
      <c r="L8" s="291">
        <v>0.222</v>
      </c>
      <c r="M8" s="291">
        <v>-0.16900000000000001</v>
      </c>
      <c r="N8" s="291">
        <v>-5.5549999999999997</v>
      </c>
      <c r="O8" s="291">
        <v>4.2409999999999997</v>
      </c>
      <c r="P8" s="291">
        <v>-3.2469999999999999</v>
      </c>
      <c r="Q8" s="291">
        <v>2.4790000000000001</v>
      </c>
      <c r="R8" s="291">
        <v>-1.2960000000000003</v>
      </c>
      <c r="S8" s="291">
        <v>0.98899999999999999</v>
      </c>
      <c r="T8" s="291">
        <v>-0.97099999999999997</v>
      </c>
      <c r="U8" s="291">
        <v>0.74099999999999999</v>
      </c>
      <c r="V8" s="291">
        <v>-2.2669999999999999</v>
      </c>
      <c r="W8" s="291">
        <v>1.73</v>
      </c>
      <c r="X8" s="291">
        <v>2.3720000000000003</v>
      </c>
      <c r="Y8" s="291">
        <v>-1.81</v>
      </c>
      <c r="Z8" s="291">
        <v>-126.672</v>
      </c>
      <c r="AA8" s="291">
        <v>-126.857</v>
      </c>
    </row>
    <row r="9" spans="2:27">
      <c r="B9" s="106" t="s">
        <v>141</v>
      </c>
      <c r="C9" s="291">
        <v>50.926000000000002</v>
      </c>
      <c r="D9" s="291">
        <v>103.08199999999999</v>
      </c>
      <c r="E9" s="291">
        <v>154.00800000000001</v>
      </c>
      <c r="F9" s="291">
        <v>25.905999999999999</v>
      </c>
      <c r="G9" s="291">
        <v>31.587</v>
      </c>
      <c r="H9" s="291">
        <v>96.515000000000001</v>
      </c>
      <c r="I9" s="291">
        <v>154.00800000000001</v>
      </c>
      <c r="J9" s="291">
        <v>4.1650000000000027</v>
      </c>
      <c r="K9" s="291">
        <v>31.603000000000002</v>
      </c>
      <c r="L9" s="291">
        <v>9.9999999999988987E-4</v>
      </c>
      <c r="M9" s="291">
        <v>-3.355</v>
      </c>
      <c r="N9" s="291">
        <v>4.1660000000000004</v>
      </c>
      <c r="O9" s="291">
        <v>28.248000000000001</v>
      </c>
      <c r="P9" s="291">
        <v>3.6500000000000021</v>
      </c>
      <c r="Q9" s="291">
        <v>19.920000000000002</v>
      </c>
      <c r="R9" s="291">
        <v>10.728999999999999</v>
      </c>
      <c r="S9" s="291">
        <v>7.9379999999999997</v>
      </c>
      <c r="T9" s="291">
        <v>26.757000000000001</v>
      </c>
      <c r="U9" s="291">
        <v>23.975000000000001</v>
      </c>
      <c r="V9" s="291">
        <v>40.57</v>
      </c>
      <c r="W9" s="291">
        <v>29.559000000000001</v>
      </c>
      <c r="X9" s="291">
        <v>-16.518000000000001</v>
      </c>
      <c r="Y9" s="291">
        <v>-7.1340000000000003</v>
      </c>
      <c r="Z9" s="291">
        <v>-121.74900000000001</v>
      </c>
      <c r="AA9" s="291">
        <v>-123.376</v>
      </c>
    </row>
    <row r="10" spans="2:27">
      <c r="B10" s="106" t="s">
        <v>142</v>
      </c>
      <c r="C10" s="291">
        <v>128.982</v>
      </c>
      <c r="D10" s="291">
        <v>1535.4010000000001</v>
      </c>
      <c r="E10" s="291">
        <v>1664.383</v>
      </c>
      <c r="F10" s="291">
        <v>324.41800000000001</v>
      </c>
      <c r="G10" s="291">
        <v>556.29700000000003</v>
      </c>
      <c r="H10" s="291">
        <v>783.66800000000001</v>
      </c>
      <c r="I10" s="291">
        <v>1664.383</v>
      </c>
      <c r="J10" s="291">
        <v>-148.59100000000001</v>
      </c>
      <c r="K10" s="291">
        <v>622.82500000000005</v>
      </c>
      <c r="L10" s="291">
        <v>131.24799999999993</v>
      </c>
      <c r="M10" s="291">
        <v>-481.15300000000002</v>
      </c>
      <c r="N10" s="291">
        <v>-17.342999999999989</v>
      </c>
      <c r="O10" s="291">
        <v>141.672</v>
      </c>
      <c r="P10" s="291">
        <v>-3.5640000000000001</v>
      </c>
      <c r="Q10" s="291">
        <v>-54.158000000000001</v>
      </c>
      <c r="R10" s="291">
        <v>4.1089999999999804</v>
      </c>
      <c r="S10" s="291">
        <v>-137.91200000000001</v>
      </c>
      <c r="T10" s="291">
        <v>27.585000000000008</v>
      </c>
      <c r="U10" s="291">
        <v>229.554</v>
      </c>
      <c r="V10" s="291">
        <v>31.632000000000005</v>
      </c>
      <c r="W10" s="291">
        <v>91.739000000000004</v>
      </c>
      <c r="X10" s="291">
        <v>-26.006</v>
      </c>
      <c r="Y10" s="291">
        <v>25.695</v>
      </c>
      <c r="Z10" s="291">
        <v>-763.16</v>
      </c>
      <c r="AA10" s="291">
        <v>-651.35199999999998</v>
      </c>
    </row>
    <row r="11" spans="2:27">
      <c r="B11" s="106" t="s">
        <v>314</v>
      </c>
      <c r="C11" s="291">
        <v>13.087</v>
      </c>
      <c r="D11" s="291">
        <v>0.68500000000000005</v>
      </c>
      <c r="E11" s="291">
        <v>13.772</v>
      </c>
      <c r="F11" s="291">
        <v>13.603</v>
      </c>
      <c r="G11" s="291">
        <v>0</v>
      </c>
      <c r="H11" s="291">
        <v>0.16900000000000001</v>
      </c>
      <c r="I11" s="291">
        <v>13.772</v>
      </c>
      <c r="J11" s="291">
        <v>0.121</v>
      </c>
      <c r="K11" s="291">
        <v>0.5</v>
      </c>
      <c r="L11" s="291">
        <v>5.9000000000000004E-2</v>
      </c>
      <c r="M11" s="291">
        <v>-5.3999999999999999E-2</v>
      </c>
      <c r="N11" s="291">
        <v>0.18</v>
      </c>
      <c r="O11" s="291">
        <v>0.44600000000000001</v>
      </c>
      <c r="P11" s="291">
        <v>0.161</v>
      </c>
      <c r="Q11" s="291">
        <v>-9.6000000000000002E-2</v>
      </c>
      <c r="R11" s="291">
        <v>0.19399999999999998</v>
      </c>
      <c r="S11" s="291">
        <v>-0.23400000000000001</v>
      </c>
      <c r="T11" s="291">
        <v>-0.44700000000000001</v>
      </c>
      <c r="U11" s="291">
        <v>-0.113</v>
      </c>
      <c r="V11" s="291">
        <v>-0.36099999999999999</v>
      </c>
      <c r="W11" s="291">
        <v>-0.29399999999999998</v>
      </c>
      <c r="X11" s="291">
        <v>-1.7999999999999999E-2</v>
      </c>
      <c r="Y11" s="291">
        <v>-1.7999999999999999E-2</v>
      </c>
      <c r="Z11" s="291">
        <v>-0.92900000000000005</v>
      </c>
      <c r="AA11" s="291">
        <v>-0.86199999999999999</v>
      </c>
    </row>
    <row r="12" spans="2:27">
      <c r="B12" s="106" t="s">
        <v>253</v>
      </c>
      <c r="C12" s="291">
        <v>0</v>
      </c>
      <c r="D12" s="291">
        <v>0</v>
      </c>
      <c r="E12" s="291">
        <v>0</v>
      </c>
      <c r="F12" s="291">
        <v>0</v>
      </c>
      <c r="G12" s="291">
        <v>0</v>
      </c>
      <c r="H12" s="291">
        <v>0</v>
      </c>
      <c r="I12" s="291">
        <v>0</v>
      </c>
      <c r="J12" s="291">
        <v>-4.8019999999999996</v>
      </c>
      <c r="K12" s="291">
        <v>3.6659999999999999</v>
      </c>
      <c r="L12" s="291">
        <v>0.183</v>
      </c>
      <c r="M12" s="291">
        <v>-0.13900000000000001</v>
      </c>
      <c r="N12" s="291">
        <v>-4.6190000000000007</v>
      </c>
      <c r="O12" s="291">
        <v>3.5270000000000001</v>
      </c>
      <c r="P12" s="291">
        <v>-3.714</v>
      </c>
      <c r="Q12" s="291">
        <v>2.8359999999999999</v>
      </c>
      <c r="R12" s="291">
        <v>-2.0009999999999999</v>
      </c>
      <c r="S12" s="291">
        <v>1.528</v>
      </c>
      <c r="T12" s="291">
        <v>7.3579999999999997</v>
      </c>
      <c r="U12" s="291">
        <v>-5.617</v>
      </c>
      <c r="V12" s="291">
        <v>5.3559999999999999</v>
      </c>
      <c r="W12" s="291">
        <v>-4.0890000000000004</v>
      </c>
      <c r="X12" s="291">
        <v>2.3179999999999996</v>
      </c>
      <c r="Y12" s="291">
        <v>-1.7689999999999999</v>
      </c>
      <c r="Z12" s="291">
        <v>-209.78199999999998</v>
      </c>
      <c r="AA12" s="291">
        <v>-223.31399999999999</v>
      </c>
    </row>
    <row r="13" spans="2:27">
      <c r="B13" s="106" t="s">
        <v>143</v>
      </c>
      <c r="C13" s="291">
        <v>102.143</v>
      </c>
      <c r="D13" s="291">
        <v>448.91800000000001</v>
      </c>
      <c r="E13" s="291">
        <v>551.06100000000004</v>
      </c>
      <c r="F13" s="291">
        <v>26.948</v>
      </c>
      <c r="G13" s="291">
        <v>31.587</v>
      </c>
      <c r="H13" s="291">
        <v>492.52600000000001</v>
      </c>
      <c r="I13" s="291">
        <v>551.06100000000004</v>
      </c>
      <c r="J13" s="291">
        <v>-1.6120000000000019</v>
      </c>
      <c r="K13" s="291">
        <v>36.012999999999998</v>
      </c>
      <c r="L13" s="291">
        <v>-0.5420000000000007</v>
      </c>
      <c r="M13" s="291">
        <v>-5.5490000000000004</v>
      </c>
      <c r="N13" s="291">
        <v>-2.1540000000000035</v>
      </c>
      <c r="O13" s="291">
        <v>30.463999999999999</v>
      </c>
      <c r="P13" s="291">
        <v>1.0919999999999987</v>
      </c>
      <c r="Q13" s="291">
        <v>17.04</v>
      </c>
      <c r="R13" s="291">
        <v>10.128</v>
      </c>
      <c r="S13" s="291">
        <v>3.52</v>
      </c>
      <c r="T13" s="291">
        <v>12.688000000000002</v>
      </c>
      <c r="U13" s="291">
        <v>55.441000000000003</v>
      </c>
      <c r="V13" s="291">
        <v>27.200000000000003</v>
      </c>
      <c r="W13" s="291">
        <v>107.81</v>
      </c>
      <c r="X13" s="291">
        <v>-31.159000000000002</v>
      </c>
      <c r="Y13" s="291">
        <v>-8.2420000000000009</v>
      </c>
      <c r="Z13" s="291">
        <v>-493.72999999999996</v>
      </c>
      <c r="AA13" s="291">
        <v>-390.20299999999997</v>
      </c>
    </row>
    <row r="14" spans="2:27">
      <c r="B14" s="106" t="s">
        <v>377</v>
      </c>
      <c r="C14" s="291">
        <v>394.23</v>
      </c>
      <c r="D14" s="291">
        <v>5442.2120000000004</v>
      </c>
      <c r="E14" s="291">
        <v>5836.442</v>
      </c>
      <c r="F14" s="291">
        <v>724.49</v>
      </c>
      <c r="G14" s="291">
        <v>710.19200000000001</v>
      </c>
      <c r="H14" s="291">
        <v>4401.7610000000004</v>
      </c>
      <c r="I14" s="291">
        <v>5836.4430000000002</v>
      </c>
      <c r="J14" s="291">
        <v>169.58600000000001</v>
      </c>
      <c r="K14" s="291">
        <v>681.59500000000003</v>
      </c>
      <c r="L14" s="291">
        <v>-56.39200000000001</v>
      </c>
      <c r="M14" s="291">
        <v>-162.733</v>
      </c>
      <c r="N14" s="291">
        <v>113.19399999999996</v>
      </c>
      <c r="O14" s="291">
        <v>518.86199999999997</v>
      </c>
      <c r="P14" s="291">
        <v>87.711999999999989</v>
      </c>
      <c r="Q14" s="291">
        <v>427.34899999999999</v>
      </c>
      <c r="R14" s="291">
        <v>43.795000000000016</v>
      </c>
      <c r="S14" s="291">
        <v>275.52600000000001</v>
      </c>
      <c r="T14" s="291">
        <v>-12.833000000000002</v>
      </c>
      <c r="U14" s="291">
        <v>-30.888000000000002</v>
      </c>
      <c r="V14" s="291">
        <v>30.962999999999994</v>
      </c>
      <c r="W14" s="291">
        <v>244.91</v>
      </c>
      <c r="X14" s="291">
        <v>-11.455999999999996</v>
      </c>
      <c r="Y14" s="291">
        <v>-47.44</v>
      </c>
      <c r="Z14" s="291">
        <v>773.96699999999998</v>
      </c>
      <c r="AA14" s="291">
        <v>951.93</v>
      </c>
    </row>
    <row r="15" spans="2:27">
      <c r="B15" s="106" t="s">
        <v>145</v>
      </c>
      <c r="C15" s="291">
        <v>45.435000000000002</v>
      </c>
      <c r="D15" s="291">
        <v>110.70699999999999</v>
      </c>
      <c r="E15" s="291">
        <v>156.142</v>
      </c>
      <c r="F15" s="291">
        <v>39.704999999999998</v>
      </c>
      <c r="G15" s="291">
        <v>13.614000000000001</v>
      </c>
      <c r="H15" s="291">
        <v>102.82299999999999</v>
      </c>
      <c r="I15" s="291">
        <v>156.142</v>
      </c>
      <c r="J15" s="291">
        <v>36.721000000000004</v>
      </c>
      <c r="K15" s="291">
        <v>146.41</v>
      </c>
      <c r="L15" s="291">
        <v>-19.125</v>
      </c>
      <c r="M15" s="291">
        <v>-82.17</v>
      </c>
      <c r="N15" s="291">
        <v>17.595999999999997</v>
      </c>
      <c r="O15" s="291">
        <v>64.239999999999995</v>
      </c>
      <c r="P15" s="291">
        <v>15.055000000000007</v>
      </c>
      <c r="Q15" s="291">
        <v>53.026000000000003</v>
      </c>
      <c r="R15" s="291">
        <v>12.053999999999998</v>
      </c>
      <c r="S15" s="291">
        <v>41.436999999999998</v>
      </c>
      <c r="T15" s="291">
        <v>0.20099999999999996</v>
      </c>
      <c r="U15" s="291">
        <v>0.999</v>
      </c>
      <c r="V15" s="291">
        <v>12.254999999999999</v>
      </c>
      <c r="W15" s="291">
        <v>42.436</v>
      </c>
      <c r="X15" s="291">
        <v>-2.2809999999999988</v>
      </c>
      <c r="Y15" s="291">
        <v>-12.641999999999999</v>
      </c>
      <c r="Z15" s="291">
        <v>17.137999999999998</v>
      </c>
      <c r="AA15" s="291">
        <v>36.957999999999998</v>
      </c>
    </row>
    <row r="16" spans="2:27">
      <c r="B16" s="106" t="s">
        <v>167</v>
      </c>
      <c r="C16" s="291">
        <v>24.956</v>
      </c>
      <c r="D16" s="291">
        <v>329.09199999999998</v>
      </c>
      <c r="E16" s="291">
        <v>354.048</v>
      </c>
      <c r="F16" s="291">
        <v>41.978000000000002</v>
      </c>
      <c r="G16" s="291">
        <v>134.405</v>
      </c>
      <c r="H16" s="291">
        <v>177.66499999999999</v>
      </c>
      <c r="I16" s="291">
        <v>354.048</v>
      </c>
      <c r="J16" s="291">
        <v>17.358999999999995</v>
      </c>
      <c r="K16" s="291">
        <v>71.587999999999994</v>
      </c>
      <c r="L16" s="291">
        <v>-2.8089999999999993</v>
      </c>
      <c r="M16" s="291">
        <v>-11.564</v>
      </c>
      <c r="N16" s="291">
        <v>14.550000000000004</v>
      </c>
      <c r="O16" s="291">
        <v>60.024000000000001</v>
      </c>
      <c r="P16" s="291">
        <v>13.679000000000002</v>
      </c>
      <c r="Q16" s="291">
        <v>55.731000000000002</v>
      </c>
      <c r="R16" s="291">
        <v>13.353000000000002</v>
      </c>
      <c r="S16" s="291">
        <v>55.414999999999999</v>
      </c>
      <c r="T16" s="291">
        <v>-2.1989999999999998</v>
      </c>
      <c r="U16" s="291">
        <v>-10.35</v>
      </c>
      <c r="V16" s="291">
        <v>11.155000000000001</v>
      </c>
      <c r="W16" s="291">
        <v>45.064999999999998</v>
      </c>
      <c r="X16" s="291">
        <v>-1.343</v>
      </c>
      <c r="Y16" s="291">
        <v>-12.881</v>
      </c>
      <c r="Z16" s="291">
        <v>22.591999999999999</v>
      </c>
      <c r="AA16" s="291">
        <v>44.963999999999999</v>
      </c>
    </row>
    <row r="17" spans="2:27">
      <c r="B17" s="106" t="s">
        <v>146</v>
      </c>
      <c r="C17" s="291">
        <v>246.34899999999999</v>
      </c>
      <c r="D17" s="291">
        <v>16.257000000000001</v>
      </c>
      <c r="E17" s="291">
        <v>262.60599999999999</v>
      </c>
      <c r="F17" s="291">
        <v>28.87</v>
      </c>
      <c r="G17" s="291">
        <v>0.55700000000000005</v>
      </c>
      <c r="H17" s="291">
        <v>233.179</v>
      </c>
      <c r="I17" s="291">
        <v>262.60599999999999</v>
      </c>
      <c r="J17" s="291">
        <v>1.0940000000000012</v>
      </c>
      <c r="K17" s="291">
        <v>17.548999999999999</v>
      </c>
      <c r="L17" s="291">
        <v>-3.0000000000000001E-3</v>
      </c>
      <c r="M17" s="291">
        <v>-7.0000000000000001E-3</v>
      </c>
      <c r="N17" s="291">
        <v>1.0910000000000011</v>
      </c>
      <c r="O17" s="291">
        <v>17.542000000000002</v>
      </c>
      <c r="P17" s="291">
        <v>0.95400000000000063</v>
      </c>
      <c r="Q17" s="291">
        <v>14.086</v>
      </c>
      <c r="R17" s="291">
        <v>0.9480000000000004</v>
      </c>
      <c r="S17" s="291">
        <v>13.458</v>
      </c>
      <c r="T17" s="291">
        <v>9.129999999999999</v>
      </c>
      <c r="U17" s="291">
        <v>20.934999999999999</v>
      </c>
      <c r="V17" s="291">
        <v>10.350999999999999</v>
      </c>
      <c r="W17" s="291">
        <v>141.36799999999999</v>
      </c>
      <c r="X17" s="291">
        <v>-3.5249999999999986</v>
      </c>
      <c r="Y17" s="291">
        <v>-48.08</v>
      </c>
      <c r="Z17" s="291">
        <v>20.875999999999991</v>
      </c>
      <c r="AA17" s="291">
        <v>107.33799999999999</v>
      </c>
    </row>
    <row r="18" spans="2:27">
      <c r="B18" s="106" t="s">
        <v>135</v>
      </c>
      <c r="C18" s="291">
        <v>746.51199999999994</v>
      </c>
      <c r="D18" s="291">
        <v>2045.048</v>
      </c>
      <c r="E18" s="291">
        <v>2791.56</v>
      </c>
      <c r="F18" s="291">
        <v>1072.3340000000001</v>
      </c>
      <c r="G18" s="291">
        <v>814.18399999999997</v>
      </c>
      <c r="H18" s="291">
        <v>905.04200000000003</v>
      </c>
      <c r="I18" s="291">
        <v>2791.56</v>
      </c>
      <c r="J18" s="291">
        <v>436.05500000000006</v>
      </c>
      <c r="K18" s="291">
        <v>1738.752</v>
      </c>
      <c r="L18" s="291">
        <v>-290.9849999999999</v>
      </c>
      <c r="M18" s="291">
        <v>-1152.098</v>
      </c>
      <c r="N18" s="291">
        <v>145.07</v>
      </c>
      <c r="O18" s="291">
        <v>586.654</v>
      </c>
      <c r="P18" s="291">
        <v>89.31</v>
      </c>
      <c r="Q18" s="291">
        <v>391.39100000000002</v>
      </c>
      <c r="R18" s="291">
        <v>51.513999999999982</v>
      </c>
      <c r="S18" s="291">
        <v>248.1</v>
      </c>
      <c r="T18" s="291">
        <v>-43.61399999999999</v>
      </c>
      <c r="U18" s="291">
        <v>-158.29499999999999</v>
      </c>
      <c r="V18" s="291">
        <v>7.730000000000004</v>
      </c>
      <c r="W18" s="291">
        <v>89.951999999999998</v>
      </c>
      <c r="X18" s="291">
        <v>-1.907</v>
      </c>
      <c r="Y18" s="291">
        <v>-26.945</v>
      </c>
      <c r="Z18" s="291">
        <v>73.687000000000012</v>
      </c>
      <c r="AA18" s="291">
        <v>130.87100000000001</v>
      </c>
    </row>
    <row r="19" spans="2:27">
      <c r="B19" s="106" t="s">
        <v>147</v>
      </c>
      <c r="C19" s="291">
        <v>763.62</v>
      </c>
      <c r="D19" s="291">
        <v>2979.5070000000001</v>
      </c>
      <c r="E19" s="291">
        <v>3743.127</v>
      </c>
      <c r="F19" s="291">
        <v>1686.5250000000001</v>
      </c>
      <c r="G19" s="291">
        <v>939.04399999999998</v>
      </c>
      <c r="H19" s="291">
        <v>1117.558</v>
      </c>
      <c r="I19" s="291">
        <v>3743.127</v>
      </c>
      <c r="J19" s="291">
        <v>412.91399999999999</v>
      </c>
      <c r="K19" s="291">
        <v>1579.413</v>
      </c>
      <c r="L19" s="291">
        <v>-266.46600000000012</v>
      </c>
      <c r="M19" s="291">
        <v>-1039.5260000000001</v>
      </c>
      <c r="N19" s="291">
        <v>146.44799999999992</v>
      </c>
      <c r="O19" s="291">
        <v>539.88699999999994</v>
      </c>
      <c r="P19" s="291">
        <v>95.486000000000018</v>
      </c>
      <c r="Q19" s="291">
        <v>336.67</v>
      </c>
      <c r="R19" s="291">
        <v>35.896000000000001</v>
      </c>
      <c r="S19" s="291">
        <v>136.387</v>
      </c>
      <c r="T19" s="291">
        <v>-46.951999999999998</v>
      </c>
      <c r="U19" s="291">
        <v>-188.74</v>
      </c>
      <c r="V19" s="291">
        <v>-10.893999999999998</v>
      </c>
      <c r="W19" s="291">
        <v>-52.213000000000001</v>
      </c>
      <c r="X19" s="291">
        <v>4.1120000000000001</v>
      </c>
      <c r="Y19" s="291">
        <v>15.295</v>
      </c>
      <c r="Z19" s="291">
        <v>81.144999999999996</v>
      </c>
      <c r="AA19" s="291">
        <v>51.009</v>
      </c>
    </row>
    <row r="20" spans="2:27">
      <c r="B20" s="106" t="s">
        <v>168</v>
      </c>
      <c r="C20" s="291">
        <v>115.17400000000001</v>
      </c>
      <c r="D20" s="291">
        <v>186.42</v>
      </c>
      <c r="E20" s="291">
        <v>301.59399999999999</v>
      </c>
      <c r="F20" s="291">
        <v>95.113</v>
      </c>
      <c r="G20" s="291">
        <v>39.082000000000001</v>
      </c>
      <c r="H20" s="291">
        <v>167.399</v>
      </c>
      <c r="I20" s="291">
        <v>301.59399999999999</v>
      </c>
      <c r="J20" s="291">
        <v>45.653000000000006</v>
      </c>
      <c r="K20" s="291">
        <v>78.501000000000005</v>
      </c>
      <c r="L20" s="291">
        <v>-33.521000000000001</v>
      </c>
      <c r="M20" s="291">
        <v>-50.813000000000002</v>
      </c>
      <c r="N20" s="291">
        <v>12.132</v>
      </c>
      <c r="O20" s="291">
        <v>27.687999999999999</v>
      </c>
      <c r="P20" s="291">
        <v>9.4439999999999991</v>
      </c>
      <c r="Q20" s="291">
        <v>6.64</v>
      </c>
      <c r="R20" s="291">
        <v>6.2520000000000007</v>
      </c>
      <c r="S20" s="291">
        <v>1.054</v>
      </c>
      <c r="T20" s="291">
        <v>-1.099</v>
      </c>
      <c r="U20" s="291">
        <v>0.69599999999999995</v>
      </c>
      <c r="V20" s="291">
        <v>5.1520000000000001</v>
      </c>
      <c r="W20" s="291">
        <v>1.75</v>
      </c>
      <c r="X20" s="291">
        <v>-1.867</v>
      </c>
      <c r="Y20" s="291">
        <v>-0.86299999999999999</v>
      </c>
      <c r="Z20" s="291">
        <v>7.8450000000000006</v>
      </c>
      <c r="AA20" s="291">
        <v>5.4470000000000001</v>
      </c>
    </row>
    <row r="21" spans="2:27">
      <c r="B21" s="106" t="s">
        <v>254</v>
      </c>
      <c r="C21" s="291">
        <v>1623.682</v>
      </c>
      <c r="D21" s="291">
        <v>5292.3010000000004</v>
      </c>
      <c r="E21" s="291">
        <v>6915.9830000000002</v>
      </c>
      <c r="F21" s="291">
        <v>1883.509</v>
      </c>
      <c r="G21" s="291">
        <v>3733.44</v>
      </c>
      <c r="H21" s="291">
        <v>1299.0350000000001</v>
      </c>
      <c r="I21" s="291">
        <v>6915.9840000000004</v>
      </c>
      <c r="J21" s="291">
        <v>1010.7600000000002</v>
      </c>
      <c r="K21" s="291">
        <v>3871.4720000000002</v>
      </c>
      <c r="L21" s="291">
        <v>-682.87199999999984</v>
      </c>
      <c r="M21" s="291">
        <v>-2520.7669999999998</v>
      </c>
      <c r="N21" s="291">
        <v>327.88799999999992</v>
      </c>
      <c r="O21" s="291">
        <v>1350.7049999999999</v>
      </c>
      <c r="P21" s="291">
        <v>228.73899999999992</v>
      </c>
      <c r="Q21" s="291">
        <v>1009.218</v>
      </c>
      <c r="R21" s="291">
        <v>152.39700000000005</v>
      </c>
      <c r="S21" s="291">
        <v>674.15300000000002</v>
      </c>
      <c r="T21" s="291">
        <v>-106.26300000000003</v>
      </c>
      <c r="U21" s="291">
        <v>-338.16500000000002</v>
      </c>
      <c r="V21" s="291">
        <v>46.136000000000024</v>
      </c>
      <c r="W21" s="291">
        <v>335.99</v>
      </c>
      <c r="X21" s="291">
        <v>-13.780999999999992</v>
      </c>
      <c r="Y21" s="291">
        <v>-89.608999999999995</v>
      </c>
      <c r="Z21" s="291">
        <v>36.305999999999983</v>
      </c>
      <c r="AA21" s="291">
        <v>250.33199999999999</v>
      </c>
    </row>
    <row r="22" spans="2:27">
      <c r="B22" s="106" t="s">
        <v>148</v>
      </c>
      <c r="C22" s="291">
        <v>4568.8940000000002</v>
      </c>
      <c r="D22" s="291">
        <v>17759.633999999998</v>
      </c>
      <c r="E22" s="291">
        <v>22328.527999999998</v>
      </c>
      <c r="F22" s="291">
        <v>4848.76</v>
      </c>
      <c r="G22" s="291">
        <v>6695.4849999999997</v>
      </c>
      <c r="H22" s="291">
        <v>10784.282999999999</v>
      </c>
      <c r="I22" s="291">
        <v>22328.527999999998</v>
      </c>
      <c r="J22" s="291">
        <v>2179.5550000000012</v>
      </c>
      <c r="K22" s="291">
        <v>8354.0930000000008</v>
      </c>
      <c r="L22" s="291">
        <v>-1372.6020000000003</v>
      </c>
      <c r="M22" s="291">
        <v>-5115.4520000000002</v>
      </c>
      <c r="N22" s="291">
        <v>806.95299999999997</v>
      </c>
      <c r="O22" s="291">
        <v>3238.6410000000001</v>
      </c>
      <c r="P22" s="291">
        <v>550.37900000000013</v>
      </c>
      <c r="Q22" s="291">
        <v>2284.268</v>
      </c>
      <c r="R22" s="291">
        <v>322.93700000000013</v>
      </c>
      <c r="S22" s="291">
        <v>1426.19</v>
      </c>
      <c r="T22" s="291">
        <v>-219.87599999999998</v>
      </c>
      <c r="U22" s="291">
        <v>-693.53</v>
      </c>
      <c r="V22" s="291">
        <v>77.861999999999966</v>
      </c>
      <c r="W22" s="291">
        <v>814.07299999999998</v>
      </c>
      <c r="X22" s="291">
        <v>-34.658000000000015</v>
      </c>
      <c r="Y22" s="291">
        <v>-256.072</v>
      </c>
      <c r="Z22" s="291">
        <v>734.21900000000005</v>
      </c>
      <c r="AA22" s="291">
        <v>1249.0160000000001</v>
      </c>
    </row>
    <row r="23" spans="2:27">
      <c r="B23" s="106" t="s">
        <v>378</v>
      </c>
      <c r="C23" s="291">
        <v>1255.482</v>
      </c>
      <c r="D23" s="291">
        <v>5751.1440000000002</v>
      </c>
      <c r="E23" s="291">
        <v>7006.6260000000002</v>
      </c>
      <c r="F23" s="291">
        <v>1560.248</v>
      </c>
      <c r="G23" s="291">
        <v>2138.6529999999998</v>
      </c>
      <c r="H23" s="291">
        <v>3307.7249999999999</v>
      </c>
      <c r="I23" s="291">
        <v>7006.6260000000002</v>
      </c>
      <c r="J23" s="291">
        <v>963.91300000000001</v>
      </c>
      <c r="K23" s="291">
        <v>3540.5810000000001</v>
      </c>
      <c r="L23" s="291">
        <v>-612.07600000000002</v>
      </c>
      <c r="M23" s="291">
        <v>-1888.383</v>
      </c>
      <c r="N23" s="291">
        <v>351.83699999999999</v>
      </c>
      <c r="O23" s="291">
        <v>1652.1980000000001</v>
      </c>
      <c r="P23" s="291">
        <v>284.22500000000014</v>
      </c>
      <c r="Q23" s="291">
        <v>1427.6610000000001</v>
      </c>
      <c r="R23" s="291">
        <v>47.311999999999898</v>
      </c>
      <c r="S23" s="291">
        <v>1074.2439999999999</v>
      </c>
      <c r="T23" s="291">
        <v>-63.561000000000007</v>
      </c>
      <c r="U23" s="291">
        <v>-197.20400000000001</v>
      </c>
      <c r="V23" s="291">
        <v>-0.30799999999999272</v>
      </c>
      <c r="W23" s="291">
        <v>952.17499999999995</v>
      </c>
      <c r="X23" s="291">
        <v>-67.330000000000041</v>
      </c>
      <c r="Y23" s="291">
        <v>-407.91500000000002</v>
      </c>
      <c r="Z23" s="291">
        <v>543.15299999999991</v>
      </c>
      <c r="AA23" s="291">
        <v>1155.0509999999999</v>
      </c>
    </row>
    <row r="24" spans="2:27">
      <c r="B24" s="106" t="s">
        <v>316</v>
      </c>
      <c r="C24" s="291">
        <v>45.904000000000003</v>
      </c>
      <c r="D24" s="291">
        <v>173.55799999999999</v>
      </c>
      <c r="E24" s="291">
        <v>219.46199999999999</v>
      </c>
      <c r="F24" s="291">
        <v>6.3490000000000002</v>
      </c>
      <c r="G24" s="291">
        <v>0.54200000000000004</v>
      </c>
      <c r="H24" s="291">
        <v>212.571</v>
      </c>
      <c r="I24" s="291">
        <v>219.46199999999999</v>
      </c>
      <c r="J24" s="291">
        <v>2.2610000000000006</v>
      </c>
      <c r="K24" s="291">
        <v>4.8630000000000004</v>
      </c>
      <c r="L24" s="291">
        <v>0</v>
      </c>
      <c r="M24" s="291">
        <v>0</v>
      </c>
      <c r="N24" s="291">
        <v>2.2610000000000006</v>
      </c>
      <c r="O24" s="291">
        <v>4.8630000000000004</v>
      </c>
      <c r="P24" s="291">
        <v>1.159</v>
      </c>
      <c r="Q24" s="291">
        <v>0.64300000000000002</v>
      </c>
      <c r="R24" s="291">
        <v>1.0569999999999999</v>
      </c>
      <c r="S24" s="291">
        <v>0.246</v>
      </c>
      <c r="T24" s="291">
        <v>0.35399999999999998</v>
      </c>
      <c r="U24" s="291">
        <v>1.026</v>
      </c>
      <c r="V24" s="291">
        <v>1.411</v>
      </c>
      <c r="W24" s="291">
        <v>1.2749999999999999</v>
      </c>
      <c r="X24" s="291">
        <v>-0.437</v>
      </c>
      <c r="Y24" s="291">
        <v>-0.45400000000000001</v>
      </c>
      <c r="Z24" s="291">
        <v>0.97399999999999998</v>
      </c>
      <c r="AA24" s="291">
        <v>0.82099999999999995</v>
      </c>
    </row>
    <row r="25" spans="2:27">
      <c r="B25" s="106" t="s">
        <v>317</v>
      </c>
      <c r="C25" s="291">
        <v>4.1390000000000002</v>
      </c>
      <c r="D25" s="291">
        <v>88.447000000000003</v>
      </c>
      <c r="E25" s="291">
        <v>92.585999999999999</v>
      </c>
      <c r="F25" s="291">
        <v>100.172</v>
      </c>
      <c r="G25" s="291">
        <v>28</v>
      </c>
      <c r="H25" s="291">
        <v>-35.585999999999999</v>
      </c>
      <c r="I25" s="291">
        <v>92.585999999999999</v>
      </c>
      <c r="J25" s="291">
        <v>5.0909999999999993</v>
      </c>
      <c r="K25" s="291">
        <v>14.773999999999999</v>
      </c>
      <c r="L25" s="291">
        <v>-9.43</v>
      </c>
      <c r="M25" s="291">
        <v>-9.43</v>
      </c>
      <c r="N25" s="291">
        <v>-4.3389999999999995</v>
      </c>
      <c r="O25" s="291">
        <v>5.3440000000000003</v>
      </c>
      <c r="P25" s="291">
        <v>3.3729999999999998</v>
      </c>
      <c r="Q25" s="291">
        <v>0.17399999999999999</v>
      </c>
      <c r="R25" s="291">
        <v>1.9729999999999999</v>
      </c>
      <c r="S25" s="291">
        <v>-5.4390000000000001</v>
      </c>
      <c r="T25" s="291">
        <v>-1.9590000000000032</v>
      </c>
      <c r="U25" s="291">
        <v>-68.643000000000001</v>
      </c>
      <c r="V25" s="291">
        <v>1.4000000000010004E-2</v>
      </c>
      <c r="W25" s="291">
        <v>-74.081999999999994</v>
      </c>
      <c r="X25" s="291">
        <v>0</v>
      </c>
      <c r="Y25" s="291">
        <v>0</v>
      </c>
      <c r="Z25" s="291">
        <v>1.4000000000010004E-2</v>
      </c>
      <c r="AA25" s="291">
        <v>-74.081999999999994</v>
      </c>
    </row>
    <row r="26" spans="2:27">
      <c r="B26" s="226" t="s">
        <v>379</v>
      </c>
      <c r="C26" s="291">
        <v>10.327</v>
      </c>
      <c r="D26" s="291">
        <v>4.5069999999999997</v>
      </c>
      <c r="E26" s="291">
        <v>14.834</v>
      </c>
      <c r="F26" s="291">
        <v>11.554</v>
      </c>
      <c r="G26" s="291">
        <v>1.659</v>
      </c>
      <c r="H26" s="291">
        <v>1.621</v>
      </c>
      <c r="I26" s="291">
        <v>14.834</v>
      </c>
      <c r="J26" s="291">
        <v>18.302999999999997</v>
      </c>
      <c r="K26" s="291">
        <v>63.616999999999997</v>
      </c>
      <c r="L26" s="291">
        <v>-14.018000000000001</v>
      </c>
      <c r="M26" s="291">
        <v>-53.521999999999998</v>
      </c>
      <c r="N26" s="291">
        <v>4.285000000000001</v>
      </c>
      <c r="O26" s="291">
        <v>10.095000000000001</v>
      </c>
      <c r="P26" s="291">
        <v>1.9810000000000001</v>
      </c>
      <c r="Q26" s="291">
        <v>2.403</v>
      </c>
      <c r="R26" s="291">
        <v>1.776</v>
      </c>
      <c r="S26" s="291">
        <v>1.6619999999999999</v>
      </c>
      <c r="T26" s="291">
        <v>-6.0999999999999999E-2</v>
      </c>
      <c r="U26" s="291">
        <v>-0.156</v>
      </c>
      <c r="V26" s="291">
        <v>1.714</v>
      </c>
      <c r="W26" s="291">
        <v>1.6439999999999999</v>
      </c>
      <c r="X26" s="291">
        <v>-0.47000000000000003</v>
      </c>
      <c r="Y26" s="291">
        <v>-0.51600000000000001</v>
      </c>
      <c r="Z26" s="291">
        <v>1.244</v>
      </c>
      <c r="AA26" s="291">
        <v>1.1279999999999999</v>
      </c>
    </row>
    <row r="27" spans="2:27">
      <c r="B27" s="226" t="s">
        <v>380</v>
      </c>
      <c r="C27" s="291">
        <v>11.382999999999999</v>
      </c>
      <c r="D27" s="291">
        <v>35.098999999999997</v>
      </c>
      <c r="E27" s="291">
        <v>46.481999999999999</v>
      </c>
      <c r="F27" s="291">
        <v>1.9710000000000001</v>
      </c>
      <c r="G27" s="291">
        <v>3.056</v>
      </c>
      <c r="H27" s="291">
        <v>41.454999999999998</v>
      </c>
      <c r="I27" s="291">
        <v>46.481999999999999</v>
      </c>
      <c r="J27" s="291">
        <v>5.7559999999999985</v>
      </c>
      <c r="K27" s="291">
        <v>18.184999999999999</v>
      </c>
      <c r="L27" s="291">
        <v>-0.50199999999999978</v>
      </c>
      <c r="M27" s="291">
        <v>-3.9039999999999999</v>
      </c>
      <c r="N27" s="291">
        <v>5.2540000000000013</v>
      </c>
      <c r="O27" s="291">
        <v>14.281000000000001</v>
      </c>
      <c r="P27" s="291">
        <v>3.7300000000000004</v>
      </c>
      <c r="Q27" s="291">
        <v>10.701000000000001</v>
      </c>
      <c r="R27" s="291">
        <v>3.3939999999999992</v>
      </c>
      <c r="S27" s="291">
        <v>9.4079999999999995</v>
      </c>
      <c r="T27" s="291">
        <v>-6.6000000000000003E-2</v>
      </c>
      <c r="U27" s="291">
        <v>-0.22900000000000001</v>
      </c>
      <c r="V27" s="291">
        <v>3.3289999999999997</v>
      </c>
      <c r="W27" s="291">
        <v>9.18</v>
      </c>
      <c r="X27" s="291">
        <v>-0.39999999999999991</v>
      </c>
      <c r="Y27" s="291">
        <v>-1.2769999999999999</v>
      </c>
      <c r="Z27" s="291">
        <v>2.9289999999999994</v>
      </c>
      <c r="AA27" s="291">
        <v>7.9029999999999996</v>
      </c>
    </row>
    <row r="28" spans="2:27">
      <c r="B28" s="226" t="s">
        <v>381</v>
      </c>
      <c r="C28" s="291">
        <v>62.216000000000001</v>
      </c>
      <c r="D28" s="291">
        <v>20.114999999999998</v>
      </c>
      <c r="E28" s="291">
        <v>82.331000000000003</v>
      </c>
      <c r="F28" s="291">
        <v>46.872999999999998</v>
      </c>
      <c r="G28" s="291">
        <v>9.3490000000000002</v>
      </c>
      <c r="H28" s="291">
        <v>26.109000000000002</v>
      </c>
      <c r="I28" s="291">
        <v>82.331000000000003</v>
      </c>
      <c r="J28" s="291">
        <v>1.0990000000000002</v>
      </c>
      <c r="K28" s="291">
        <v>3.3820000000000001</v>
      </c>
      <c r="L28" s="291">
        <v>0</v>
      </c>
      <c r="M28" s="291">
        <v>-0.46600000000000003</v>
      </c>
      <c r="N28" s="291">
        <v>1.099</v>
      </c>
      <c r="O28" s="291">
        <v>2.9159999999999999</v>
      </c>
      <c r="P28" s="291">
        <v>0.69799999999999995</v>
      </c>
      <c r="Q28" s="291">
        <v>1.9219999999999999</v>
      </c>
      <c r="R28" s="291">
        <v>0.48599999999999999</v>
      </c>
      <c r="S28" s="291">
        <v>1.137</v>
      </c>
      <c r="T28" s="291">
        <v>0.10799999999999998</v>
      </c>
      <c r="U28" s="291">
        <v>0.86899999999999999</v>
      </c>
      <c r="V28" s="291">
        <v>0.59399999999999986</v>
      </c>
      <c r="W28" s="291">
        <v>2.0059999999999998</v>
      </c>
      <c r="X28" s="291">
        <v>-8.4000000000000019E-2</v>
      </c>
      <c r="Y28" s="291">
        <v>-0.25900000000000001</v>
      </c>
      <c r="Z28" s="291">
        <v>0.51</v>
      </c>
      <c r="AA28" s="291">
        <v>1.7470000000000001</v>
      </c>
    </row>
    <row r="29" spans="2:27">
      <c r="B29" s="226" t="s">
        <v>382</v>
      </c>
      <c r="C29" s="291">
        <v>54.642000000000003</v>
      </c>
      <c r="D29" s="291">
        <v>310.221</v>
      </c>
      <c r="E29" s="291">
        <v>364.863</v>
      </c>
      <c r="F29" s="291">
        <v>3.7469999999999999</v>
      </c>
      <c r="G29" s="291">
        <v>0</v>
      </c>
      <c r="H29" s="291">
        <v>361.11599999999999</v>
      </c>
      <c r="I29" s="291">
        <v>364.863</v>
      </c>
      <c r="J29" s="291">
        <v>11.645</v>
      </c>
      <c r="K29" s="291">
        <v>33.686</v>
      </c>
      <c r="L29" s="291">
        <v>-1.8029999999999999</v>
      </c>
      <c r="M29" s="291">
        <v>-8.2119999999999997</v>
      </c>
      <c r="N29" s="291">
        <v>9.8420000000000005</v>
      </c>
      <c r="O29" s="291">
        <v>25.474</v>
      </c>
      <c r="P29" s="291">
        <v>7.0329999999999995</v>
      </c>
      <c r="Q29" s="291">
        <v>18.13</v>
      </c>
      <c r="R29" s="291">
        <v>4.7609999999999992</v>
      </c>
      <c r="S29" s="291">
        <v>9.2349999999999994</v>
      </c>
      <c r="T29" s="291">
        <v>0.11</v>
      </c>
      <c r="U29" s="291">
        <v>0.112</v>
      </c>
      <c r="V29" s="291">
        <v>4.8709999999999996</v>
      </c>
      <c r="W29" s="291">
        <v>9.3469999999999995</v>
      </c>
      <c r="X29" s="291">
        <v>-0.81799999999999984</v>
      </c>
      <c r="Y29" s="291">
        <v>-2.4209999999999998</v>
      </c>
      <c r="Z29" s="291">
        <v>4.0529999999999999</v>
      </c>
      <c r="AA29" s="291">
        <v>6.9260000000000002</v>
      </c>
    </row>
    <row r="30" spans="2:27">
      <c r="B30" s="226" t="s">
        <v>383</v>
      </c>
      <c r="C30" s="291">
        <v>0</v>
      </c>
      <c r="D30" s="291">
        <v>0</v>
      </c>
      <c r="E30" s="291">
        <v>0</v>
      </c>
      <c r="F30" s="291">
        <v>0</v>
      </c>
      <c r="G30" s="291">
        <v>0</v>
      </c>
      <c r="H30" s="291">
        <v>0</v>
      </c>
      <c r="I30" s="291">
        <v>0</v>
      </c>
      <c r="J30" s="291">
        <v>0</v>
      </c>
      <c r="K30" s="291">
        <v>2.5960000000000001</v>
      </c>
      <c r="L30" s="291">
        <v>0</v>
      </c>
      <c r="M30" s="291">
        <v>-5.8999999999999997E-2</v>
      </c>
      <c r="N30" s="291">
        <v>0</v>
      </c>
      <c r="O30" s="291">
        <v>2.5369999999999999</v>
      </c>
      <c r="P30" s="291">
        <v>0</v>
      </c>
      <c r="Q30" s="291">
        <v>1.571</v>
      </c>
      <c r="R30" s="291">
        <v>0</v>
      </c>
      <c r="S30" s="291">
        <v>0.98299999999999998</v>
      </c>
      <c r="T30" s="291">
        <v>0</v>
      </c>
      <c r="U30" s="291">
        <v>8.0000000000000002E-3</v>
      </c>
      <c r="V30" s="291">
        <v>0</v>
      </c>
      <c r="W30" s="291">
        <v>0.999</v>
      </c>
      <c r="X30" s="291">
        <v>0</v>
      </c>
      <c r="Y30" s="291">
        <v>-0.193</v>
      </c>
      <c r="Z30" s="291">
        <v>0</v>
      </c>
      <c r="AA30" s="291">
        <v>0.80600000000000005</v>
      </c>
    </row>
    <row r="31" spans="2:27">
      <c r="B31" s="226" t="s">
        <v>318</v>
      </c>
      <c r="C31" s="291">
        <v>89.596000000000004</v>
      </c>
      <c r="D31" s="291">
        <v>212.56</v>
      </c>
      <c r="E31" s="291">
        <v>302.15600000000001</v>
      </c>
      <c r="F31" s="291">
        <v>60.07</v>
      </c>
      <c r="G31" s="291">
        <v>23.420999999999999</v>
      </c>
      <c r="H31" s="291">
        <v>218.66499999999999</v>
      </c>
      <c r="I31" s="291">
        <v>302.15600000000001</v>
      </c>
      <c r="J31" s="291">
        <v>2.2940000000000005</v>
      </c>
      <c r="K31" s="291">
        <v>5.4640000000000004</v>
      </c>
      <c r="L31" s="291">
        <v>0</v>
      </c>
      <c r="M31" s="291">
        <v>0</v>
      </c>
      <c r="N31" s="291">
        <v>2.2940000000000005</v>
      </c>
      <c r="O31" s="291">
        <v>5.4640000000000004</v>
      </c>
      <c r="P31" s="291">
        <v>0.13300000000000001</v>
      </c>
      <c r="Q31" s="291">
        <v>6.0000000000000001E-3</v>
      </c>
      <c r="R31" s="291">
        <v>-0.37000000000000011</v>
      </c>
      <c r="S31" s="291">
        <v>-1.641</v>
      </c>
      <c r="T31" s="291">
        <v>0</v>
      </c>
      <c r="U31" s="291">
        <v>0.49099999999999999</v>
      </c>
      <c r="V31" s="291">
        <v>-0.36999999999999744</v>
      </c>
      <c r="W31" s="291">
        <v>25.234000000000002</v>
      </c>
      <c r="X31" s="291">
        <v>-8.8999999999999968E-2</v>
      </c>
      <c r="Y31" s="291">
        <v>-2.7549999999999999</v>
      </c>
      <c r="Z31" s="291">
        <v>-0.45899999999999963</v>
      </c>
      <c r="AA31" s="291">
        <v>22.478999999999999</v>
      </c>
    </row>
    <row r="32" spans="2:27">
      <c r="B32" s="226" t="s">
        <v>320</v>
      </c>
      <c r="C32" s="291">
        <v>4.2690000000000001</v>
      </c>
      <c r="D32" s="291">
        <v>61.734000000000002</v>
      </c>
      <c r="E32" s="291">
        <v>66.003</v>
      </c>
      <c r="F32" s="291">
        <v>45.389000000000003</v>
      </c>
      <c r="G32" s="291">
        <v>2.2970000000000002</v>
      </c>
      <c r="H32" s="291">
        <v>18.317</v>
      </c>
      <c r="I32" s="291">
        <v>66.003</v>
      </c>
      <c r="J32" s="291">
        <v>3.0180000000000007</v>
      </c>
      <c r="K32" s="291">
        <v>12.63</v>
      </c>
      <c r="L32" s="291">
        <v>-0.35000000000000009</v>
      </c>
      <c r="M32" s="291">
        <v>-1.3180000000000001</v>
      </c>
      <c r="N32" s="291">
        <v>2.6679999999999993</v>
      </c>
      <c r="O32" s="291">
        <v>11.311999999999999</v>
      </c>
      <c r="P32" s="291">
        <v>2.0779999999999994</v>
      </c>
      <c r="Q32" s="291">
        <v>9.5259999999999998</v>
      </c>
      <c r="R32" s="291">
        <v>1.0919999999999996</v>
      </c>
      <c r="S32" s="291">
        <v>5.6859999999999999</v>
      </c>
      <c r="T32" s="291">
        <v>-0.89700000000000024</v>
      </c>
      <c r="U32" s="291">
        <v>-3.2480000000000002</v>
      </c>
      <c r="V32" s="291">
        <v>0.19499999999999984</v>
      </c>
      <c r="W32" s="291">
        <v>2.4390000000000001</v>
      </c>
      <c r="X32" s="291">
        <v>-0.67299999999999993</v>
      </c>
      <c r="Y32" s="291">
        <v>-0.84099999999999997</v>
      </c>
      <c r="Z32" s="291">
        <v>-0.47799999999999998</v>
      </c>
      <c r="AA32" s="291">
        <v>1.5980000000000001</v>
      </c>
    </row>
    <row r="33" spans="2:33">
      <c r="B33" s="226" t="s">
        <v>319</v>
      </c>
      <c r="C33" s="291">
        <v>124.523</v>
      </c>
      <c r="D33" s="291">
        <v>475.47800000000001</v>
      </c>
      <c r="E33" s="291">
        <v>600.00099999999998</v>
      </c>
      <c r="F33" s="291">
        <v>69.400999999999996</v>
      </c>
      <c r="G33" s="291">
        <v>102.633</v>
      </c>
      <c r="H33" s="291">
        <v>427.96699999999998</v>
      </c>
      <c r="I33" s="291">
        <v>600.00099999999998</v>
      </c>
      <c r="J33" s="291">
        <v>54.316000000000003</v>
      </c>
      <c r="K33" s="291">
        <v>207.548</v>
      </c>
      <c r="L33" s="291">
        <v>-41.152000000000001</v>
      </c>
      <c r="M33" s="291">
        <v>-135.01300000000001</v>
      </c>
      <c r="N33" s="291">
        <v>13.163999999999994</v>
      </c>
      <c r="O33" s="291">
        <v>72.534999999999997</v>
      </c>
      <c r="P33" s="291">
        <v>7.7659999999999982</v>
      </c>
      <c r="Q33" s="291">
        <v>57.518999999999998</v>
      </c>
      <c r="R33" s="291">
        <v>3.0059999999999931</v>
      </c>
      <c r="S33" s="291">
        <v>37.784999999999997</v>
      </c>
      <c r="T33" s="291">
        <v>-1.1520000000000001</v>
      </c>
      <c r="U33" s="291">
        <v>-4.016</v>
      </c>
      <c r="V33" s="291">
        <v>1.855000000000004</v>
      </c>
      <c r="W33" s="291">
        <v>33.770000000000003</v>
      </c>
      <c r="X33" s="291">
        <v>-1.1999999999999993</v>
      </c>
      <c r="Y33" s="291">
        <v>-10.891999999999999</v>
      </c>
      <c r="Z33" s="291">
        <v>0.65500000000000114</v>
      </c>
      <c r="AA33" s="291">
        <v>22.878</v>
      </c>
    </row>
    <row r="34" spans="2:33">
      <c r="B34" s="226" t="s">
        <v>384</v>
      </c>
      <c r="C34" s="291">
        <v>1408.816</v>
      </c>
      <c r="D34" s="291">
        <v>6274.33</v>
      </c>
      <c r="E34" s="291">
        <v>7683.1459999999997</v>
      </c>
      <c r="F34" s="291">
        <v>1698.0070000000001</v>
      </c>
      <c r="G34" s="291">
        <v>2320.3850000000002</v>
      </c>
      <c r="H34" s="291">
        <v>3664.7539999999999</v>
      </c>
      <c r="I34" s="291">
        <v>7683.1459999999997</v>
      </c>
      <c r="J34" s="291">
        <v>1055.5880000000002</v>
      </c>
      <c r="K34" s="291">
        <v>3870.3870000000002</v>
      </c>
      <c r="L34" s="291">
        <v>-670.673</v>
      </c>
      <c r="M34" s="291">
        <v>-2069.3879999999999</v>
      </c>
      <c r="N34" s="291">
        <v>384.91499999999996</v>
      </c>
      <c r="O34" s="291">
        <v>1800.999</v>
      </c>
      <c r="P34" s="291">
        <v>313.32500000000005</v>
      </c>
      <c r="Q34" s="291">
        <v>1528.9059999999999</v>
      </c>
      <c r="R34" s="291">
        <v>64.006999999999834</v>
      </c>
      <c r="S34" s="291">
        <v>1129.3789999999999</v>
      </c>
      <c r="T34" s="291">
        <v>-67.949000000000012</v>
      </c>
      <c r="U34" s="291">
        <v>-277.61200000000002</v>
      </c>
      <c r="V34" s="291">
        <v>-2.5199999999999818</v>
      </c>
      <c r="W34" s="291">
        <v>856.87400000000002</v>
      </c>
      <c r="X34" s="291">
        <v>-70.930999999999983</v>
      </c>
      <c r="Y34" s="291">
        <v>-423.09699999999998</v>
      </c>
      <c r="Z34" s="291">
        <v>416.36100000000005</v>
      </c>
      <c r="AA34" s="291">
        <v>923.58900000000006</v>
      </c>
    </row>
    <row r="35" spans="2:33">
      <c r="B35" s="226" t="s">
        <v>385</v>
      </c>
      <c r="C35" s="291">
        <v>1162.4960000000001</v>
      </c>
      <c r="D35" s="291">
        <v>2.206</v>
      </c>
      <c r="E35" s="291">
        <v>1164.702</v>
      </c>
      <c r="F35" s="291">
        <v>0.58299999999999996</v>
      </c>
      <c r="G35" s="291">
        <v>0</v>
      </c>
      <c r="H35" s="291">
        <v>1164.1189999999999</v>
      </c>
      <c r="I35" s="291">
        <v>1164.702</v>
      </c>
      <c r="J35" s="291">
        <v>0</v>
      </c>
      <c r="K35" s="291">
        <v>0</v>
      </c>
      <c r="L35" s="291">
        <v>0</v>
      </c>
      <c r="M35" s="291">
        <v>0</v>
      </c>
      <c r="N35" s="291">
        <v>0</v>
      </c>
      <c r="O35" s="291">
        <v>0</v>
      </c>
      <c r="P35" s="291">
        <v>-6.0999999999999985E-2</v>
      </c>
      <c r="Q35" s="291">
        <v>-0.17599999999999999</v>
      </c>
      <c r="R35" s="291">
        <v>-6.0999999999999985E-2</v>
      </c>
      <c r="S35" s="291">
        <v>-0.17599999999999999</v>
      </c>
      <c r="T35" s="291">
        <v>0.248</v>
      </c>
      <c r="U35" s="291">
        <v>-0.63400000000000001</v>
      </c>
      <c r="V35" s="291">
        <v>68.890999999999991</v>
      </c>
      <c r="W35" s="291">
        <v>205.642</v>
      </c>
      <c r="X35" s="291">
        <v>1.0000000000000009E-3</v>
      </c>
      <c r="Y35" s="291">
        <v>-5.1999999999999998E-2</v>
      </c>
      <c r="Z35" s="291">
        <v>96.600999999999999</v>
      </c>
      <c r="AA35" s="291">
        <v>233.29900000000001</v>
      </c>
    </row>
    <row r="36" spans="2:33">
      <c r="B36" s="226" t="s">
        <v>150</v>
      </c>
      <c r="C36" s="291">
        <v>347.87700000000001</v>
      </c>
      <c r="D36" s="291">
        <v>1485.3240000000001</v>
      </c>
      <c r="E36" s="291">
        <v>1833.201</v>
      </c>
      <c r="F36" s="291">
        <v>436.017</v>
      </c>
      <c r="G36" s="291">
        <v>507.02199999999999</v>
      </c>
      <c r="H36" s="291">
        <v>890.16200000000003</v>
      </c>
      <c r="I36" s="291">
        <v>1833.201</v>
      </c>
      <c r="J36" s="291">
        <v>166.01100000000002</v>
      </c>
      <c r="K36" s="291">
        <v>626.75400000000002</v>
      </c>
      <c r="L36" s="291">
        <v>-49.025000000000006</v>
      </c>
      <c r="M36" s="291">
        <v>-249.68100000000001</v>
      </c>
      <c r="N36" s="291">
        <v>116.98599999999999</v>
      </c>
      <c r="O36" s="291">
        <v>377.07299999999998</v>
      </c>
      <c r="P36" s="291">
        <v>94.231999999999971</v>
      </c>
      <c r="Q36" s="291">
        <v>303.22699999999998</v>
      </c>
      <c r="R36" s="291">
        <v>90.919000000000011</v>
      </c>
      <c r="S36" s="291">
        <v>290.846</v>
      </c>
      <c r="T36" s="291">
        <v>-6.827</v>
      </c>
      <c r="U36" s="291">
        <v>-14.706</v>
      </c>
      <c r="V36" s="291">
        <v>84.054000000000002</v>
      </c>
      <c r="W36" s="291">
        <v>295.64600000000002</v>
      </c>
      <c r="X36" s="291">
        <v>-24.494</v>
      </c>
      <c r="Y36" s="291">
        <v>-87.048000000000002</v>
      </c>
      <c r="Z36" s="291">
        <v>73.566999999999979</v>
      </c>
      <c r="AA36" s="291">
        <v>222.60499999999999</v>
      </c>
    </row>
    <row r="37" spans="2:33">
      <c r="B37" s="226" t="s">
        <v>151</v>
      </c>
      <c r="C37" s="291">
        <v>16.273</v>
      </c>
      <c r="D37" s="291">
        <v>135.065</v>
      </c>
      <c r="E37" s="291">
        <v>151.33799999999999</v>
      </c>
      <c r="F37" s="291">
        <v>9.7739999999999991</v>
      </c>
      <c r="G37" s="291">
        <v>34.055999999999997</v>
      </c>
      <c r="H37" s="291">
        <v>107.508</v>
      </c>
      <c r="I37" s="291">
        <v>151.33799999999999</v>
      </c>
      <c r="J37" s="291">
        <v>18.020999999999994</v>
      </c>
      <c r="K37" s="291">
        <v>70.203999999999994</v>
      </c>
      <c r="L37" s="291">
        <v>-2.2509999999999977</v>
      </c>
      <c r="M37" s="291">
        <v>-27.777999999999999</v>
      </c>
      <c r="N37" s="291">
        <v>15.770000000000003</v>
      </c>
      <c r="O37" s="291">
        <v>42.426000000000002</v>
      </c>
      <c r="P37" s="291">
        <v>13.763999999999996</v>
      </c>
      <c r="Q37" s="291">
        <v>35.997999999999998</v>
      </c>
      <c r="R37" s="291">
        <v>13.096999999999998</v>
      </c>
      <c r="S37" s="291">
        <v>34.423999999999999</v>
      </c>
      <c r="T37" s="291">
        <v>-0.12</v>
      </c>
      <c r="U37" s="291">
        <v>0.32800000000000001</v>
      </c>
      <c r="V37" s="291">
        <v>12.981000000000002</v>
      </c>
      <c r="W37" s="291">
        <v>34.756</v>
      </c>
      <c r="X37" s="291">
        <v>-4.1619999999999999</v>
      </c>
      <c r="Y37" s="291">
        <v>-10.331</v>
      </c>
      <c r="Z37" s="291">
        <v>11.9</v>
      </c>
      <c r="AA37" s="291">
        <v>27.506</v>
      </c>
    </row>
    <row r="38" spans="2:33">
      <c r="B38" s="226" t="s">
        <v>152</v>
      </c>
      <c r="C38" s="291">
        <v>29.75</v>
      </c>
      <c r="D38" s="291">
        <v>155.80000000000001</v>
      </c>
      <c r="E38" s="291">
        <v>185.55</v>
      </c>
      <c r="F38" s="291">
        <v>76.427000000000007</v>
      </c>
      <c r="G38" s="291">
        <v>30.323</v>
      </c>
      <c r="H38" s="291">
        <v>78.8</v>
      </c>
      <c r="I38" s="291">
        <v>185.55</v>
      </c>
      <c r="J38" s="291">
        <v>20.998999999999995</v>
      </c>
      <c r="K38" s="291">
        <v>100.911</v>
      </c>
      <c r="L38" s="291">
        <v>-7.1030000000000015</v>
      </c>
      <c r="M38" s="291">
        <v>-31.038</v>
      </c>
      <c r="N38" s="291">
        <v>13.896000000000008</v>
      </c>
      <c r="O38" s="291">
        <v>69.873000000000005</v>
      </c>
      <c r="P38" s="291">
        <v>10.884</v>
      </c>
      <c r="Q38" s="291">
        <v>58.984000000000002</v>
      </c>
      <c r="R38" s="291">
        <v>10.896000000000001</v>
      </c>
      <c r="S38" s="291">
        <v>56.582999999999998</v>
      </c>
      <c r="T38" s="291">
        <v>0.76800000000000002</v>
      </c>
      <c r="U38" s="291">
        <v>-0.78800000000000003</v>
      </c>
      <c r="V38" s="291">
        <v>11.664000000000001</v>
      </c>
      <c r="W38" s="291">
        <v>55.795000000000002</v>
      </c>
      <c r="X38" s="291">
        <v>-3.3650000000000002</v>
      </c>
      <c r="Y38" s="291">
        <v>-17.73</v>
      </c>
      <c r="Z38" s="291">
        <v>9.8800000000000026</v>
      </c>
      <c r="AA38" s="291">
        <v>39.646000000000001</v>
      </c>
    </row>
    <row r="39" spans="2:33">
      <c r="B39" s="226" t="s">
        <v>153</v>
      </c>
      <c r="C39" s="291">
        <v>228.989</v>
      </c>
      <c r="D39" s="291">
        <v>1600.4829999999999</v>
      </c>
      <c r="E39" s="291">
        <v>1829.472</v>
      </c>
      <c r="F39" s="291">
        <v>524.01099999999997</v>
      </c>
      <c r="G39" s="291">
        <v>368.11700000000002</v>
      </c>
      <c r="H39" s="291">
        <v>937.34400000000005</v>
      </c>
      <c r="I39" s="291">
        <v>1829.472</v>
      </c>
      <c r="J39" s="291">
        <v>271.70600000000002</v>
      </c>
      <c r="K39" s="291">
        <v>1118.77</v>
      </c>
      <c r="L39" s="291">
        <v>-183.697</v>
      </c>
      <c r="M39" s="291">
        <v>-750.44600000000003</v>
      </c>
      <c r="N39" s="291">
        <v>88.009000000000015</v>
      </c>
      <c r="O39" s="291">
        <v>368.32400000000001</v>
      </c>
      <c r="P39" s="291">
        <v>60.899999999999977</v>
      </c>
      <c r="Q39" s="291">
        <v>276.88499999999999</v>
      </c>
      <c r="R39" s="291">
        <v>56.766999999999996</v>
      </c>
      <c r="S39" s="291">
        <v>250.12899999999999</v>
      </c>
      <c r="T39" s="291">
        <v>-1.7180000000000035</v>
      </c>
      <c r="U39" s="291">
        <v>-20.609000000000002</v>
      </c>
      <c r="V39" s="291">
        <v>55.078999999999979</v>
      </c>
      <c r="W39" s="291">
        <v>229.56299999999999</v>
      </c>
      <c r="X39" s="291">
        <v>-19.971000000000004</v>
      </c>
      <c r="Y39" s="291">
        <v>-77.308000000000007</v>
      </c>
      <c r="Z39" s="291">
        <v>59.552999999999983</v>
      </c>
      <c r="AA39" s="291">
        <v>176.7</v>
      </c>
    </row>
    <row r="40" spans="2:33">
      <c r="B40" s="226" t="s">
        <v>154</v>
      </c>
      <c r="C40" s="291">
        <v>3957.1750000000002</v>
      </c>
      <c r="D40" s="291">
        <v>2.1219999999999999</v>
      </c>
      <c r="E40" s="291">
        <v>3959.297</v>
      </c>
      <c r="F40" s="291">
        <v>1943.2860000000001</v>
      </c>
      <c r="G40" s="291">
        <v>0</v>
      </c>
      <c r="H40" s="291">
        <v>2016.011</v>
      </c>
      <c r="I40" s="291">
        <v>3959.297</v>
      </c>
      <c r="J40" s="291">
        <v>416.97600000000011</v>
      </c>
      <c r="K40" s="291">
        <v>1681.075</v>
      </c>
      <c r="L40" s="291">
        <v>-184.5809999999999</v>
      </c>
      <c r="M40" s="291">
        <v>-826.87699999999995</v>
      </c>
      <c r="N40" s="291">
        <v>232.39499999999998</v>
      </c>
      <c r="O40" s="291">
        <v>854.19799999999998</v>
      </c>
      <c r="P40" s="291">
        <v>181.37199999999996</v>
      </c>
      <c r="Q40" s="291">
        <v>681.39499999999998</v>
      </c>
      <c r="R40" s="291">
        <v>173.142</v>
      </c>
      <c r="S40" s="291">
        <v>637.98199999999997</v>
      </c>
      <c r="T40" s="291">
        <v>-7.7250000000000014</v>
      </c>
      <c r="U40" s="291">
        <v>-36.908000000000001</v>
      </c>
      <c r="V40" s="291">
        <v>165.32600000000002</v>
      </c>
      <c r="W40" s="291">
        <v>601.072</v>
      </c>
      <c r="X40" s="291">
        <v>-52.272999999999996</v>
      </c>
      <c r="Y40" s="291">
        <v>-194.26499999999999</v>
      </c>
      <c r="Z40" s="291">
        <v>157.18599999999998</v>
      </c>
      <c r="AA40" s="291">
        <v>450.94</v>
      </c>
    </row>
    <row r="41" spans="2:33">
      <c r="B41" s="226" t="s">
        <v>321</v>
      </c>
      <c r="C41" s="291">
        <v>0</v>
      </c>
      <c r="D41" s="291">
        <v>0</v>
      </c>
      <c r="E41" s="291">
        <v>0</v>
      </c>
      <c r="F41" s="291">
        <v>0</v>
      </c>
      <c r="G41" s="291">
        <v>0</v>
      </c>
      <c r="H41" s="291">
        <v>0</v>
      </c>
      <c r="I41" s="291">
        <v>0</v>
      </c>
      <c r="J41" s="291">
        <v>0</v>
      </c>
      <c r="K41" s="291">
        <v>26.777000000000001</v>
      </c>
      <c r="L41" s="291">
        <v>-1.000000000000334E-3</v>
      </c>
      <c r="M41" s="291">
        <v>-2.4060000000000001</v>
      </c>
      <c r="N41" s="291">
        <v>-1.0000000000012221E-3</v>
      </c>
      <c r="O41" s="291">
        <v>24.370999999999999</v>
      </c>
      <c r="P41" s="291">
        <v>0</v>
      </c>
      <c r="Q41" s="291">
        <v>15.852</v>
      </c>
      <c r="R41" s="291">
        <v>0</v>
      </c>
      <c r="S41" s="291">
        <v>12.92</v>
      </c>
      <c r="T41" s="291">
        <v>0</v>
      </c>
      <c r="U41" s="291">
        <v>-5.7830000000000004</v>
      </c>
      <c r="V41" s="291">
        <v>0</v>
      </c>
      <c r="W41" s="291">
        <v>7.1360000000000001</v>
      </c>
      <c r="X41" s="291">
        <v>0</v>
      </c>
      <c r="Y41" s="291">
        <v>-20.292000000000002</v>
      </c>
      <c r="Z41" s="291">
        <v>0.17300000000000004</v>
      </c>
      <c r="AA41" s="291">
        <v>-12.983000000000001</v>
      </c>
    </row>
    <row r="42" spans="2:33">
      <c r="B42" s="259"/>
      <c r="C42" s="259"/>
      <c r="D42" s="259"/>
      <c r="E42" s="259"/>
      <c r="F42" s="259"/>
      <c r="G42" s="259"/>
      <c r="H42" s="259"/>
      <c r="I42" s="259"/>
      <c r="J42" s="259"/>
      <c r="K42" s="259">
        <v>0</v>
      </c>
      <c r="L42" s="259"/>
      <c r="M42" s="259"/>
      <c r="N42" s="259"/>
      <c r="O42" s="259"/>
      <c r="P42" s="259"/>
      <c r="Q42" s="259"/>
      <c r="R42" s="259"/>
      <c r="S42" s="259"/>
      <c r="T42" s="259"/>
      <c r="U42" s="259"/>
      <c r="V42" s="259"/>
      <c r="W42" s="259"/>
      <c r="X42" s="259"/>
      <c r="Y42" s="259"/>
      <c r="Z42" s="259"/>
      <c r="AA42" s="259"/>
      <c r="AB42" s="259"/>
      <c r="AC42" s="259"/>
      <c r="AD42" s="259"/>
      <c r="AE42" s="259"/>
      <c r="AF42" s="259"/>
      <c r="AG42" s="259"/>
    </row>
    <row r="43" spans="2:33">
      <c r="B43" s="259"/>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row>
    <row r="44" spans="2:33">
      <c r="G44" s="230"/>
      <c r="I44" s="267"/>
      <c r="V44" s="292"/>
      <c r="W44" s="292"/>
    </row>
    <row r="45" spans="2:33" s="284" customFormat="1">
      <c r="G45" s="267"/>
      <c r="I45" s="267"/>
      <c r="J45" s="287"/>
      <c r="K45" s="287"/>
      <c r="L45" s="293"/>
      <c r="M45" s="293"/>
      <c r="N45" s="267"/>
      <c r="O45" s="267"/>
      <c r="P45" s="267"/>
      <c r="Q45" s="267"/>
      <c r="R45" s="267"/>
      <c r="S45" s="267"/>
      <c r="T45" s="267"/>
      <c r="U45" s="267"/>
      <c r="V45" s="267"/>
      <c r="W45" s="267"/>
      <c r="X45" s="267"/>
      <c r="Y45" s="267"/>
      <c r="Z45" s="267"/>
    </row>
    <row r="46" spans="2:33" ht="25.5" customHeight="1">
      <c r="C46" s="638" t="s">
        <v>50</v>
      </c>
      <c r="D46" s="639" t="s">
        <v>155</v>
      </c>
      <c r="E46" s="639" t="s">
        <v>51</v>
      </c>
      <c r="F46" s="639" t="s">
        <v>52</v>
      </c>
      <c r="G46" s="639" t="s">
        <v>53</v>
      </c>
      <c r="H46" s="639" t="s">
        <v>156</v>
      </c>
      <c r="I46" s="640" t="s">
        <v>129</v>
      </c>
      <c r="J46" s="925" t="s">
        <v>88</v>
      </c>
      <c r="K46" s="926"/>
      <c r="L46" s="925" t="s">
        <v>157</v>
      </c>
      <c r="M46" s="926"/>
      <c r="N46" s="925" t="s">
        <v>95</v>
      </c>
      <c r="O46" s="926"/>
      <c r="P46" s="925" t="s">
        <v>29</v>
      </c>
      <c r="Q46" s="926"/>
      <c r="R46" s="925" t="s">
        <v>158</v>
      </c>
      <c r="S46" s="926"/>
      <c r="T46" s="925" t="s">
        <v>159</v>
      </c>
      <c r="U46" s="926"/>
      <c r="V46" s="925" t="s">
        <v>160</v>
      </c>
      <c r="W46" s="926"/>
      <c r="X46" s="925" t="s">
        <v>86</v>
      </c>
      <c r="Y46" s="926"/>
      <c r="Z46" s="925" t="s">
        <v>87</v>
      </c>
      <c r="AA46" s="926"/>
    </row>
    <row r="47" spans="2:33">
      <c r="C47" s="641" t="s">
        <v>408</v>
      </c>
      <c r="D47" s="641" t="s">
        <v>408</v>
      </c>
      <c r="E47" s="641" t="s">
        <v>408</v>
      </c>
      <c r="F47" s="641" t="s">
        <v>408</v>
      </c>
      <c r="G47" s="641" t="s">
        <v>408</v>
      </c>
      <c r="H47" s="641" t="s">
        <v>408</v>
      </c>
      <c r="I47" s="641" t="s">
        <v>408</v>
      </c>
      <c r="J47" s="642" t="s">
        <v>522</v>
      </c>
      <c r="K47" s="642" t="s">
        <v>525</v>
      </c>
      <c r="L47" s="642" t="s">
        <v>522</v>
      </c>
      <c r="M47" s="642" t="s">
        <v>525</v>
      </c>
      <c r="N47" s="642" t="s">
        <v>522</v>
      </c>
      <c r="O47" s="642" t="s">
        <v>525</v>
      </c>
      <c r="P47" s="642" t="s">
        <v>522</v>
      </c>
      <c r="Q47" s="642" t="s">
        <v>525</v>
      </c>
      <c r="R47" s="642" t="s">
        <v>522</v>
      </c>
      <c r="S47" s="642" t="s">
        <v>525</v>
      </c>
      <c r="T47" s="642" t="s">
        <v>522</v>
      </c>
      <c r="U47" s="642" t="s">
        <v>525</v>
      </c>
      <c r="V47" s="642" t="s">
        <v>522</v>
      </c>
      <c r="W47" s="642" t="s">
        <v>525</v>
      </c>
      <c r="X47" s="642" t="s">
        <v>522</v>
      </c>
      <c r="Y47" s="642" t="s">
        <v>525</v>
      </c>
      <c r="Z47" s="642" t="s">
        <v>522</v>
      </c>
      <c r="AA47" s="642" t="s">
        <v>525</v>
      </c>
    </row>
    <row r="48" spans="2:33">
      <c r="C48" s="643" t="s">
        <v>301</v>
      </c>
      <c r="D48" s="643" t="s">
        <v>301</v>
      </c>
      <c r="E48" s="643" t="s">
        <v>301</v>
      </c>
      <c r="F48" s="643" t="s">
        <v>301</v>
      </c>
      <c r="G48" s="643" t="s">
        <v>301</v>
      </c>
      <c r="H48" s="643" t="s">
        <v>301</v>
      </c>
      <c r="I48" s="643" t="s">
        <v>301</v>
      </c>
      <c r="J48" s="643" t="s">
        <v>301</v>
      </c>
      <c r="K48" s="643" t="s">
        <v>301</v>
      </c>
      <c r="L48" s="643" t="s">
        <v>301</v>
      </c>
      <c r="M48" s="643" t="s">
        <v>301</v>
      </c>
      <c r="N48" s="643" t="s">
        <v>301</v>
      </c>
      <c r="O48" s="643" t="s">
        <v>301</v>
      </c>
      <c r="P48" s="643" t="s">
        <v>301</v>
      </c>
      <c r="Q48" s="643" t="s">
        <v>301</v>
      </c>
      <c r="R48" s="643" t="s">
        <v>301</v>
      </c>
      <c r="S48" s="643" t="s">
        <v>301</v>
      </c>
      <c r="T48" s="643" t="s">
        <v>301</v>
      </c>
      <c r="U48" s="643" t="s">
        <v>301</v>
      </c>
      <c r="V48" s="643" t="s">
        <v>301</v>
      </c>
      <c r="W48" s="643" t="s">
        <v>301</v>
      </c>
      <c r="X48" s="643" t="s">
        <v>301</v>
      </c>
      <c r="Y48" s="643" t="s">
        <v>301</v>
      </c>
      <c r="Z48" s="643" t="s">
        <v>301</v>
      </c>
      <c r="AA48" s="643" t="s">
        <v>301</v>
      </c>
    </row>
    <row r="50" spans="2:27">
      <c r="B50" s="226" t="s">
        <v>139</v>
      </c>
      <c r="C50" s="291">
        <v>65.486000000000004</v>
      </c>
      <c r="D50" s="291">
        <v>339.91</v>
      </c>
      <c r="E50" s="291">
        <v>405.39600000000002</v>
      </c>
      <c r="F50" s="291">
        <v>0.215</v>
      </c>
      <c r="G50" s="291">
        <v>0</v>
      </c>
      <c r="H50" s="291">
        <v>405.18099999999998</v>
      </c>
      <c r="I50" s="291">
        <v>405.39600000000002</v>
      </c>
      <c r="J50" s="291">
        <v>0</v>
      </c>
      <c r="K50" s="291">
        <v>0</v>
      </c>
      <c r="L50" s="291">
        <v>-2.9000000000000001E-2</v>
      </c>
      <c r="M50" s="291">
        <v>-5.7000000000000002E-2</v>
      </c>
      <c r="N50" s="291">
        <v>-2.9000000000000001E-2</v>
      </c>
      <c r="O50" s="291">
        <v>-5.7000000000000002E-2</v>
      </c>
      <c r="P50" s="291">
        <v>-0.33800000000000008</v>
      </c>
      <c r="Q50" s="291">
        <v>-1.8220000000000001</v>
      </c>
      <c r="R50" s="291">
        <v>-136.63200000000001</v>
      </c>
      <c r="S50" s="291">
        <v>-138.11600000000001</v>
      </c>
      <c r="T50" s="291">
        <v>-2.8039999999999998</v>
      </c>
      <c r="U50" s="291">
        <v>-2.8000000000000001E-2</v>
      </c>
      <c r="V50" s="291">
        <v>-105.428</v>
      </c>
      <c r="W50" s="291">
        <v>-104.136</v>
      </c>
      <c r="X50" s="291">
        <v>-1.1950000000000001</v>
      </c>
      <c r="Y50" s="291">
        <v>-0.52200000000000002</v>
      </c>
      <c r="Z50" s="291">
        <v>-277.73999999999995</v>
      </c>
      <c r="AA50" s="291">
        <v>-275.77499999999998</v>
      </c>
    </row>
    <row r="51" spans="2:27">
      <c r="B51" s="106" t="s">
        <v>140</v>
      </c>
      <c r="C51" s="291">
        <v>82.593999999999994</v>
      </c>
      <c r="D51" s="291">
        <v>178.125</v>
      </c>
      <c r="E51" s="291">
        <v>260.71899999999999</v>
      </c>
      <c r="F51" s="291">
        <v>60.036999999999999</v>
      </c>
      <c r="G51" s="291">
        <v>38.341999999999999</v>
      </c>
      <c r="H51" s="291">
        <v>162.34</v>
      </c>
      <c r="I51" s="291">
        <v>260.71899999999999</v>
      </c>
      <c r="J51" s="291">
        <v>21.926000000000002</v>
      </c>
      <c r="K51" s="291">
        <v>96.382999999999996</v>
      </c>
      <c r="L51" s="291">
        <v>-0.74199999999999999</v>
      </c>
      <c r="M51" s="291">
        <v>-3.1520000000000001</v>
      </c>
      <c r="N51" s="291">
        <v>21.183999999999997</v>
      </c>
      <c r="O51" s="291">
        <v>93.230999999999995</v>
      </c>
      <c r="P51" s="291">
        <v>9.5290000000000035</v>
      </c>
      <c r="Q51" s="291">
        <v>43.682000000000002</v>
      </c>
      <c r="R51" s="291">
        <v>-68.972999999999999</v>
      </c>
      <c r="S51" s="291">
        <v>-67.141999999999996</v>
      </c>
      <c r="T51" s="291">
        <v>5.7460000000000004</v>
      </c>
      <c r="U51" s="291">
        <v>12.358000000000001</v>
      </c>
      <c r="V51" s="291">
        <v>-63.227999999999994</v>
      </c>
      <c r="W51" s="291">
        <v>-54.750999999999998</v>
      </c>
      <c r="X51" s="291">
        <v>21.493999999999996</v>
      </c>
      <c r="Y51" s="291">
        <v>36.287999999999997</v>
      </c>
      <c r="Z51" s="291">
        <v>-110.932</v>
      </c>
      <c r="AA51" s="291">
        <v>-87.661000000000001</v>
      </c>
    </row>
    <row r="52" spans="2:27">
      <c r="B52" s="106" t="s">
        <v>141</v>
      </c>
      <c r="C52" s="291">
        <v>65.55</v>
      </c>
      <c r="D52" s="291">
        <v>182.13800000000001</v>
      </c>
      <c r="E52" s="291">
        <v>247.68799999999999</v>
      </c>
      <c r="F52" s="291">
        <v>18.725999999999999</v>
      </c>
      <c r="G52" s="291">
        <v>54.103000000000002</v>
      </c>
      <c r="H52" s="291">
        <v>174.85900000000001</v>
      </c>
      <c r="I52" s="291">
        <v>247.68799999999999</v>
      </c>
      <c r="J52" s="291">
        <v>8.4400000000000013</v>
      </c>
      <c r="K52" s="291">
        <v>37.484000000000002</v>
      </c>
      <c r="L52" s="291">
        <v>-0.8360000000000003</v>
      </c>
      <c r="M52" s="291">
        <v>-3.3130000000000002</v>
      </c>
      <c r="N52" s="291">
        <v>7.6039999999999992</v>
      </c>
      <c r="O52" s="291">
        <v>34.170999999999999</v>
      </c>
      <c r="P52" s="291">
        <v>4.4300000000000033</v>
      </c>
      <c r="Q52" s="291">
        <v>21.696000000000002</v>
      </c>
      <c r="R52" s="291">
        <v>1.2380000000000004</v>
      </c>
      <c r="S52" s="291">
        <v>4.2350000000000003</v>
      </c>
      <c r="T52" s="291">
        <v>9.6269999999999989</v>
      </c>
      <c r="U52" s="291">
        <v>-13.218</v>
      </c>
      <c r="V52" s="291">
        <v>10.363000000000001</v>
      </c>
      <c r="W52" s="291">
        <v>-8.5250000000000004</v>
      </c>
      <c r="X52" s="291">
        <v>-3.516</v>
      </c>
      <c r="Y52" s="291">
        <v>-6.5960000000000001</v>
      </c>
      <c r="Z52" s="291">
        <v>-97.037999999999997</v>
      </c>
      <c r="AA52" s="291">
        <v>-119.006</v>
      </c>
    </row>
    <row r="53" spans="2:27">
      <c r="B53" s="106" t="s">
        <v>142</v>
      </c>
      <c r="C53" s="291">
        <v>361.262</v>
      </c>
      <c r="D53" s="291">
        <v>2194.7170000000001</v>
      </c>
      <c r="E53" s="291">
        <v>2555.9789999999998</v>
      </c>
      <c r="F53" s="291">
        <v>959.39499999999998</v>
      </c>
      <c r="G53" s="291">
        <v>615.34799999999996</v>
      </c>
      <c r="H53" s="291">
        <v>981.23599999999999</v>
      </c>
      <c r="I53" s="291">
        <v>2555.9789999999998</v>
      </c>
      <c r="J53" s="291">
        <v>409.52499999999998</v>
      </c>
      <c r="K53" s="291">
        <v>1079.0409999999999</v>
      </c>
      <c r="L53" s="291">
        <v>-154.71799999999996</v>
      </c>
      <c r="M53" s="291">
        <v>-663.34199999999998</v>
      </c>
      <c r="N53" s="291">
        <v>254.80700000000002</v>
      </c>
      <c r="O53" s="291">
        <v>415.69900000000001</v>
      </c>
      <c r="P53" s="291">
        <v>184.04300000000001</v>
      </c>
      <c r="Q53" s="291">
        <v>130.68700000000001</v>
      </c>
      <c r="R53" s="291">
        <v>155.703</v>
      </c>
      <c r="S53" s="291">
        <v>16.553999999999998</v>
      </c>
      <c r="T53" s="291">
        <v>94.305000000000007</v>
      </c>
      <c r="U53" s="291">
        <v>309.096</v>
      </c>
      <c r="V53" s="291">
        <v>249.99599999999998</v>
      </c>
      <c r="W53" s="291">
        <v>325.65499999999997</v>
      </c>
      <c r="X53" s="291">
        <v>-82.806999999999988</v>
      </c>
      <c r="Y53" s="291">
        <v>-131.22999999999999</v>
      </c>
      <c r="Z53" s="291">
        <v>-130.50800000000001</v>
      </c>
      <c r="AA53" s="291">
        <v>-103.27200000000001</v>
      </c>
    </row>
    <row r="54" spans="2:27">
      <c r="B54" s="106" t="s">
        <v>314</v>
      </c>
      <c r="C54" s="291">
        <v>15.798</v>
      </c>
      <c r="D54" s="291">
        <v>1.1479999999999999</v>
      </c>
      <c r="E54" s="291">
        <v>16.946000000000002</v>
      </c>
      <c r="F54" s="291">
        <v>16.241</v>
      </c>
      <c r="G54" s="291">
        <v>0</v>
      </c>
      <c r="H54" s="291">
        <v>0.70499999999999996</v>
      </c>
      <c r="I54" s="291">
        <v>16.946000000000002</v>
      </c>
      <c r="J54" s="291">
        <v>-0.46199999999999997</v>
      </c>
      <c r="K54" s="291">
        <v>1.2130000000000001</v>
      </c>
      <c r="L54" s="291">
        <v>5.7000000000000009E-2</v>
      </c>
      <c r="M54" s="291">
        <v>-8.1000000000000003E-2</v>
      </c>
      <c r="N54" s="291">
        <v>-0.40500000000000003</v>
      </c>
      <c r="O54" s="291">
        <v>1.1319999999999999</v>
      </c>
      <c r="P54" s="291">
        <v>-0.39600000000000002</v>
      </c>
      <c r="Q54" s="291">
        <v>-0.189</v>
      </c>
      <c r="R54" s="291">
        <v>-0.66400000000000003</v>
      </c>
      <c r="S54" s="291">
        <v>-0.75800000000000001</v>
      </c>
      <c r="T54" s="291">
        <v>1.58</v>
      </c>
      <c r="U54" s="291">
        <v>0.56100000000000005</v>
      </c>
      <c r="V54" s="291">
        <v>0.91700000000000004</v>
      </c>
      <c r="W54" s="291">
        <v>-0.19700000000000001</v>
      </c>
      <c r="X54" s="291">
        <v>0</v>
      </c>
      <c r="Y54" s="291">
        <v>0</v>
      </c>
      <c r="Z54" s="291">
        <v>-0.32599999999999985</v>
      </c>
      <c r="AA54" s="291">
        <v>-1.44</v>
      </c>
    </row>
    <row r="55" spans="2:27">
      <c r="B55" s="106" t="s">
        <v>253</v>
      </c>
      <c r="C55" s="291">
        <v>108.807</v>
      </c>
      <c r="D55" s="291">
        <v>230.274</v>
      </c>
      <c r="E55" s="291">
        <v>339.08100000000002</v>
      </c>
      <c r="F55" s="291">
        <v>33.906999999999996</v>
      </c>
      <c r="G55" s="291">
        <v>27.084</v>
      </c>
      <c r="H55" s="291">
        <v>278.08999999999997</v>
      </c>
      <c r="I55" s="291">
        <v>339.08100000000002</v>
      </c>
      <c r="J55" s="291">
        <v>1.5829999999999984</v>
      </c>
      <c r="K55" s="291">
        <v>56.472999999999999</v>
      </c>
      <c r="L55" s="291">
        <v>-0.39299999999999979</v>
      </c>
      <c r="M55" s="291">
        <v>-3.4049999999999998</v>
      </c>
      <c r="N55" s="291">
        <v>1.1899999999999977</v>
      </c>
      <c r="O55" s="291">
        <v>53.067999999999998</v>
      </c>
      <c r="P55" s="291">
        <v>-1.6670000000000016</v>
      </c>
      <c r="Q55" s="291">
        <v>38.460999999999999</v>
      </c>
      <c r="R55" s="291">
        <v>-6.3070000000000004</v>
      </c>
      <c r="S55" s="291">
        <v>13.943</v>
      </c>
      <c r="T55" s="291">
        <v>7.7109999999999985</v>
      </c>
      <c r="U55" s="291">
        <v>-28.356999999999999</v>
      </c>
      <c r="V55" s="291">
        <v>1.4039999999999999</v>
      </c>
      <c r="W55" s="291">
        <v>-14.414</v>
      </c>
      <c r="X55" s="291">
        <v>-3.5140000000000002</v>
      </c>
      <c r="Y55" s="291">
        <v>-0.745</v>
      </c>
      <c r="Z55" s="291">
        <v>-110.941</v>
      </c>
      <c r="AA55" s="291">
        <v>-123.99</v>
      </c>
    </row>
    <row r="56" spans="2:27">
      <c r="B56" s="106" t="s">
        <v>143</v>
      </c>
      <c r="C56" s="291">
        <v>274.39499999999998</v>
      </c>
      <c r="D56" s="291">
        <v>620.01400000000001</v>
      </c>
      <c r="E56" s="291">
        <v>894.40899999999999</v>
      </c>
      <c r="F56" s="291">
        <v>117.396</v>
      </c>
      <c r="G56" s="291">
        <v>54.103999999999999</v>
      </c>
      <c r="H56" s="291">
        <v>722.90899999999999</v>
      </c>
      <c r="I56" s="291">
        <v>894.40899999999999</v>
      </c>
      <c r="J56" s="291">
        <v>30.467000000000013</v>
      </c>
      <c r="K56" s="291">
        <v>133.11000000000001</v>
      </c>
      <c r="L56" s="291">
        <v>-1.944</v>
      </c>
      <c r="M56" s="291">
        <v>-7.9349999999999996</v>
      </c>
      <c r="N56" s="291">
        <v>28.522999999999996</v>
      </c>
      <c r="O56" s="291">
        <v>125.175</v>
      </c>
      <c r="P56" s="291">
        <v>13.282999999999994</v>
      </c>
      <c r="Q56" s="291">
        <v>62.116999999999997</v>
      </c>
      <c r="R56" s="291">
        <v>-164.69899999999998</v>
      </c>
      <c r="S56" s="291">
        <v>-162.45599999999999</v>
      </c>
      <c r="T56" s="291">
        <v>25.489000000000001</v>
      </c>
      <c r="U56" s="291">
        <v>-29.498000000000001</v>
      </c>
      <c r="V56" s="291">
        <v>-67.257000000000005</v>
      </c>
      <c r="W56" s="291">
        <v>-107.8</v>
      </c>
      <c r="X56" s="291">
        <v>15.661999999999999</v>
      </c>
      <c r="Y56" s="291">
        <v>35.707999999999998</v>
      </c>
      <c r="Z56" s="291">
        <v>-339.22999999999996</v>
      </c>
      <c r="AA56" s="291">
        <v>-359.72699999999998</v>
      </c>
    </row>
    <row r="57" spans="2:27">
      <c r="B57" s="106" t="s">
        <v>377</v>
      </c>
      <c r="C57" s="291">
        <v>307.78100000000001</v>
      </c>
      <c r="D57" s="291">
        <v>4461.933</v>
      </c>
      <c r="E57" s="291">
        <v>4769.7139999999999</v>
      </c>
      <c r="F57" s="291">
        <v>1173.519</v>
      </c>
      <c r="G57" s="291">
        <v>640.40300000000002</v>
      </c>
      <c r="H57" s="291">
        <v>2955.7919999999999</v>
      </c>
      <c r="I57" s="291">
        <v>4769.7139999999999</v>
      </c>
      <c r="J57" s="291">
        <v>168.46099999999996</v>
      </c>
      <c r="K57" s="291">
        <v>643.28599999999994</v>
      </c>
      <c r="L57" s="291">
        <v>-41.460000000000008</v>
      </c>
      <c r="M57" s="291">
        <v>-141.13900000000001</v>
      </c>
      <c r="N57" s="291">
        <v>127.00099999999998</v>
      </c>
      <c r="O57" s="291">
        <v>502.14699999999999</v>
      </c>
      <c r="P57" s="291">
        <v>109.82999999999998</v>
      </c>
      <c r="Q57" s="291">
        <v>416.79599999999999</v>
      </c>
      <c r="R57" s="291">
        <v>70.768999999999977</v>
      </c>
      <c r="S57" s="291">
        <v>294.50299999999999</v>
      </c>
      <c r="T57" s="291">
        <v>-4.6530000000000022</v>
      </c>
      <c r="U57" s="291">
        <v>16.742999999999999</v>
      </c>
      <c r="V57" s="291">
        <v>66.113999999999976</v>
      </c>
      <c r="W57" s="291">
        <v>311.58499999999998</v>
      </c>
      <c r="X57" s="291">
        <v>-15.337000000000003</v>
      </c>
      <c r="Y57" s="291">
        <v>-54.503</v>
      </c>
      <c r="Z57" s="291">
        <v>403.73200000000003</v>
      </c>
      <c r="AA57" s="291">
        <v>610.03700000000003</v>
      </c>
    </row>
    <row r="58" spans="2:27">
      <c r="B58" s="106" t="s">
        <v>144</v>
      </c>
      <c r="C58" s="291">
        <v>0</v>
      </c>
      <c r="D58" s="291">
        <v>0</v>
      </c>
      <c r="E58" s="291">
        <v>0</v>
      </c>
      <c r="F58" s="291">
        <v>0</v>
      </c>
      <c r="G58" s="291">
        <v>0</v>
      </c>
      <c r="H58" s="291">
        <v>0</v>
      </c>
      <c r="I58" s="291">
        <v>0</v>
      </c>
      <c r="J58" s="291">
        <v>-1.054000000000002</v>
      </c>
      <c r="K58" s="291">
        <v>183.31299999999999</v>
      </c>
      <c r="L58" s="291">
        <v>0.53100000000000591</v>
      </c>
      <c r="M58" s="291">
        <v>-92.228999999999999</v>
      </c>
      <c r="N58" s="291">
        <v>-0.52299999999999613</v>
      </c>
      <c r="O58" s="291">
        <v>91.084000000000003</v>
      </c>
      <c r="P58" s="291">
        <v>-0.49699999999999989</v>
      </c>
      <c r="Q58" s="291">
        <v>86.465000000000003</v>
      </c>
      <c r="R58" s="291">
        <v>76.575000000000003</v>
      </c>
      <c r="S58" s="291">
        <v>78.626000000000005</v>
      </c>
      <c r="T58" s="291">
        <v>-3.0000000000000249E-2</v>
      </c>
      <c r="U58" s="291">
        <v>5.2039999999999997</v>
      </c>
      <c r="V58" s="291">
        <v>76.545999999999992</v>
      </c>
      <c r="W58" s="291">
        <v>83.835999999999999</v>
      </c>
      <c r="X58" s="291">
        <v>-26.024999999999999</v>
      </c>
      <c r="Y58" s="291">
        <v>-28.663</v>
      </c>
      <c r="Z58" s="291">
        <v>56.119</v>
      </c>
      <c r="AA58" s="291">
        <v>60.771000000000001</v>
      </c>
    </row>
    <row r="59" spans="2:27">
      <c r="B59" s="106" t="s">
        <v>145</v>
      </c>
      <c r="C59" s="291">
        <v>69.149000000000001</v>
      </c>
      <c r="D59" s="291">
        <v>110.13200000000001</v>
      </c>
      <c r="E59" s="291">
        <v>179.28100000000001</v>
      </c>
      <c r="F59" s="291">
        <v>76.227000000000004</v>
      </c>
      <c r="G59" s="291">
        <v>15.177</v>
      </c>
      <c r="H59" s="291">
        <v>87.876999999999995</v>
      </c>
      <c r="I59" s="291">
        <v>179.28100000000001</v>
      </c>
      <c r="J59" s="291">
        <v>30.130999999999986</v>
      </c>
      <c r="K59" s="291">
        <v>129.69399999999999</v>
      </c>
      <c r="L59" s="291">
        <v>-14.782000000000004</v>
      </c>
      <c r="M59" s="291">
        <v>-70.048000000000002</v>
      </c>
      <c r="N59" s="291">
        <v>15.349000000000004</v>
      </c>
      <c r="O59" s="291">
        <v>59.646000000000001</v>
      </c>
      <c r="P59" s="291">
        <v>13.003999999999998</v>
      </c>
      <c r="Q59" s="291">
        <v>49.55</v>
      </c>
      <c r="R59" s="291">
        <v>10.330000000000002</v>
      </c>
      <c r="S59" s="291">
        <v>39.14</v>
      </c>
      <c r="T59" s="291">
        <v>0.14599999999999991</v>
      </c>
      <c r="U59" s="291">
        <v>-1.163</v>
      </c>
      <c r="V59" s="291">
        <v>10.474</v>
      </c>
      <c r="W59" s="291">
        <v>37.981000000000002</v>
      </c>
      <c r="X59" s="291">
        <v>-3.6929999999999996</v>
      </c>
      <c r="Y59" s="291">
        <v>-13.164</v>
      </c>
      <c r="Z59" s="291">
        <v>10.314</v>
      </c>
      <c r="AA59" s="291">
        <v>28.35</v>
      </c>
    </row>
    <row r="60" spans="2:27">
      <c r="B60" s="106" t="s">
        <v>167</v>
      </c>
      <c r="C60" s="291">
        <v>25.411000000000001</v>
      </c>
      <c r="D60" s="291">
        <v>297.142</v>
      </c>
      <c r="E60" s="291">
        <v>322.553</v>
      </c>
      <c r="F60" s="291">
        <v>40.978000000000002</v>
      </c>
      <c r="G60" s="291">
        <v>134.38499999999999</v>
      </c>
      <c r="H60" s="291">
        <v>147.19</v>
      </c>
      <c r="I60" s="291">
        <v>322.553</v>
      </c>
      <c r="J60" s="291">
        <v>16.749000000000002</v>
      </c>
      <c r="K60" s="291">
        <v>67.783000000000001</v>
      </c>
      <c r="L60" s="291">
        <v>-2.7889999999999997</v>
      </c>
      <c r="M60" s="291">
        <v>-11.206</v>
      </c>
      <c r="N60" s="291">
        <v>13.96</v>
      </c>
      <c r="O60" s="291">
        <v>56.576999999999998</v>
      </c>
      <c r="P60" s="291">
        <v>12.896999999999998</v>
      </c>
      <c r="Q60" s="291">
        <v>52.463999999999999</v>
      </c>
      <c r="R60" s="291">
        <v>12.863999999999997</v>
      </c>
      <c r="S60" s="291">
        <v>52.347999999999999</v>
      </c>
      <c r="T60" s="291">
        <v>-2.6470000000000002</v>
      </c>
      <c r="U60" s="291">
        <v>-12.545</v>
      </c>
      <c r="V60" s="291">
        <v>10.215999999999998</v>
      </c>
      <c r="W60" s="291">
        <v>39.802999999999997</v>
      </c>
      <c r="X60" s="291">
        <v>-3.3250000000000011</v>
      </c>
      <c r="Y60" s="291">
        <v>-13.429</v>
      </c>
      <c r="Z60" s="291">
        <v>13.453999999999997</v>
      </c>
      <c r="AA60" s="291">
        <v>32.936999999999998</v>
      </c>
    </row>
    <row r="61" spans="2:27">
      <c r="B61" s="106" t="s">
        <v>146</v>
      </c>
      <c r="C61" s="291">
        <v>88.091999999999999</v>
      </c>
      <c r="D61" s="291">
        <v>65.974000000000004</v>
      </c>
      <c r="E61" s="291">
        <v>154.066</v>
      </c>
      <c r="F61" s="291">
        <v>6.9420000000000002</v>
      </c>
      <c r="G61" s="291">
        <v>0.34</v>
      </c>
      <c r="H61" s="291">
        <v>146.78399999999999</v>
      </c>
      <c r="I61" s="291">
        <v>154.066</v>
      </c>
      <c r="J61" s="291">
        <v>18.913000000000004</v>
      </c>
      <c r="K61" s="291">
        <v>64.546000000000006</v>
      </c>
      <c r="L61" s="291">
        <v>0</v>
      </c>
      <c r="M61" s="291">
        <v>-4.9000000000000002E-2</v>
      </c>
      <c r="N61" s="291">
        <v>18.912999999999997</v>
      </c>
      <c r="O61" s="291">
        <v>64.497</v>
      </c>
      <c r="P61" s="291">
        <v>16.786000000000001</v>
      </c>
      <c r="Q61" s="291">
        <v>57.167999999999999</v>
      </c>
      <c r="R61" s="291">
        <v>15.32</v>
      </c>
      <c r="S61" s="291">
        <v>51.286000000000001</v>
      </c>
      <c r="T61" s="291">
        <v>0.49199999999999977</v>
      </c>
      <c r="U61" s="291">
        <v>2.1019999999999999</v>
      </c>
      <c r="V61" s="291">
        <v>15.813000000000002</v>
      </c>
      <c r="W61" s="291">
        <v>53.393000000000001</v>
      </c>
      <c r="X61" s="291">
        <v>-5.3219999999999992</v>
      </c>
      <c r="Y61" s="291">
        <v>-18.161999999999999</v>
      </c>
      <c r="Z61" s="291">
        <v>16.594000000000005</v>
      </c>
      <c r="AA61" s="291">
        <v>41.334000000000003</v>
      </c>
    </row>
    <row r="62" spans="2:27">
      <c r="B62" s="106" t="s">
        <v>135</v>
      </c>
      <c r="C62" s="291">
        <v>754.75</v>
      </c>
      <c r="D62" s="291">
        <v>1667.8920000000001</v>
      </c>
      <c r="E62" s="291">
        <v>2422.6419999999998</v>
      </c>
      <c r="F62" s="291">
        <v>831.79</v>
      </c>
      <c r="G62" s="291">
        <v>812.06100000000004</v>
      </c>
      <c r="H62" s="291">
        <v>778.79100000000005</v>
      </c>
      <c r="I62" s="291">
        <v>2422.6419999999998</v>
      </c>
      <c r="J62" s="291">
        <v>440.46199999999999</v>
      </c>
      <c r="K62" s="291">
        <v>1684.8050000000001</v>
      </c>
      <c r="L62" s="291">
        <v>-295.90399999999988</v>
      </c>
      <c r="M62" s="291">
        <v>-1196.4849999999999</v>
      </c>
      <c r="N62" s="291">
        <v>144.55799999999999</v>
      </c>
      <c r="O62" s="291">
        <v>488.32</v>
      </c>
      <c r="P62" s="291">
        <v>111.51499999999999</v>
      </c>
      <c r="Q62" s="291">
        <v>343.36099999999999</v>
      </c>
      <c r="R62" s="291">
        <v>78.951999999999998</v>
      </c>
      <c r="S62" s="291">
        <v>235.01400000000001</v>
      </c>
      <c r="T62" s="291">
        <v>-16.858999999999995</v>
      </c>
      <c r="U62" s="291">
        <v>-81.399000000000001</v>
      </c>
      <c r="V62" s="291">
        <v>61.871999999999986</v>
      </c>
      <c r="W62" s="291">
        <v>154.34899999999999</v>
      </c>
      <c r="X62" s="291">
        <v>-13.713999999999999</v>
      </c>
      <c r="Y62" s="291">
        <v>-30.440999999999999</v>
      </c>
      <c r="Z62" s="291">
        <v>78.864000000000004</v>
      </c>
      <c r="AA62" s="291">
        <v>154.614</v>
      </c>
    </row>
    <row r="63" spans="2:27">
      <c r="B63" s="106" t="s">
        <v>147</v>
      </c>
      <c r="C63" s="291">
        <v>761.30799999999999</v>
      </c>
      <c r="D63" s="291">
        <v>2577.5329999999999</v>
      </c>
      <c r="E63" s="291">
        <v>3338.8409999999999</v>
      </c>
      <c r="F63" s="291">
        <v>1001.761</v>
      </c>
      <c r="G63" s="291">
        <v>1330.5319999999999</v>
      </c>
      <c r="H63" s="291">
        <v>1006.548</v>
      </c>
      <c r="I63" s="291">
        <v>3338.8409999999999</v>
      </c>
      <c r="J63" s="291">
        <v>388.35500000000002</v>
      </c>
      <c r="K63" s="291">
        <v>1517.518</v>
      </c>
      <c r="L63" s="291">
        <v>-233.44199999999989</v>
      </c>
      <c r="M63" s="291">
        <v>-1033.5719999999999</v>
      </c>
      <c r="N63" s="291">
        <v>154.91300000000001</v>
      </c>
      <c r="O63" s="291">
        <v>483.94600000000003</v>
      </c>
      <c r="P63" s="291">
        <v>121.66199999999998</v>
      </c>
      <c r="Q63" s="291">
        <v>322.24599999999998</v>
      </c>
      <c r="R63" s="291">
        <v>90.984999999999999</v>
      </c>
      <c r="S63" s="291">
        <v>148.197</v>
      </c>
      <c r="T63" s="291">
        <v>-48.560999999999993</v>
      </c>
      <c r="U63" s="291">
        <v>-167.26599999999999</v>
      </c>
      <c r="V63" s="291">
        <v>42.388999999999996</v>
      </c>
      <c r="W63" s="291">
        <v>-18.98</v>
      </c>
      <c r="X63" s="291">
        <v>-19.084</v>
      </c>
      <c r="Y63" s="291">
        <v>0.879</v>
      </c>
      <c r="Z63" s="291">
        <v>49.396000000000001</v>
      </c>
      <c r="AA63" s="291">
        <v>7.99</v>
      </c>
    </row>
    <row r="64" spans="2:27">
      <c r="B64" s="106" t="s">
        <v>173</v>
      </c>
      <c r="C64" s="291">
        <v>0</v>
      </c>
      <c r="D64" s="291">
        <v>0</v>
      </c>
      <c r="E64" s="291">
        <v>0</v>
      </c>
      <c r="F64" s="291">
        <v>0</v>
      </c>
      <c r="G64" s="291">
        <v>0</v>
      </c>
      <c r="H64" s="291">
        <v>0</v>
      </c>
      <c r="I64" s="291">
        <v>0</v>
      </c>
      <c r="J64" s="291">
        <v>432.88700000000017</v>
      </c>
      <c r="K64" s="291">
        <v>1755.6780000000001</v>
      </c>
      <c r="L64" s="291">
        <v>-333.71000000000015</v>
      </c>
      <c r="M64" s="291">
        <v>-1352.5920000000001</v>
      </c>
      <c r="N64" s="291">
        <v>99.177000000000021</v>
      </c>
      <c r="O64" s="291">
        <v>403.08600000000001</v>
      </c>
      <c r="P64" s="291">
        <v>52.73599999999999</v>
      </c>
      <c r="Q64" s="291">
        <v>191.822</v>
      </c>
      <c r="R64" s="291">
        <v>806.77099999999996</v>
      </c>
      <c r="S64" s="291">
        <v>66.135000000000005</v>
      </c>
      <c r="T64" s="291">
        <v>-71.051999999999992</v>
      </c>
      <c r="U64" s="291">
        <v>-208.09</v>
      </c>
      <c r="V64" s="291">
        <v>735.34499999999991</v>
      </c>
      <c r="W64" s="291">
        <v>-141.941</v>
      </c>
      <c r="X64" s="291">
        <v>18.440999999999999</v>
      </c>
      <c r="Y64" s="291">
        <v>47.707999999999998</v>
      </c>
      <c r="Z64" s="291">
        <v>826.78899999999999</v>
      </c>
      <c r="AA64" s="291">
        <v>-21.23</v>
      </c>
    </row>
    <row r="65" spans="2:27">
      <c r="B65" s="106" t="s">
        <v>168</v>
      </c>
      <c r="C65" s="291">
        <v>42.412999999999997</v>
      </c>
      <c r="D65" s="291">
        <v>80.965999999999994</v>
      </c>
      <c r="E65" s="291">
        <v>123.379</v>
      </c>
      <c r="F65" s="291">
        <v>46.912999999999997</v>
      </c>
      <c r="G65" s="291">
        <v>1.0409999999999999</v>
      </c>
      <c r="H65" s="291">
        <v>75.424999999999997</v>
      </c>
      <c r="I65" s="291">
        <v>123.379</v>
      </c>
      <c r="J65" s="291">
        <v>9.8170000000000002</v>
      </c>
      <c r="K65" s="291">
        <v>21.62</v>
      </c>
      <c r="L65" s="291">
        <v>-2.6460000000000004</v>
      </c>
      <c r="M65" s="291">
        <v>-5.73</v>
      </c>
      <c r="N65" s="291">
        <v>7.1710000000000012</v>
      </c>
      <c r="O65" s="291">
        <v>15.89</v>
      </c>
      <c r="P65" s="291">
        <v>3.7600000000000002</v>
      </c>
      <c r="Q65" s="291">
        <v>-0.307</v>
      </c>
      <c r="R65" s="291">
        <v>3.7959999999999994</v>
      </c>
      <c r="S65" s="291">
        <v>-0.79600000000000004</v>
      </c>
      <c r="T65" s="291">
        <v>-0.68300000000000005</v>
      </c>
      <c r="U65" s="291">
        <v>1.5389999999999999</v>
      </c>
      <c r="V65" s="291">
        <v>3.1120000000000001</v>
      </c>
      <c r="W65" s="291">
        <v>0.749</v>
      </c>
      <c r="X65" s="291">
        <v>-1.0569999999999999</v>
      </c>
      <c r="Y65" s="291">
        <v>-0.28599999999999998</v>
      </c>
      <c r="Z65" s="291">
        <v>3.8740000000000001</v>
      </c>
      <c r="AA65" s="291">
        <v>2.282</v>
      </c>
    </row>
    <row r="66" spans="2:27">
      <c r="B66" s="106" t="s">
        <v>254</v>
      </c>
      <c r="C66" s="291">
        <v>1744.961</v>
      </c>
      <c r="D66" s="291">
        <v>5183.9279999999999</v>
      </c>
      <c r="E66" s="291">
        <v>6928.8890000000001</v>
      </c>
      <c r="F66" s="291">
        <v>1754.6489999999999</v>
      </c>
      <c r="G66" s="291">
        <v>4007.6239999999998</v>
      </c>
      <c r="H66" s="291">
        <v>1166.616</v>
      </c>
      <c r="I66" s="291">
        <v>6928.8890000000001</v>
      </c>
      <c r="J66" s="291">
        <v>981.82199999999966</v>
      </c>
      <c r="K66" s="291">
        <v>3672.9609999999998</v>
      </c>
      <c r="L66" s="291">
        <v>-636.66100000000006</v>
      </c>
      <c r="M66" s="291">
        <v>-2496.7080000000001</v>
      </c>
      <c r="N66" s="291">
        <v>345.16099999999994</v>
      </c>
      <c r="O66" s="291">
        <v>1176.2529999999999</v>
      </c>
      <c r="P66" s="291">
        <v>280.65800000000002</v>
      </c>
      <c r="Q66" s="291">
        <v>903.125</v>
      </c>
      <c r="R66" s="291">
        <v>215.87099999999992</v>
      </c>
      <c r="S66" s="291">
        <v>626.45899999999995</v>
      </c>
      <c r="T66" s="291">
        <v>-68.625999999999976</v>
      </c>
      <c r="U66" s="291">
        <v>-260.52699999999999</v>
      </c>
      <c r="V66" s="291">
        <v>150.03700000000001</v>
      </c>
      <c r="W66" s="291">
        <v>372.23099999999999</v>
      </c>
      <c r="X66" s="291">
        <v>-51.294000000000004</v>
      </c>
      <c r="Y66" s="291">
        <v>-114.572</v>
      </c>
      <c r="Z66" s="291">
        <v>124.62099999999998</v>
      </c>
      <c r="AA66" s="291">
        <v>283.53699999999998</v>
      </c>
    </row>
    <row r="67" spans="2:27">
      <c r="B67" s="106" t="s">
        <v>148</v>
      </c>
      <c r="C67" s="291">
        <v>5452.3130000000001</v>
      </c>
      <c r="D67" s="291">
        <v>15373.118</v>
      </c>
      <c r="E67" s="291">
        <v>20825.431</v>
      </c>
      <c r="F67" s="291">
        <v>4961.4279999999999</v>
      </c>
      <c r="G67" s="291">
        <v>7412.2640000000001</v>
      </c>
      <c r="H67" s="291">
        <v>8451.7389999999996</v>
      </c>
      <c r="I67" s="291">
        <v>20825.431</v>
      </c>
      <c r="J67" s="291">
        <v>2535.2420000000002</v>
      </c>
      <c r="K67" s="291">
        <v>9717.0810000000001</v>
      </c>
      <c r="L67" s="291">
        <v>-1596.6289999999999</v>
      </c>
      <c r="M67" s="291">
        <v>-6324.8119999999999</v>
      </c>
      <c r="N67" s="291">
        <v>938.61299999999983</v>
      </c>
      <c r="O67" s="291">
        <v>3392.2689999999998</v>
      </c>
      <c r="P67" s="291">
        <v>715.65399999999977</v>
      </c>
      <c r="Q67" s="291">
        <v>2393.2289999999998</v>
      </c>
      <c r="R67" s="291">
        <v>536.98599999999999</v>
      </c>
      <c r="S67" s="291">
        <v>720.43700000000001</v>
      </c>
      <c r="T67" s="291">
        <v>-224.18200000000002</v>
      </c>
      <c r="U67" s="291">
        <v>-622.03800000000001</v>
      </c>
      <c r="V67" s="291">
        <v>312.32799999999997</v>
      </c>
      <c r="W67" s="291">
        <v>66.447999999999993</v>
      </c>
      <c r="X67" s="291">
        <v>-87.265999999999991</v>
      </c>
      <c r="Y67" s="291">
        <v>-234.149</v>
      </c>
      <c r="Z67" s="291">
        <v>514.87099999999998</v>
      </c>
      <c r="AA67" s="291">
        <v>122.108</v>
      </c>
    </row>
    <row r="68" spans="2:27">
      <c r="B68" s="106" t="s">
        <v>378</v>
      </c>
      <c r="C68" s="291">
        <v>769.59699999999998</v>
      </c>
      <c r="D68" s="291">
        <v>4446.1629999999996</v>
      </c>
      <c r="E68" s="291">
        <v>5215.76</v>
      </c>
      <c r="F68" s="291">
        <v>1008.193</v>
      </c>
      <c r="G68" s="291">
        <v>1420.4079999999999</v>
      </c>
      <c r="H68" s="291">
        <v>2787.1590000000001</v>
      </c>
      <c r="I68" s="291">
        <v>5215.76</v>
      </c>
      <c r="J68" s="291">
        <v>638.51699999999983</v>
      </c>
      <c r="K68" s="291">
        <v>2574.3519999999999</v>
      </c>
      <c r="L68" s="291">
        <v>-298.32799999999997</v>
      </c>
      <c r="M68" s="291">
        <v>-1083.636</v>
      </c>
      <c r="N68" s="291">
        <v>340.18899999999985</v>
      </c>
      <c r="O68" s="291">
        <v>1490.7159999999999</v>
      </c>
      <c r="P68" s="291">
        <v>281.38199999999983</v>
      </c>
      <c r="Q68" s="291">
        <v>1306.0029999999999</v>
      </c>
      <c r="R68" s="291">
        <v>171.1690000000001</v>
      </c>
      <c r="S68" s="291">
        <v>1062.1790000000001</v>
      </c>
      <c r="T68" s="291">
        <v>-37.50200000000001</v>
      </c>
      <c r="U68" s="291">
        <v>-133.25800000000001</v>
      </c>
      <c r="V68" s="291">
        <v>150.80599999999993</v>
      </c>
      <c r="W68" s="291">
        <v>1031.377</v>
      </c>
      <c r="X68" s="291">
        <v>-48.085000000000036</v>
      </c>
      <c r="Y68" s="291">
        <v>-336.24200000000002</v>
      </c>
      <c r="Z68" s="291">
        <v>-204.88</v>
      </c>
      <c r="AA68" s="291">
        <v>387.53399999999999</v>
      </c>
    </row>
    <row r="69" spans="2:27">
      <c r="B69" s="106" t="s">
        <v>149</v>
      </c>
      <c r="C69" s="291">
        <v>0</v>
      </c>
      <c r="D69" s="291">
        <v>0</v>
      </c>
      <c r="E69" s="291">
        <v>0</v>
      </c>
      <c r="F69" s="291">
        <v>0</v>
      </c>
      <c r="G69" s="291">
        <v>0</v>
      </c>
      <c r="H69" s="291">
        <v>0</v>
      </c>
      <c r="I69" s="291">
        <v>0</v>
      </c>
      <c r="J69" s="291">
        <v>-11.822000000000003</v>
      </c>
      <c r="K69" s="291">
        <v>267.03100000000001</v>
      </c>
      <c r="L69" s="291">
        <v>7.1580000000000155</v>
      </c>
      <c r="M69" s="291">
        <v>-161.68199999999999</v>
      </c>
      <c r="N69" s="291">
        <v>-4.6640000000000015</v>
      </c>
      <c r="O69" s="291">
        <v>105.349</v>
      </c>
      <c r="P69" s="291">
        <v>-3.8629999999999995</v>
      </c>
      <c r="Q69" s="291">
        <v>87.257000000000005</v>
      </c>
      <c r="R69" s="291">
        <v>-2.8529999999999944</v>
      </c>
      <c r="S69" s="291">
        <v>64.42</v>
      </c>
      <c r="T69" s="291">
        <v>0.45100000000000051</v>
      </c>
      <c r="U69" s="291">
        <v>-10.167999999999999</v>
      </c>
      <c r="V69" s="291">
        <v>-2.402000000000001</v>
      </c>
      <c r="W69" s="291">
        <v>54.252000000000002</v>
      </c>
      <c r="X69" s="291">
        <v>0.83200000000000074</v>
      </c>
      <c r="Y69" s="291">
        <v>-18.803999999999998</v>
      </c>
      <c r="Z69" s="291">
        <v>-30.059000000000001</v>
      </c>
      <c r="AA69" s="291">
        <v>6.9589999999999996</v>
      </c>
    </row>
    <row r="70" spans="2:27">
      <c r="B70" s="106" t="s">
        <v>315</v>
      </c>
      <c r="C70" s="291">
        <v>0</v>
      </c>
      <c r="D70" s="291">
        <v>0</v>
      </c>
      <c r="E70" s="291">
        <v>0</v>
      </c>
      <c r="F70" s="291">
        <v>0</v>
      </c>
      <c r="G70" s="291">
        <v>0</v>
      </c>
      <c r="H70" s="291">
        <v>0</v>
      </c>
      <c r="I70" s="291">
        <v>0</v>
      </c>
      <c r="J70" s="291">
        <v>-0.40399999999999991</v>
      </c>
      <c r="K70" s="291">
        <v>9.1479999999999997</v>
      </c>
      <c r="L70" s="291">
        <v>0.47100000000000009</v>
      </c>
      <c r="M70" s="291">
        <v>-10.648</v>
      </c>
      <c r="N70" s="291">
        <v>6.6999999999999948E-2</v>
      </c>
      <c r="O70" s="291">
        <v>-1.5</v>
      </c>
      <c r="P70" s="291">
        <v>0.21600000000000019</v>
      </c>
      <c r="Q70" s="291">
        <v>-4.8890000000000002</v>
      </c>
      <c r="R70" s="291">
        <v>0.24100000000000055</v>
      </c>
      <c r="S70" s="291">
        <v>-5.4269999999999996</v>
      </c>
      <c r="T70" s="291">
        <v>0.16100000000000003</v>
      </c>
      <c r="U70" s="291">
        <v>-3.6459999999999999</v>
      </c>
      <c r="V70" s="291">
        <v>0.40199999999999925</v>
      </c>
      <c r="W70" s="291">
        <v>-9.0730000000000004</v>
      </c>
      <c r="X70" s="291">
        <v>-0.14400000000000013</v>
      </c>
      <c r="Y70" s="291">
        <v>3.242</v>
      </c>
      <c r="Z70" s="291">
        <v>-18.067</v>
      </c>
      <c r="AA70" s="291">
        <v>-24.155999999999999</v>
      </c>
    </row>
    <row r="71" spans="2:27">
      <c r="B71" s="106" t="s">
        <v>316</v>
      </c>
      <c r="C71" s="291">
        <v>43.402000000000001</v>
      </c>
      <c r="D71" s="291">
        <v>109.226</v>
      </c>
      <c r="E71" s="291">
        <v>152.62799999999999</v>
      </c>
      <c r="F71" s="291">
        <v>4.8319999999999999</v>
      </c>
      <c r="G71" s="291">
        <v>0.64300000000000002</v>
      </c>
      <c r="H71" s="291">
        <v>147.15299999999999</v>
      </c>
      <c r="I71" s="291">
        <v>152.62799999999999</v>
      </c>
      <c r="J71" s="291">
        <v>1.976</v>
      </c>
      <c r="K71" s="291">
        <v>3.7090000000000001</v>
      </c>
      <c r="L71" s="291">
        <v>0</v>
      </c>
      <c r="M71" s="291">
        <v>0</v>
      </c>
      <c r="N71" s="291">
        <v>1.976</v>
      </c>
      <c r="O71" s="291">
        <v>3.7090000000000001</v>
      </c>
      <c r="P71" s="291">
        <v>0.57699999999999996</v>
      </c>
      <c r="Q71" s="291">
        <v>0.36099999999999999</v>
      </c>
      <c r="R71" s="291">
        <v>0.68100000000000005</v>
      </c>
      <c r="S71" s="291">
        <v>-0.45400000000000001</v>
      </c>
      <c r="T71" s="291">
        <v>0.23199999999999998</v>
      </c>
      <c r="U71" s="291">
        <v>1.383</v>
      </c>
      <c r="V71" s="291">
        <v>0.92</v>
      </c>
      <c r="W71" s="291">
        <v>0.93600000000000005</v>
      </c>
      <c r="X71" s="291">
        <v>-0.627</v>
      </c>
      <c r="Y71" s="291">
        <v>-0.42299999999999999</v>
      </c>
      <c r="Z71" s="291">
        <v>0.29300000000000004</v>
      </c>
      <c r="AA71" s="291">
        <v>0.51300000000000001</v>
      </c>
    </row>
    <row r="72" spans="2:27">
      <c r="B72" s="106" t="s">
        <v>317</v>
      </c>
      <c r="C72" s="291">
        <v>6.0359999999999996</v>
      </c>
      <c r="D72" s="291">
        <v>158.90700000000001</v>
      </c>
      <c r="E72" s="291">
        <v>164.94300000000001</v>
      </c>
      <c r="F72" s="291">
        <v>84.447000000000003</v>
      </c>
      <c r="G72" s="291">
        <v>42</v>
      </c>
      <c r="H72" s="291">
        <v>38.496000000000002</v>
      </c>
      <c r="I72" s="291">
        <v>164.94300000000001</v>
      </c>
      <c r="J72" s="291">
        <v>5.4179999999999993</v>
      </c>
      <c r="K72" s="291">
        <v>17.443999999999999</v>
      </c>
      <c r="L72" s="291">
        <v>0</v>
      </c>
      <c r="M72" s="291">
        <v>0</v>
      </c>
      <c r="N72" s="291">
        <v>5.4179999999999993</v>
      </c>
      <c r="O72" s="291">
        <v>17.443999999999999</v>
      </c>
      <c r="P72" s="291">
        <v>3.1470000000000002</v>
      </c>
      <c r="Q72" s="291">
        <v>12.528</v>
      </c>
      <c r="R72" s="291">
        <v>1.7949999999999999</v>
      </c>
      <c r="S72" s="291">
        <v>7.0389999999999997</v>
      </c>
      <c r="T72" s="291">
        <v>-2.0569999999999999</v>
      </c>
      <c r="U72" s="291">
        <v>-3.5939999999999999</v>
      </c>
      <c r="V72" s="291">
        <v>-0.2629999999999999</v>
      </c>
      <c r="W72" s="291">
        <v>3.444</v>
      </c>
      <c r="X72" s="291">
        <v>0</v>
      </c>
      <c r="Y72" s="291">
        <v>-0.17</v>
      </c>
      <c r="Z72" s="291">
        <v>-0.2629999999999999</v>
      </c>
      <c r="AA72" s="291">
        <v>3.274</v>
      </c>
    </row>
    <row r="73" spans="2:27">
      <c r="B73" s="106" t="s">
        <v>379</v>
      </c>
      <c r="C73" s="291">
        <v>11.132</v>
      </c>
      <c r="D73" s="291">
        <v>3.6659999999999999</v>
      </c>
      <c r="E73" s="291">
        <v>14.798</v>
      </c>
      <c r="F73" s="291">
        <v>12.718999999999999</v>
      </c>
      <c r="G73" s="291">
        <v>1.585</v>
      </c>
      <c r="H73" s="291">
        <v>0.49399999999999999</v>
      </c>
      <c r="I73" s="291">
        <v>14.798</v>
      </c>
      <c r="J73" s="291">
        <v>16.088999999999999</v>
      </c>
      <c r="K73" s="291">
        <v>57.963000000000001</v>
      </c>
      <c r="L73" s="291">
        <v>-11.591999999999999</v>
      </c>
      <c r="M73" s="291">
        <v>-47.676000000000002</v>
      </c>
      <c r="N73" s="291">
        <v>4.4970000000000008</v>
      </c>
      <c r="O73" s="291">
        <v>10.287000000000001</v>
      </c>
      <c r="P73" s="291">
        <v>1.9259999999999997</v>
      </c>
      <c r="Q73" s="291">
        <v>2.4729999999999999</v>
      </c>
      <c r="R73" s="291">
        <v>1.611</v>
      </c>
      <c r="S73" s="291">
        <v>1.667</v>
      </c>
      <c r="T73" s="291">
        <v>-3.999999999999998E-2</v>
      </c>
      <c r="U73" s="291">
        <v>-0.17199999999999999</v>
      </c>
      <c r="V73" s="291">
        <v>1.6679999999999999</v>
      </c>
      <c r="W73" s="291">
        <v>1.899</v>
      </c>
      <c r="X73" s="291">
        <v>-0.443</v>
      </c>
      <c r="Y73" s="291">
        <v>-0.45600000000000002</v>
      </c>
      <c r="Z73" s="291">
        <v>1.2250000000000001</v>
      </c>
      <c r="AA73" s="291">
        <v>1.4430000000000001</v>
      </c>
    </row>
    <row r="74" spans="2:27">
      <c r="B74" s="106" t="s">
        <v>380</v>
      </c>
      <c r="C74" s="291">
        <v>16.945</v>
      </c>
      <c r="D74" s="291">
        <v>35.448</v>
      </c>
      <c r="E74" s="291">
        <v>52.393000000000001</v>
      </c>
      <c r="F74" s="291">
        <v>1.794</v>
      </c>
      <c r="G74" s="291">
        <v>3.048</v>
      </c>
      <c r="H74" s="291">
        <v>47.551000000000002</v>
      </c>
      <c r="I74" s="291">
        <v>52.393000000000001</v>
      </c>
      <c r="J74" s="291">
        <v>4.5779999999999994</v>
      </c>
      <c r="K74" s="291">
        <v>17.093</v>
      </c>
      <c r="L74" s="291">
        <v>-0.33499999999999996</v>
      </c>
      <c r="M74" s="291">
        <v>-1.8120000000000001</v>
      </c>
      <c r="N74" s="291">
        <v>4.2430000000000003</v>
      </c>
      <c r="O74" s="291">
        <v>15.281000000000001</v>
      </c>
      <c r="P74" s="291">
        <v>2.6239999999999988</v>
      </c>
      <c r="Q74" s="291">
        <v>11.715999999999999</v>
      </c>
      <c r="R74" s="291">
        <v>2.2959999999999994</v>
      </c>
      <c r="S74" s="291">
        <v>10.442</v>
      </c>
      <c r="T74" s="291">
        <v>-3.9999999999999758E-3</v>
      </c>
      <c r="U74" s="291">
        <v>-0.20699999999999999</v>
      </c>
      <c r="V74" s="291">
        <v>2.2919999999999998</v>
      </c>
      <c r="W74" s="291">
        <v>10.234999999999999</v>
      </c>
      <c r="X74" s="291">
        <v>-0.30299999999999994</v>
      </c>
      <c r="Y74" s="291">
        <v>-1.2829999999999999</v>
      </c>
      <c r="Z74" s="291">
        <v>1.9889999999999999</v>
      </c>
      <c r="AA74" s="291">
        <v>8.952</v>
      </c>
    </row>
    <row r="75" spans="2:27">
      <c r="B75" s="106" t="s">
        <v>381</v>
      </c>
      <c r="C75" s="291">
        <v>80.174000000000007</v>
      </c>
      <c r="D75" s="291">
        <v>20.773</v>
      </c>
      <c r="E75" s="291">
        <v>100.947</v>
      </c>
      <c r="F75" s="291">
        <v>67.302000000000007</v>
      </c>
      <c r="G75" s="291">
        <v>9.2829999999999995</v>
      </c>
      <c r="H75" s="291">
        <v>24.361999999999998</v>
      </c>
      <c r="I75" s="291">
        <v>100.947</v>
      </c>
      <c r="J75" s="291">
        <v>5.9749999999999996</v>
      </c>
      <c r="K75" s="291">
        <v>7.7089999999999996</v>
      </c>
      <c r="L75" s="291">
        <v>-0.14899999999999999</v>
      </c>
      <c r="M75" s="291">
        <v>-0.155</v>
      </c>
      <c r="N75" s="291">
        <v>5.8260000000000005</v>
      </c>
      <c r="O75" s="291">
        <v>7.5540000000000003</v>
      </c>
      <c r="P75" s="291">
        <v>5.0549999999999997</v>
      </c>
      <c r="Q75" s="291">
        <v>6.1</v>
      </c>
      <c r="R75" s="291">
        <v>4.968</v>
      </c>
      <c r="S75" s="291">
        <v>5.3730000000000002</v>
      </c>
      <c r="T75" s="291">
        <v>0.15999999999999992</v>
      </c>
      <c r="U75" s="291">
        <v>0.81399999999999995</v>
      </c>
      <c r="V75" s="291">
        <v>5.1270000000000007</v>
      </c>
      <c r="W75" s="291">
        <v>6.1870000000000003</v>
      </c>
      <c r="X75" s="291">
        <v>-0.45599999999999996</v>
      </c>
      <c r="Y75" s="291">
        <v>-0.70199999999999996</v>
      </c>
      <c r="Z75" s="291">
        <v>4.6710000000000003</v>
      </c>
      <c r="AA75" s="291">
        <v>5.4850000000000003</v>
      </c>
    </row>
    <row r="76" spans="2:27">
      <c r="B76" s="106" t="s">
        <v>382</v>
      </c>
      <c r="C76" s="291">
        <v>69.266000000000005</v>
      </c>
      <c r="D76" s="291">
        <v>319.27999999999997</v>
      </c>
      <c r="E76" s="291">
        <v>388.54599999999999</v>
      </c>
      <c r="F76" s="291">
        <v>5.056</v>
      </c>
      <c r="G76" s="291">
        <v>0</v>
      </c>
      <c r="H76" s="291">
        <v>383.49</v>
      </c>
      <c r="I76" s="291">
        <v>388.54599999999999</v>
      </c>
      <c r="J76" s="291">
        <v>18.282</v>
      </c>
      <c r="K76" s="291">
        <v>47.658999999999999</v>
      </c>
      <c r="L76" s="291">
        <v>-2.1059999999999999</v>
      </c>
      <c r="M76" s="291">
        <v>-7.3029999999999999</v>
      </c>
      <c r="N76" s="291">
        <v>16.176000000000002</v>
      </c>
      <c r="O76" s="291">
        <v>40.356000000000002</v>
      </c>
      <c r="P76" s="291">
        <v>12.991</v>
      </c>
      <c r="Q76" s="291">
        <v>32.704000000000001</v>
      </c>
      <c r="R76" s="291">
        <v>10.777000000000001</v>
      </c>
      <c r="S76" s="291">
        <v>24.038</v>
      </c>
      <c r="T76" s="291">
        <v>0.01</v>
      </c>
      <c r="U76" s="291">
        <v>1.4E-2</v>
      </c>
      <c r="V76" s="291">
        <v>10.787000000000001</v>
      </c>
      <c r="W76" s="291">
        <v>24.059000000000001</v>
      </c>
      <c r="X76" s="291">
        <v>-1.4179999999999999</v>
      </c>
      <c r="Y76" s="291">
        <v>-2.7949999999999999</v>
      </c>
      <c r="Z76" s="291">
        <v>9.3689999999999998</v>
      </c>
      <c r="AA76" s="291">
        <v>21.263999999999999</v>
      </c>
    </row>
    <row r="77" spans="2:27">
      <c r="B77" s="106" t="s">
        <v>383</v>
      </c>
      <c r="C77" s="291">
        <v>13.699</v>
      </c>
      <c r="D77" s="291">
        <v>21.065000000000001</v>
      </c>
      <c r="E77" s="291">
        <v>34.764000000000003</v>
      </c>
      <c r="F77" s="291">
        <v>0.54800000000000004</v>
      </c>
      <c r="G77" s="291">
        <v>0</v>
      </c>
      <c r="H77" s="291">
        <v>34.216000000000001</v>
      </c>
      <c r="I77" s="291">
        <v>34.764000000000003</v>
      </c>
      <c r="J77" s="291">
        <v>0.84200000000000008</v>
      </c>
      <c r="K77" s="291">
        <v>3.3570000000000002</v>
      </c>
      <c r="L77" s="291">
        <v>-1.9999999999999997E-2</v>
      </c>
      <c r="M77" s="291">
        <v>-7.3999999999999996E-2</v>
      </c>
      <c r="N77" s="291">
        <v>0.82200000000000006</v>
      </c>
      <c r="O77" s="291">
        <v>3.2829999999999999</v>
      </c>
      <c r="P77" s="291">
        <v>0.67700000000000005</v>
      </c>
      <c r="Q77" s="291">
        <v>2.7349999999999999</v>
      </c>
      <c r="R77" s="291">
        <v>0.47599999999999998</v>
      </c>
      <c r="S77" s="291">
        <v>1.986</v>
      </c>
      <c r="T77" s="291">
        <v>8.0000000000000002E-3</v>
      </c>
      <c r="U77" s="291">
        <v>0.01</v>
      </c>
      <c r="V77" s="291">
        <v>0.48399999999999976</v>
      </c>
      <c r="W77" s="291">
        <v>2.0059999999999998</v>
      </c>
      <c r="X77" s="291">
        <v>-7.0000000000000034E-2</v>
      </c>
      <c r="Y77" s="291">
        <v>-0.27700000000000002</v>
      </c>
      <c r="Z77" s="291">
        <v>0.41400000000000015</v>
      </c>
      <c r="AA77" s="291">
        <v>1.7290000000000001</v>
      </c>
    </row>
    <row r="78" spans="2:27">
      <c r="B78" s="106" t="s">
        <v>318</v>
      </c>
      <c r="C78" s="291">
        <v>131.65799999999999</v>
      </c>
      <c r="D78" s="291">
        <v>216.85400000000001</v>
      </c>
      <c r="E78" s="291">
        <v>348.512</v>
      </c>
      <c r="F78" s="291">
        <v>102.041</v>
      </c>
      <c r="G78" s="291">
        <v>28.584</v>
      </c>
      <c r="H78" s="291">
        <v>217.887</v>
      </c>
      <c r="I78" s="291">
        <v>348.512</v>
      </c>
      <c r="J78" s="291">
        <v>1.8729999999999993</v>
      </c>
      <c r="K78" s="291">
        <v>6.5759999999999996</v>
      </c>
      <c r="L78" s="291">
        <v>1.0000000000000009E-3</v>
      </c>
      <c r="M78" s="291">
        <v>-0.26200000000000001</v>
      </c>
      <c r="N78" s="291">
        <v>1.8739999999999997</v>
      </c>
      <c r="O78" s="291">
        <v>6.3140000000000001</v>
      </c>
      <c r="P78" s="291">
        <v>0.40100000000000002</v>
      </c>
      <c r="Q78" s="291">
        <v>1.839</v>
      </c>
      <c r="R78" s="291">
        <v>0.61499999999999999</v>
      </c>
      <c r="S78" s="291">
        <v>0.57699999999999996</v>
      </c>
      <c r="T78" s="291">
        <v>0.31399999999999995</v>
      </c>
      <c r="U78" s="291">
        <v>0.95099999999999996</v>
      </c>
      <c r="V78" s="291">
        <v>0.92999999999999972</v>
      </c>
      <c r="W78" s="291">
        <v>43.743000000000002</v>
      </c>
      <c r="X78" s="291">
        <v>4.1000000000000009E-2</v>
      </c>
      <c r="Y78" s="291">
        <v>-0.182</v>
      </c>
      <c r="Z78" s="291">
        <v>0.97099999999999653</v>
      </c>
      <c r="AA78" s="291">
        <v>43.561</v>
      </c>
    </row>
    <row r="79" spans="2:27">
      <c r="B79" s="106" t="s">
        <v>320</v>
      </c>
      <c r="C79" s="291">
        <v>3.1549999999999998</v>
      </c>
      <c r="D79" s="291">
        <v>65.093999999999994</v>
      </c>
      <c r="E79" s="291">
        <v>68.248999999999995</v>
      </c>
      <c r="F79" s="291">
        <v>49.204000000000001</v>
      </c>
      <c r="G79" s="291">
        <v>2.407</v>
      </c>
      <c r="H79" s="291">
        <v>16.638000000000002</v>
      </c>
      <c r="I79" s="291">
        <v>68.248999999999995</v>
      </c>
      <c r="J79" s="291">
        <v>2.7149999999999999</v>
      </c>
      <c r="K79" s="291">
        <v>10.82</v>
      </c>
      <c r="L79" s="291">
        <v>-0.28499999999999992</v>
      </c>
      <c r="M79" s="291">
        <v>-1.3069999999999999</v>
      </c>
      <c r="N79" s="291">
        <v>2.4299999999999997</v>
      </c>
      <c r="O79" s="291">
        <v>9.5129999999999999</v>
      </c>
      <c r="P79" s="291">
        <v>1.8569999999999993</v>
      </c>
      <c r="Q79" s="291">
        <v>7.9139999999999997</v>
      </c>
      <c r="R79" s="291">
        <v>0.78099999999999969</v>
      </c>
      <c r="S79" s="291">
        <v>3.9889999999999999</v>
      </c>
      <c r="T79" s="291">
        <v>-0.67799999999999971</v>
      </c>
      <c r="U79" s="291">
        <v>-2.1549999999999998</v>
      </c>
      <c r="V79" s="291">
        <v>0.10299999999999998</v>
      </c>
      <c r="W79" s="291">
        <v>1.8340000000000001</v>
      </c>
      <c r="X79" s="291">
        <v>-7.0999999999999952E-2</v>
      </c>
      <c r="Y79" s="291">
        <v>-0.56899999999999995</v>
      </c>
      <c r="Z79" s="291">
        <v>3.1999999999999806E-2</v>
      </c>
      <c r="AA79" s="291">
        <v>1.2649999999999999</v>
      </c>
    </row>
    <row r="80" spans="2:27">
      <c r="B80" s="106" t="s">
        <v>319</v>
      </c>
      <c r="C80" s="291">
        <v>104.212</v>
      </c>
      <c r="D80" s="291">
        <v>491.25900000000001</v>
      </c>
      <c r="E80" s="291">
        <v>595.471</v>
      </c>
      <c r="F80" s="291">
        <v>33.412999999999997</v>
      </c>
      <c r="G80" s="291">
        <v>104.253</v>
      </c>
      <c r="H80" s="291">
        <v>457.80500000000001</v>
      </c>
      <c r="I80" s="291">
        <v>595.471</v>
      </c>
      <c r="J80" s="291">
        <v>50.573999999999984</v>
      </c>
      <c r="K80" s="291">
        <v>182.142</v>
      </c>
      <c r="L80" s="291">
        <v>-13.611999999999995</v>
      </c>
      <c r="M80" s="291">
        <v>-74.075999999999993</v>
      </c>
      <c r="N80" s="291">
        <v>36.962000000000003</v>
      </c>
      <c r="O80" s="291">
        <v>108.066</v>
      </c>
      <c r="P80" s="291">
        <v>32.706000000000003</v>
      </c>
      <c r="Q80" s="291">
        <v>92.62</v>
      </c>
      <c r="R80" s="291">
        <v>28.828999999999994</v>
      </c>
      <c r="S80" s="291">
        <v>78.510999999999996</v>
      </c>
      <c r="T80" s="291">
        <v>-0.16000000000000003</v>
      </c>
      <c r="U80" s="291">
        <v>0.71</v>
      </c>
      <c r="V80" s="291">
        <v>28.668000000000006</v>
      </c>
      <c r="W80" s="291">
        <v>79.221000000000004</v>
      </c>
      <c r="X80" s="291">
        <v>-8.5309999999999988</v>
      </c>
      <c r="Y80" s="291">
        <v>-23.466999999999999</v>
      </c>
      <c r="Z80" s="291">
        <v>20.137</v>
      </c>
      <c r="AA80" s="291">
        <v>55.753999999999998</v>
      </c>
    </row>
    <row r="81" spans="2:29">
      <c r="B81" s="106" t="s">
        <v>384</v>
      </c>
      <c r="C81" s="291">
        <v>972.21799999999996</v>
      </c>
      <c r="D81" s="291">
        <v>5170.3819999999996</v>
      </c>
      <c r="E81" s="291">
        <v>6142.6</v>
      </c>
      <c r="F81" s="291">
        <v>1112.5989999999999</v>
      </c>
      <c r="G81" s="291">
        <v>1619.4939999999999</v>
      </c>
      <c r="H81" s="291">
        <v>3410.5070000000001</v>
      </c>
      <c r="I81" s="291">
        <v>6142.6</v>
      </c>
      <c r="J81" s="291">
        <v>721.83299999999963</v>
      </c>
      <c r="K81" s="291">
        <v>3200.2289999999998</v>
      </c>
      <c r="L81" s="291">
        <v>-306.61799999999994</v>
      </c>
      <c r="M81" s="291">
        <v>-1370.0989999999999</v>
      </c>
      <c r="N81" s="291">
        <v>415.21500000000015</v>
      </c>
      <c r="O81" s="291">
        <v>1830.13</v>
      </c>
      <c r="P81" s="291">
        <v>341.18399999999997</v>
      </c>
      <c r="Q81" s="291">
        <v>1579.421</v>
      </c>
      <c r="R81" s="291">
        <v>216.68200000000002</v>
      </c>
      <c r="S81" s="291">
        <v>1255.348</v>
      </c>
      <c r="T81" s="291">
        <v>-38.734000000000009</v>
      </c>
      <c r="U81" s="291">
        <v>-150.24100000000001</v>
      </c>
      <c r="V81" s="291">
        <v>182.48700000000008</v>
      </c>
      <c r="W81" s="291">
        <v>1109.6880000000001</v>
      </c>
      <c r="X81" s="291">
        <v>-58.211999999999989</v>
      </c>
      <c r="Y81" s="291">
        <v>-388.678</v>
      </c>
      <c r="Z81" s="291">
        <v>-54.225999999999999</v>
      </c>
      <c r="AA81" s="291">
        <v>542.50900000000001</v>
      </c>
    </row>
    <row r="82" spans="2:29">
      <c r="B82" s="106" t="s">
        <v>385</v>
      </c>
      <c r="C82" s="291">
        <v>39.895000000000003</v>
      </c>
      <c r="D82" s="291">
        <v>1000.873</v>
      </c>
      <c r="E82" s="291">
        <v>1040.768</v>
      </c>
      <c r="F82" s="291">
        <v>70.712000000000003</v>
      </c>
      <c r="G82" s="291">
        <v>0</v>
      </c>
      <c r="H82" s="291">
        <v>970.05600000000004</v>
      </c>
      <c r="I82" s="291">
        <v>1040.768</v>
      </c>
      <c r="J82" s="291">
        <v>0</v>
      </c>
      <c r="K82" s="291">
        <v>0</v>
      </c>
      <c r="L82" s="291">
        <v>0</v>
      </c>
      <c r="M82" s="291">
        <v>0</v>
      </c>
      <c r="N82" s="291">
        <v>0</v>
      </c>
      <c r="O82" s="291">
        <v>0</v>
      </c>
      <c r="P82" s="291">
        <v>-3.6999999999999998E-2</v>
      </c>
      <c r="Q82" s="291">
        <v>-7.8E-2</v>
      </c>
      <c r="R82" s="291">
        <v>-3.6999999999999998E-2</v>
      </c>
      <c r="S82" s="291">
        <v>-7.8E-2</v>
      </c>
      <c r="T82" s="291">
        <v>2.157</v>
      </c>
      <c r="U82" s="291">
        <v>1.5149999999999999</v>
      </c>
      <c r="V82" s="291">
        <v>77.492999999999995</v>
      </c>
      <c r="W82" s="291">
        <v>244.92400000000001</v>
      </c>
      <c r="X82" s="291">
        <v>-3.3000000000000002E-2</v>
      </c>
      <c r="Y82" s="291">
        <v>-6.6000000000000003E-2</v>
      </c>
      <c r="Z82" s="291">
        <v>119.24300000000002</v>
      </c>
      <c r="AA82" s="291">
        <v>286.64100000000002</v>
      </c>
    </row>
    <row r="83" spans="2:29">
      <c r="B83" s="106" t="s">
        <v>150</v>
      </c>
      <c r="C83" s="291">
        <v>158.09100000000001</v>
      </c>
      <c r="D83" s="291">
        <v>849.572</v>
      </c>
      <c r="E83" s="291">
        <v>1007.663</v>
      </c>
      <c r="F83" s="291">
        <v>280.99200000000002</v>
      </c>
      <c r="G83" s="291">
        <v>206.22</v>
      </c>
      <c r="H83" s="291">
        <v>520.45100000000002</v>
      </c>
      <c r="I83" s="291">
        <v>1007.663</v>
      </c>
      <c r="J83" s="291">
        <v>146.70899999999995</v>
      </c>
      <c r="K83" s="291">
        <v>542.97799999999995</v>
      </c>
      <c r="L83" s="291">
        <v>-63.966000000000008</v>
      </c>
      <c r="M83" s="291">
        <v>-209.65600000000001</v>
      </c>
      <c r="N83" s="291">
        <v>82.742999999999995</v>
      </c>
      <c r="O83" s="291">
        <v>333.322</v>
      </c>
      <c r="P83" s="291">
        <v>66.238</v>
      </c>
      <c r="Q83" s="291">
        <v>270.61099999999999</v>
      </c>
      <c r="R83" s="291">
        <v>53.085999999999984</v>
      </c>
      <c r="S83" s="291">
        <v>230.547</v>
      </c>
      <c r="T83" s="291">
        <v>0.62</v>
      </c>
      <c r="U83" s="291">
        <v>0.47</v>
      </c>
      <c r="V83" s="291">
        <v>57.63300000000001</v>
      </c>
      <c r="W83" s="291">
        <v>254.375</v>
      </c>
      <c r="X83" s="291">
        <v>-15.780999999999999</v>
      </c>
      <c r="Y83" s="291">
        <v>-67.77</v>
      </c>
      <c r="Z83" s="291">
        <v>77.388000000000005</v>
      </c>
      <c r="AA83" s="291">
        <v>222.14099999999999</v>
      </c>
      <c r="AB83" s="287">
        <v>144.75299999999999</v>
      </c>
    </row>
    <row r="84" spans="2:29">
      <c r="B84" s="106" t="s">
        <v>151</v>
      </c>
      <c r="C84" s="291">
        <v>18.657</v>
      </c>
      <c r="D84" s="291">
        <v>130.31700000000001</v>
      </c>
      <c r="E84" s="291">
        <v>148.97399999999999</v>
      </c>
      <c r="F84" s="291">
        <v>13.145</v>
      </c>
      <c r="G84" s="291">
        <v>32.220999999999997</v>
      </c>
      <c r="H84" s="291">
        <v>103.608</v>
      </c>
      <c r="I84" s="291">
        <v>148.97399999999999</v>
      </c>
      <c r="J84" s="291">
        <v>15.026999999999994</v>
      </c>
      <c r="K84" s="291">
        <v>59.415999999999997</v>
      </c>
      <c r="L84" s="291">
        <v>-5.9169999999999998</v>
      </c>
      <c r="M84" s="291">
        <v>-12.619</v>
      </c>
      <c r="N84" s="291">
        <v>9.11</v>
      </c>
      <c r="O84" s="291">
        <v>46.796999999999997</v>
      </c>
      <c r="P84" s="291">
        <v>7.3170000000000002</v>
      </c>
      <c r="Q84" s="291">
        <v>41.286999999999999</v>
      </c>
      <c r="R84" s="291">
        <v>6.3630000000000031</v>
      </c>
      <c r="S84" s="291">
        <v>37.715000000000003</v>
      </c>
      <c r="T84" s="291">
        <v>-0.79200000000000004</v>
      </c>
      <c r="U84" s="291">
        <v>-0.46200000000000002</v>
      </c>
      <c r="V84" s="291">
        <v>5.5710000000000015</v>
      </c>
      <c r="W84" s="291">
        <v>37.253</v>
      </c>
      <c r="X84" s="291">
        <v>-1.636000000000001</v>
      </c>
      <c r="Y84" s="291">
        <v>-10.989000000000001</v>
      </c>
      <c r="Z84" s="291">
        <v>8.9409999999999989</v>
      </c>
      <c r="AA84" s="291">
        <v>31.27</v>
      </c>
    </row>
    <row r="85" spans="2:29">
      <c r="B85" s="106" t="s">
        <v>152</v>
      </c>
      <c r="C85" s="291">
        <v>29.588000000000001</v>
      </c>
      <c r="D85" s="291">
        <v>152.27600000000001</v>
      </c>
      <c r="E85" s="291">
        <v>181.864</v>
      </c>
      <c r="F85" s="291">
        <v>53.268000000000001</v>
      </c>
      <c r="G85" s="291">
        <v>54.308</v>
      </c>
      <c r="H85" s="291">
        <v>74.287999999999997</v>
      </c>
      <c r="I85" s="291">
        <v>181.864</v>
      </c>
      <c r="J85" s="291">
        <v>25.566000000000003</v>
      </c>
      <c r="K85" s="291">
        <v>88.86</v>
      </c>
      <c r="L85" s="291">
        <v>-7.963000000000001</v>
      </c>
      <c r="M85" s="291">
        <v>-28.108000000000001</v>
      </c>
      <c r="N85" s="291">
        <v>17.603000000000002</v>
      </c>
      <c r="O85" s="291">
        <v>60.752000000000002</v>
      </c>
      <c r="P85" s="291">
        <v>14.416000000000004</v>
      </c>
      <c r="Q85" s="291">
        <v>50.893000000000001</v>
      </c>
      <c r="R85" s="291">
        <v>11.530999999999995</v>
      </c>
      <c r="S85" s="291">
        <v>41.037999999999997</v>
      </c>
      <c r="T85" s="291">
        <v>2.246</v>
      </c>
      <c r="U85" s="291">
        <v>2.7669999999999999</v>
      </c>
      <c r="V85" s="291">
        <v>13.777000000000001</v>
      </c>
      <c r="W85" s="291">
        <v>43.805</v>
      </c>
      <c r="X85" s="291">
        <v>-4.4169999999999998</v>
      </c>
      <c r="Y85" s="291">
        <v>-13.29</v>
      </c>
      <c r="Z85" s="291">
        <v>13.510999999999996</v>
      </c>
      <c r="AA85" s="291">
        <v>34.665999999999997</v>
      </c>
    </row>
    <row r="86" spans="2:29">
      <c r="B86" s="106" t="s">
        <v>153</v>
      </c>
      <c r="C86" s="291">
        <v>183.959</v>
      </c>
      <c r="D86" s="291">
        <v>1438.8889999999999</v>
      </c>
      <c r="E86" s="291">
        <v>1622.848</v>
      </c>
      <c r="F86" s="291">
        <v>368.88200000000001</v>
      </c>
      <c r="G86" s="291">
        <v>444.05099999999999</v>
      </c>
      <c r="H86" s="291">
        <v>809.91499999999996</v>
      </c>
      <c r="I86" s="291">
        <v>1622.848</v>
      </c>
      <c r="J86" s="291">
        <v>273.52099999999984</v>
      </c>
      <c r="K86" s="291">
        <v>1032.6489999999999</v>
      </c>
      <c r="L86" s="291">
        <v>-185.77299999999997</v>
      </c>
      <c r="M86" s="291">
        <v>-692.03499999999997</v>
      </c>
      <c r="N86" s="291">
        <v>87.747999999999962</v>
      </c>
      <c r="O86" s="291">
        <v>340.61399999999998</v>
      </c>
      <c r="P86" s="291">
        <v>68.546999999999997</v>
      </c>
      <c r="Q86" s="291">
        <v>269.02600000000001</v>
      </c>
      <c r="R86" s="291">
        <v>56.342000000000013</v>
      </c>
      <c r="S86" s="291">
        <v>201.83</v>
      </c>
      <c r="T86" s="291">
        <v>-4.177999999999999</v>
      </c>
      <c r="U86" s="291">
        <v>-17.100999999999999</v>
      </c>
      <c r="V86" s="291">
        <v>52.760999999999996</v>
      </c>
      <c r="W86" s="291">
        <v>185.334</v>
      </c>
      <c r="X86" s="291">
        <v>-18.420000000000002</v>
      </c>
      <c r="Y86" s="291">
        <v>-60.38</v>
      </c>
      <c r="Z86" s="291">
        <v>66.890999999999991</v>
      </c>
      <c r="AA86" s="291">
        <v>157.50399999999999</v>
      </c>
    </row>
    <row r="87" spans="2:29">
      <c r="B87" s="106" t="s">
        <v>154</v>
      </c>
      <c r="C87" s="291">
        <v>387.70299999999997</v>
      </c>
      <c r="D87" s="291">
        <v>2481.1579999999999</v>
      </c>
      <c r="E87" s="291">
        <v>2868.8609999999999</v>
      </c>
      <c r="F87" s="291">
        <v>754.31100000000004</v>
      </c>
      <c r="G87" s="291">
        <v>722.25800000000004</v>
      </c>
      <c r="H87" s="291">
        <v>1392.2919999999999</v>
      </c>
      <c r="I87" s="291">
        <v>2868.8609999999999</v>
      </c>
      <c r="J87" s="291">
        <v>402.87400000000002</v>
      </c>
      <c r="K87" s="291">
        <v>1504.8820000000001</v>
      </c>
      <c r="L87" s="291">
        <v>-210.51200000000006</v>
      </c>
      <c r="M87" s="291">
        <v>-737.41700000000003</v>
      </c>
      <c r="N87" s="291">
        <v>192.36200000000008</v>
      </c>
      <c r="O87" s="291">
        <v>767.46500000000003</v>
      </c>
      <c r="P87" s="291">
        <v>153.46000000000004</v>
      </c>
      <c r="Q87" s="291">
        <v>625.48</v>
      </c>
      <c r="R87" s="291">
        <v>122.98199999999997</v>
      </c>
      <c r="S87" s="291">
        <v>503.45299999999997</v>
      </c>
      <c r="T87" s="291">
        <v>-6.0000000000002274E-3</v>
      </c>
      <c r="U87" s="291">
        <v>-13.053000000000001</v>
      </c>
      <c r="V87" s="291">
        <v>123.55500000000001</v>
      </c>
      <c r="W87" s="291">
        <v>490.98500000000001</v>
      </c>
      <c r="X87" s="291">
        <v>-39.673000000000002</v>
      </c>
      <c r="Y87" s="291">
        <v>-151.001</v>
      </c>
      <c r="Z87" s="291">
        <v>141.279</v>
      </c>
      <c r="AA87" s="291">
        <v>397.38099999999997</v>
      </c>
    </row>
    <row r="88" spans="2:29">
      <c r="B88" s="106" t="s">
        <v>321</v>
      </c>
      <c r="C88" s="291">
        <v>155.24299999999999</v>
      </c>
      <c r="D88" s="291">
        <v>573.42700000000002</v>
      </c>
      <c r="E88" s="291">
        <v>728.67</v>
      </c>
      <c r="F88" s="291">
        <v>140.69800000000001</v>
      </c>
      <c r="G88" s="291">
        <v>244.47499999999999</v>
      </c>
      <c r="H88" s="291">
        <v>343.49700000000001</v>
      </c>
      <c r="I88" s="291">
        <v>728.67</v>
      </c>
      <c r="J88" s="291">
        <v>13.292000000000002</v>
      </c>
      <c r="K88" s="291">
        <v>46.972000000000001</v>
      </c>
      <c r="L88" s="291">
        <v>-1.2590000000000003</v>
      </c>
      <c r="M88" s="291">
        <v>-4.3710000000000004</v>
      </c>
      <c r="N88" s="291">
        <v>12.032999999999998</v>
      </c>
      <c r="O88" s="291">
        <v>42.600999999999999</v>
      </c>
      <c r="P88" s="291">
        <v>7.8019999999999996</v>
      </c>
      <c r="Q88" s="291">
        <v>30.344999999999999</v>
      </c>
      <c r="R88" s="291">
        <v>5.3709999999999987</v>
      </c>
      <c r="S88" s="291">
        <v>16.893999999999998</v>
      </c>
      <c r="T88" s="291">
        <v>-17.025000000000002</v>
      </c>
      <c r="U88" s="291">
        <v>-18.184000000000001</v>
      </c>
      <c r="V88" s="291">
        <v>-11.655000000000001</v>
      </c>
      <c r="W88" s="291">
        <v>-1.2909999999999999</v>
      </c>
      <c r="X88" s="291">
        <v>7.02</v>
      </c>
      <c r="Y88" s="291">
        <v>2.6379999999999999</v>
      </c>
      <c r="Z88" s="291">
        <v>1.96</v>
      </c>
      <c r="AA88" s="291">
        <v>7.9420000000000002</v>
      </c>
    </row>
    <row r="89" spans="2:29">
      <c r="C89" s="786"/>
      <c r="D89" s="786"/>
      <c r="E89" s="786"/>
      <c r="F89" s="786"/>
      <c r="G89" s="786"/>
      <c r="H89" s="786"/>
      <c r="I89" s="786"/>
      <c r="J89" s="786"/>
      <c r="K89" s="786"/>
      <c r="L89" s="786"/>
      <c r="M89" s="786"/>
      <c r="N89" s="786"/>
      <c r="O89" s="786"/>
      <c r="P89" s="786"/>
      <c r="Q89" s="786"/>
      <c r="R89" s="786"/>
      <c r="S89" s="786"/>
      <c r="T89" s="786"/>
      <c r="U89" s="786"/>
      <c r="V89" s="786"/>
      <c r="W89" s="786"/>
      <c r="X89" s="786"/>
      <c r="Y89" s="786"/>
      <c r="Z89" s="786"/>
      <c r="AA89" s="786"/>
      <c r="AB89" s="786"/>
      <c r="AC89" s="786"/>
    </row>
  </sheetData>
  <mergeCells count="18">
    <mergeCell ref="X46:Y46"/>
    <mergeCell ref="Z46:AA46"/>
    <mergeCell ref="V3:W3"/>
    <mergeCell ref="X3:Y3"/>
    <mergeCell ref="Z3:AA3"/>
    <mergeCell ref="T46:U46"/>
    <mergeCell ref="V46:W46"/>
    <mergeCell ref="J3:K3"/>
    <mergeCell ref="L3:M3"/>
    <mergeCell ref="N3:O3"/>
    <mergeCell ref="P3:Q3"/>
    <mergeCell ref="R3:S3"/>
    <mergeCell ref="T3:U3"/>
    <mergeCell ref="J46:K46"/>
    <mergeCell ref="L46:M46"/>
    <mergeCell ref="N46:O46"/>
    <mergeCell ref="P46:Q46"/>
    <mergeCell ref="R46:S46"/>
  </mergeCells>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topLeftCell="Z72" zoomScale="85" zoomScaleNormal="85" workbookViewId="0">
      <selection activeCell="AK92" sqref="AK92"/>
    </sheetView>
  </sheetViews>
  <sheetFormatPr baseColWidth="10" defaultColWidth="11.42578125" defaultRowHeight="12.75"/>
  <cols>
    <col min="1" max="1" width="12.140625" style="89" customWidth="1"/>
    <col min="2" max="2" width="70.5703125" style="89" customWidth="1"/>
    <col min="3" max="3" width="19.8554687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8.5703125" style="89" customWidth="1"/>
    <col min="10" max="10" width="20.28515625" style="89" customWidth="1"/>
    <col min="11" max="11" width="20.5703125" style="89" customWidth="1"/>
    <col min="12" max="12" width="20.28515625" style="89" customWidth="1"/>
    <col min="13" max="13" width="22.7109375" style="89" customWidth="1"/>
    <col min="14" max="14" width="19.7109375" style="89" customWidth="1"/>
    <col min="15" max="15" width="21.28515625" style="89" customWidth="1"/>
    <col min="16" max="16" width="20.7109375" style="89" customWidth="1"/>
    <col min="17" max="17" width="20.42578125" style="88" customWidth="1"/>
    <col min="18" max="18" width="21" style="88" customWidth="1"/>
    <col min="19" max="19" width="13.7109375" style="88" customWidth="1"/>
    <col min="20" max="20" width="14.28515625" style="88" customWidth="1"/>
    <col min="21" max="22" width="16" style="88" customWidth="1"/>
    <col min="23" max="23" width="17.42578125" style="88" customWidth="1"/>
    <col min="24" max="24" width="15.85546875" style="88" customWidth="1"/>
    <col min="25" max="25" width="14.140625" style="88" customWidth="1"/>
    <col min="26" max="26" width="16.28515625" style="88" customWidth="1"/>
    <col min="27" max="27" width="16.42578125" style="88" customWidth="1"/>
    <col min="28" max="28" width="11.42578125" style="88"/>
    <col min="29" max="31" width="17.28515625" style="88" customWidth="1"/>
    <col min="32" max="32" width="18.140625" style="88" customWidth="1"/>
    <col min="33" max="33" width="17.5703125" style="88" customWidth="1"/>
    <col min="34" max="34" width="16" style="88" customWidth="1"/>
    <col min="35" max="35" width="11.42578125" style="88"/>
    <col min="36" max="36" width="18.28515625" style="88" customWidth="1"/>
    <col min="37" max="37" width="53.5703125" style="88" customWidth="1"/>
    <col min="38" max="175" width="11.42578125" style="88"/>
    <col min="176" max="16384" width="11.42578125" style="89"/>
  </cols>
  <sheetData>
    <row r="1" spans="1:177" s="88" customFormat="1">
      <c r="A1" s="89"/>
      <c r="B1" s="281"/>
    </row>
    <row r="2" spans="1:177">
      <c r="A2" s="934" t="s">
        <v>71</v>
      </c>
      <c r="B2" s="935"/>
      <c r="C2" s="927" t="s">
        <v>241</v>
      </c>
      <c r="D2" s="928"/>
      <c r="E2" s="927" t="s">
        <v>10</v>
      </c>
      <c r="F2" s="928"/>
      <c r="G2" s="927" t="s">
        <v>46</v>
      </c>
      <c r="H2" s="928"/>
      <c r="I2" s="927" t="s">
        <v>14</v>
      </c>
      <c r="J2" s="928"/>
      <c r="K2" s="927" t="s">
        <v>47</v>
      </c>
      <c r="L2" s="928"/>
      <c r="M2" s="927" t="s">
        <v>311</v>
      </c>
      <c r="N2" s="928"/>
      <c r="O2" s="927" t="s">
        <v>242</v>
      </c>
      <c r="P2" s="928"/>
      <c r="Q2" s="927" t="s">
        <v>17</v>
      </c>
      <c r="R2" s="928"/>
      <c r="FT2" s="88"/>
      <c r="FU2" s="88"/>
    </row>
    <row r="3" spans="1:177">
      <c r="A3" s="936" t="s">
        <v>218</v>
      </c>
      <c r="B3" s="937"/>
      <c r="C3" s="646" t="s">
        <v>520</v>
      </c>
      <c r="D3" s="648" t="s">
        <v>437</v>
      </c>
      <c r="E3" s="646" t="s">
        <v>520</v>
      </c>
      <c r="F3" s="648" t="s">
        <v>437</v>
      </c>
      <c r="G3" s="646" t="s">
        <v>520</v>
      </c>
      <c r="H3" s="648" t="s">
        <v>437</v>
      </c>
      <c r="I3" s="646" t="s">
        <v>520</v>
      </c>
      <c r="J3" s="648" t="s">
        <v>437</v>
      </c>
      <c r="K3" s="646" t="s">
        <v>520</v>
      </c>
      <c r="L3" s="648" t="s">
        <v>437</v>
      </c>
      <c r="M3" s="646" t="s">
        <v>520</v>
      </c>
      <c r="N3" s="648" t="s">
        <v>437</v>
      </c>
      <c r="O3" s="646" t="s">
        <v>520</v>
      </c>
      <c r="P3" s="648" t="s">
        <v>437</v>
      </c>
      <c r="Q3" s="646" t="s">
        <v>520</v>
      </c>
      <c r="R3" s="648" t="s">
        <v>437</v>
      </c>
      <c r="FT3" s="88"/>
      <c r="FU3" s="88"/>
    </row>
    <row r="4" spans="1:177">
      <c r="A4" s="938"/>
      <c r="B4" s="939"/>
      <c r="C4" s="647" t="s">
        <v>301</v>
      </c>
      <c r="D4" s="649" t="s">
        <v>301</v>
      </c>
      <c r="E4" s="647" t="s">
        <v>301</v>
      </c>
      <c r="F4" s="649" t="s">
        <v>301</v>
      </c>
      <c r="G4" s="647" t="s">
        <v>301</v>
      </c>
      <c r="H4" s="649" t="s">
        <v>301</v>
      </c>
      <c r="I4" s="647" t="s">
        <v>301</v>
      </c>
      <c r="J4" s="649" t="s">
        <v>301</v>
      </c>
      <c r="K4" s="647" t="s">
        <v>301</v>
      </c>
      <c r="L4" s="649" t="s">
        <v>301</v>
      </c>
      <c r="M4" s="647" t="s">
        <v>301</v>
      </c>
      <c r="N4" s="649" t="s">
        <v>301</v>
      </c>
      <c r="O4" s="647" t="s">
        <v>301</v>
      </c>
      <c r="P4" s="649" t="s">
        <v>301</v>
      </c>
      <c r="Q4" s="647" t="s">
        <v>301</v>
      </c>
      <c r="R4" s="649" t="s">
        <v>301</v>
      </c>
      <c r="FT4" s="88"/>
      <c r="FU4" s="88"/>
    </row>
    <row r="5" spans="1:177" s="197" customFormat="1">
      <c r="A5" s="187" t="s">
        <v>219</v>
      </c>
      <c r="B5" s="188"/>
      <c r="C5" s="644">
        <v>411.18400000000003</v>
      </c>
      <c r="D5" s="304">
        <v>275.95800000000003</v>
      </c>
      <c r="E5" s="644">
        <v>190.84100000000001</v>
      </c>
      <c r="F5" s="304">
        <v>809.96100000000001</v>
      </c>
      <c r="G5" s="644">
        <v>4559.8249999999998</v>
      </c>
      <c r="H5" s="304">
        <v>5447.7430000000004</v>
      </c>
      <c r="I5" s="644">
        <v>1258.8019999999999</v>
      </c>
      <c r="J5" s="304">
        <v>794.87599999999998</v>
      </c>
      <c r="K5" s="644">
        <v>3957.192</v>
      </c>
      <c r="L5" s="304">
        <v>508.541</v>
      </c>
      <c r="M5" s="644">
        <v>150.01</v>
      </c>
      <c r="N5" s="304">
        <v>176.85300000000001</v>
      </c>
      <c r="O5" s="644">
        <v>-208.39500000000001</v>
      </c>
      <c r="P5" s="304">
        <v>-250.102</v>
      </c>
      <c r="Q5" s="644">
        <v>10319.459000000001</v>
      </c>
      <c r="R5" s="304">
        <v>7763.83</v>
      </c>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row>
    <row r="6" spans="1:177">
      <c r="A6" s="189"/>
      <c r="B6" s="190" t="s">
        <v>176</v>
      </c>
      <c r="C6" s="645">
        <v>9.4979999999999993</v>
      </c>
      <c r="D6" s="305">
        <v>8.2520000000000007</v>
      </c>
      <c r="E6" s="645">
        <v>7.1820000000000004</v>
      </c>
      <c r="F6" s="305">
        <v>27.097999999999999</v>
      </c>
      <c r="G6" s="645">
        <v>1056.1120000000001</v>
      </c>
      <c r="H6" s="305">
        <v>744.42499999999995</v>
      </c>
      <c r="I6" s="645">
        <v>372.58100000000002</v>
      </c>
      <c r="J6" s="305">
        <v>162.08000000000001</v>
      </c>
      <c r="K6" s="645">
        <v>6.1210000000000004</v>
      </c>
      <c r="L6" s="305">
        <v>90.561999999999998</v>
      </c>
      <c r="M6" s="645">
        <v>48.69</v>
      </c>
      <c r="N6" s="305">
        <v>89.275999999999996</v>
      </c>
      <c r="O6" s="645">
        <v>0</v>
      </c>
      <c r="P6" s="305">
        <v>0</v>
      </c>
      <c r="Q6" s="645">
        <v>1500.184</v>
      </c>
      <c r="R6" s="305">
        <v>1121.693</v>
      </c>
      <c r="FT6" s="88"/>
      <c r="FU6" s="88"/>
    </row>
    <row r="7" spans="1:177">
      <c r="A7" s="189"/>
      <c r="B7" s="190" t="s">
        <v>361</v>
      </c>
      <c r="C7" s="645">
        <v>0.13500000000000001</v>
      </c>
      <c r="D7" s="305">
        <v>0.13500000000000001</v>
      </c>
      <c r="E7" s="645">
        <v>10.129</v>
      </c>
      <c r="F7" s="305">
        <v>54.473999999999997</v>
      </c>
      <c r="G7" s="645">
        <v>140.82900000000001</v>
      </c>
      <c r="H7" s="305">
        <v>125.624</v>
      </c>
      <c r="I7" s="645">
        <v>3.5859999999999999</v>
      </c>
      <c r="J7" s="305">
        <v>33.085999999999999</v>
      </c>
      <c r="K7" s="645">
        <v>0</v>
      </c>
      <c r="L7" s="305">
        <v>1.4870000000000001</v>
      </c>
      <c r="M7" s="645">
        <v>0</v>
      </c>
      <c r="N7" s="305">
        <v>0.495</v>
      </c>
      <c r="O7" s="645">
        <v>0</v>
      </c>
      <c r="P7" s="305">
        <v>0</v>
      </c>
      <c r="Q7" s="645">
        <v>154.679</v>
      </c>
      <c r="R7" s="305">
        <v>215.30099999999999</v>
      </c>
      <c r="FT7" s="88"/>
      <c r="FU7" s="88"/>
    </row>
    <row r="8" spans="1:177">
      <c r="A8" s="189"/>
      <c r="B8" s="190" t="s">
        <v>362</v>
      </c>
      <c r="C8" s="645">
        <v>3.4009999999999998</v>
      </c>
      <c r="D8" s="305">
        <v>4.6840000000000002</v>
      </c>
      <c r="E8" s="645">
        <v>19.169</v>
      </c>
      <c r="F8" s="305">
        <v>17.213999999999999</v>
      </c>
      <c r="G8" s="645">
        <v>647.92700000000002</v>
      </c>
      <c r="H8" s="305">
        <v>560.654</v>
      </c>
      <c r="I8" s="645">
        <v>46.308</v>
      </c>
      <c r="J8" s="305">
        <v>12.141</v>
      </c>
      <c r="K8" s="645">
        <v>29.760999999999999</v>
      </c>
      <c r="L8" s="305">
        <v>124.37</v>
      </c>
      <c r="M8" s="645">
        <v>6.71</v>
      </c>
      <c r="N8" s="305">
        <v>8.3239999999999998</v>
      </c>
      <c r="O8" s="645">
        <v>0</v>
      </c>
      <c r="P8" s="305">
        <v>0</v>
      </c>
      <c r="Q8" s="645">
        <v>753.27599999999995</v>
      </c>
      <c r="R8" s="305">
        <v>727.38699999999994</v>
      </c>
      <c r="FT8" s="88"/>
      <c r="FU8" s="88"/>
    </row>
    <row r="9" spans="1:177">
      <c r="A9" s="189"/>
      <c r="B9" s="190" t="s">
        <v>359</v>
      </c>
      <c r="C9" s="645">
        <v>1.21</v>
      </c>
      <c r="D9" s="305">
        <v>1.34</v>
      </c>
      <c r="E9" s="645">
        <v>116.31699999999999</v>
      </c>
      <c r="F9" s="305">
        <v>325.29399999999998</v>
      </c>
      <c r="G9" s="645">
        <v>2262.9760000000001</v>
      </c>
      <c r="H9" s="305">
        <v>3469.8629999999998</v>
      </c>
      <c r="I9" s="645">
        <v>593.12</v>
      </c>
      <c r="J9" s="305">
        <v>335.94</v>
      </c>
      <c r="K9" s="645">
        <v>1E-3</v>
      </c>
      <c r="L9" s="305">
        <v>231.42400000000001</v>
      </c>
      <c r="M9" s="645">
        <v>58.609000000000002</v>
      </c>
      <c r="N9" s="305">
        <v>67.569000000000003</v>
      </c>
      <c r="O9" s="645">
        <v>0.80600000000000005</v>
      </c>
      <c r="P9" s="305">
        <v>3.4020000000000001</v>
      </c>
      <c r="Q9" s="645">
        <v>3033.0390000000002</v>
      </c>
      <c r="R9" s="305">
        <v>4434.8320000000003</v>
      </c>
      <c r="FT9" s="88"/>
      <c r="FU9" s="88"/>
    </row>
    <row r="10" spans="1:177">
      <c r="A10" s="189"/>
      <c r="B10" s="190" t="s">
        <v>177</v>
      </c>
      <c r="C10" s="645">
        <v>2.2749999999999999</v>
      </c>
      <c r="D10" s="305">
        <v>199.04499999999999</v>
      </c>
      <c r="E10" s="645">
        <v>0.183</v>
      </c>
      <c r="F10" s="305">
        <v>0.161</v>
      </c>
      <c r="G10" s="645">
        <v>15.366</v>
      </c>
      <c r="H10" s="305">
        <v>8.0809999999999995</v>
      </c>
      <c r="I10" s="645">
        <v>1.889</v>
      </c>
      <c r="J10" s="305">
        <v>1.605</v>
      </c>
      <c r="K10" s="645">
        <v>3.0000000000000001E-3</v>
      </c>
      <c r="L10" s="305">
        <v>6.0119999999999996</v>
      </c>
      <c r="M10" s="645">
        <v>1.8029999999999999</v>
      </c>
      <c r="N10" s="305">
        <v>1.5509999999999999</v>
      </c>
      <c r="O10" s="645">
        <v>-4.1760000000000002</v>
      </c>
      <c r="P10" s="305">
        <v>-200.50399999999999</v>
      </c>
      <c r="Q10" s="645">
        <v>17.343</v>
      </c>
      <c r="R10" s="305">
        <v>15.951000000000001</v>
      </c>
      <c r="FT10" s="88"/>
      <c r="FU10" s="88"/>
    </row>
    <row r="11" spans="1:177">
      <c r="A11" s="189"/>
      <c r="B11" s="190" t="s">
        <v>333</v>
      </c>
      <c r="C11" s="645">
        <v>0</v>
      </c>
      <c r="D11" s="305">
        <v>0</v>
      </c>
      <c r="E11" s="645">
        <v>27.628</v>
      </c>
      <c r="F11" s="305">
        <v>28.936</v>
      </c>
      <c r="G11" s="645">
        <v>332.04899999999998</v>
      </c>
      <c r="H11" s="305">
        <v>368.49799999999999</v>
      </c>
      <c r="I11" s="645">
        <v>129.85499999999999</v>
      </c>
      <c r="J11" s="305">
        <v>89.346999999999994</v>
      </c>
      <c r="K11" s="645">
        <v>0</v>
      </c>
      <c r="L11" s="305">
        <v>53.220999999999997</v>
      </c>
      <c r="M11" s="645">
        <v>8.3580000000000005</v>
      </c>
      <c r="N11" s="305">
        <v>7.4450000000000003</v>
      </c>
      <c r="O11" s="645">
        <v>0</v>
      </c>
      <c r="P11" s="305">
        <v>0</v>
      </c>
      <c r="Q11" s="645">
        <v>497.89</v>
      </c>
      <c r="R11" s="305">
        <v>547.447</v>
      </c>
      <c r="FT11" s="88"/>
      <c r="FU11" s="88"/>
    </row>
    <row r="12" spans="1:177">
      <c r="A12" s="189"/>
      <c r="B12" s="190" t="s">
        <v>178</v>
      </c>
      <c r="C12" s="645">
        <v>9.3859999999999992</v>
      </c>
      <c r="D12" s="305">
        <v>9.5020000000000007</v>
      </c>
      <c r="E12" s="645">
        <v>1.167</v>
      </c>
      <c r="F12" s="305">
        <v>2.1640000000000001</v>
      </c>
      <c r="G12" s="645">
        <v>104.566</v>
      </c>
      <c r="H12" s="305">
        <v>105.524</v>
      </c>
      <c r="I12" s="645">
        <v>1.8839999999999999</v>
      </c>
      <c r="J12" s="305">
        <v>1.23</v>
      </c>
      <c r="K12" s="645">
        <v>0.14299999999999999</v>
      </c>
      <c r="L12" s="305">
        <v>1.4650000000000001</v>
      </c>
      <c r="M12" s="645">
        <v>25.84</v>
      </c>
      <c r="N12" s="305">
        <v>2.1930000000000001</v>
      </c>
      <c r="O12" s="645">
        <v>0</v>
      </c>
      <c r="P12" s="305">
        <v>0</v>
      </c>
      <c r="Q12" s="645">
        <v>142.98599999999999</v>
      </c>
      <c r="R12" s="305">
        <v>122.078</v>
      </c>
      <c r="FT12" s="88"/>
      <c r="FU12" s="88"/>
    </row>
    <row r="13" spans="1:177">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FT13" s="88"/>
      <c r="FU13" s="88"/>
    </row>
    <row r="14" spans="1:177" ht="25.5">
      <c r="A14" s="189"/>
      <c r="B14" s="194" t="s">
        <v>356</v>
      </c>
      <c r="C14" s="645">
        <v>385.279</v>
      </c>
      <c r="D14" s="306">
        <v>53</v>
      </c>
      <c r="E14" s="645">
        <v>9.0660000000000007</v>
      </c>
      <c r="F14" s="306">
        <v>354.62</v>
      </c>
      <c r="G14" s="645">
        <v>0</v>
      </c>
      <c r="H14" s="306">
        <v>65.073999999999998</v>
      </c>
      <c r="I14" s="645">
        <v>109.57899999999999</v>
      </c>
      <c r="J14" s="306">
        <v>159.447</v>
      </c>
      <c r="K14" s="645">
        <v>3921.163</v>
      </c>
      <c r="L14" s="306">
        <v>0</v>
      </c>
      <c r="M14" s="645">
        <v>0</v>
      </c>
      <c r="N14" s="306">
        <v>0</v>
      </c>
      <c r="O14" s="645">
        <v>-205.02500000000001</v>
      </c>
      <c r="P14" s="306">
        <v>-53</v>
      </c>
      <c r="Q14" s="645">
        <v>4220.0619999999999</v>
      </c>
      <c r="R14" s="306">
        <v>579.14099999999996</v>
      </c>
      <c r="FT14" s="88"/>
      <c r="FU14" s="88"/>
    </row>
    <row r="15" spans="1:177">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FT15" s="88"/>
      <c r="FU15" s="88"/>
    </row>
    <row r="16" spans="1:177" s="197" customFormat="1">
      <c r="A16" s="187" t="s">
        <v>220</v>
      </c>
      <c r="B16" s="188"/>
      <c r="C16" s="644">
        <v>17848.877</v>
      </c>
      <c r="D16" s="307">
        <v>17151.406999999999</v>
      </c>
      <c r="E16" s="644">
        <v>1987.232</v>
      </c>
      <c r="F16" s="307">
        <v>2825.5230000000001</v>
      </c>
      <c r="G16" s="644">
        <v>17759.633999999998</v>
      </c>
      <c r="H16" s="307">
        <v>15364.499</v>
      </c>
      <c r="I16" s="644">
        <v>5132.2489999999998</v>
      </c>
      <c r="J16" s="307">
        <v>3930.5920000000001</v>
      </c>
      <c r="K16" s="644">
        <v>2.121</v>
      </c>
      <c r="L16" s="307">
        <v>3059.6570000000002</v>
      </c>
      <c r="M16" s="644">
        <v>1498.307</v>
      </c>
      <c r="N16" s="307">
        <v>1531.42</v>
      </c>
      <c r="O16" s="644">
        <v>-17693.199000000001</v>
      </c>
      <c r="P16" s="307">
        <v>-16853.280999999999</v>
      </c>
      <c r="Q16" s="644">
        <v>26535.221000000001</v>
      </c>
      <c r="R16" s="307">
        <v>27009.816999999999</v>
      </c>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row>
    <row r="17" spans="1:177">
      <c r="A17" s="189"/>
      <c r="B17" s="190" t="s">
        <v>365</v>
      </c>
      <c r="C17" s="645">
        <v>0</v>
      </c>
      <c r="D17" s="306">
        <v>0</v>
      </c>
      <c r="E17" s="645">
        <v>5.4420000000000002</v>
      </c>
      <c r="F17" s="306">
        <v>21.45</v>
      </c>
      <c r="G17" s="645">
        <v>4984.3379999999997</v>
      </c>
      <c r="H17" s="306">
        <v>3982.43</v>
      </c>
      <c r="I17" s="645">
        <v>7.8109999999999999</v>
      </c>
      <c r="J17" s="306">
        <v>14.065</v>
      </c>
      <c r="K17" s="645">
        <v>0</v>
      </c>
      <c r="L17" s="306">
        <v>0</v>
      </c>
      <c r="M17" s="645">
        <v>87.635999999999996</v>
      </c>
      <c r="N17" s="306">
        <v>151.864</v>
      </c>
      <c r="O17" s="645">
        <v>0</v>
      </c>
      <c r="P17" s="306">
        <v>0</v>
      </c>
      <c r="Q17" s="645">
        <v>5085.2269999999999</v>
      </c>
      <c r="R17" s="306">
        <v>4169.8090000000002</v>
      </c>
      <c r="FT17" s="88"/>
      <c r="FU17" s="88"/>
    </row>
    <row r="18" spans="1:177">
      <c r="A18" s="189"/>
      <c r="B18" s="190" t="s">
        <v>364</v>
      </c>
      <c r="C18" s="645">
        <v>3.1709999999999998</v>
      </c>
      <c r="D18" s="306">
        <v>3.4550000000000001</v>
      </c>
      <c r="E18" s="645">
        <v>4.0000000000000001E-3</v>
      </c>
      <c r="F18" s="306">
        <v>0.31</v>
      </c>
      <c r="G18" s="645">
        <v>1786.069</v>
      </c>
      <c r="H18" s="306">
        <v>2219.4059999999999</v>
      </c>
      <c r="I18" s="645">
        <v>55.753999999999998</v>
      </c>
      <c r="J18" s="306">
        <v>31.978999999999999</v>
      </c>
      <c r="K18" s="645">
        <v>0</v>
      </c>
      <c r="L18" s="306">
        <v>40.017000000000003</v>
      </c>
      <c r="M18" s="645">
        <v>18.283999999999999</v>
      </c>
      <c r="N18" s="306">
        <v>20.425999999999998</v>
      </c>
      <c r="O18" s="645">
        <v>0</v>
      </c>
      <c r="P18" s="306">
        <v>0</v>
      </c>
      <c r="Q18" s="645">
        <v>1863.2819999999999</v>
      </c>
      <c r="R18" s="306">
        <v>2315.5929999999998</v>
      </c>
      <c r="FT18" s="88"/>
      <c r="FU18" s="88"/>
    </row>
    <row r="19" spans="1:177">
      <c r="A19" s="189"/>
      <c r="B19" s="190" t="s">
        <v>366</v>
      </c>
      <c r="C19" s="645">
        <v>3.5999999999999997E-2</v>
      </c>
      <c r="D19" s="306">
        <v>0.1</v>
      </c>
      <c r="E19" s="645">
        <v>94.873999999999995</v>
      </c>
      <c r="F19" s="306">
        <v>123.483</v>
      </c>
      <c r="G19" s="645">
        <v>315.50599999999997</v>
      </c>
      <c r="H19" s="306">
        <v>343.54899999999998</v>
      </c>
      <c r="I19" s="645">
        <v>13.974</v>
      </c>
      <c r="J19" s="306">
        <v>11.984999999999999</v>
      </c>
      <c r="K19" s="645">
        <v>0</v>
      </c>
      <c r="L19" s="306">
        <v>0</v>
      </c>
      <c r="M19" s="645">
        <v>0.51</v>
      </c>
      <c r="N19" s="306">
        <v>0.51</v>
      </c>
      <c r="O19" s="645">
        <v>0</v>
      </c>
      <c r="P19" s="306">
        <v>0</v>
      </c>
      <c r="Q19" s="645">
        <v>424.9</v>
      </c>
      <c r="R19" s="306">
        <v>479.62700000000001</v>
      </c>
      <c r="FT19" s="88"/>
      <c r="FU19" s="88"/>
    </row>
    <row r="20" spans="1:177">
      <c r="A20" s="189"/>
      <c r="B20" s="190" t="s">
        <v>179</v>
      </c>
      <c r="C20" s="645">
        <v>92.915000000000006</v>
      </c>
      <c r="D20" s="306">
        <v>89.912999999999997</v>
      </c>
      <c r="E20" s="645">
        <v>3.0000000000000001E-3</v>
      </c>
      <c r="F20" s="306">
        <v>1.4999999999999999E-2</v>
      </c>
      <c r="G20" s="645">
        <v>0</v>
      </c>
      <c r="H20" s="306">
        <v>1.2999999999999999E-2</v>
      </c>
      <c r="I20" s="645">
        <v>0</v>
      </c>
      <c r="J20" s="306">
        <v>0</v>
      </c>
      <c r="K20" s="645">
        <v>0</v>
      </c>
      <c r="L20" s="306">
        <v>3.6640000000000001</v>
      </c>
      <c r="M20" s="645">
        <v>0</v>
      </c>
      <c r="N20" s="306">
        <v>0</v>
      </c>
      <c r="O20" s="645">
        <v>-92.915000000000006</v>
      </c>
      <c r="P20" s="306">
        <v>-89.912999999999997</v>
      </c>
      <c r="Q20" s="645">
        <v>3.0000000000000001E-3</v>
      </c>
      <c r="R20" s="306">
        <v>3.6920000000000002</v>
      </c>
      <c r="FT20" s="88"/>
      <c r="FU20" s="88"/>
    </row>
    <row r="21" spans="1:177">
      <c r="A21" s="189"/>
      <c r="B21" s="190" t="s">
        <v>180</v>
      </c>
      <c r="C21" s="645">
        <v>17715.352999999999</v>
      </c>
      <c r="D21" s="306">
        <v>17031.714</v>
      </c>
      <c r="E21" s="645">
        <v>340.52600000000001</v>
      </c>
      <c r="F21" s="306">
        <v>428.07400000000001</v>
      </c>
      <c r="G21" s="645">
        <v>0.71799999999999997</v>
      </c>
      <c r="H21" s="306">
        <v>5.0999999999999997E-2</v>
      </c>
      <c r="I21" s="645">
        <v>15.37</v>
      </c>
      <c r="J21" s="306">
        <v>3.008</v>
      </c>
      <c r="K21" s="645">
        <v>0</v>
      </c>
      <c r="L21" s="306">
        <v>10.032999999999999</v>
      </c>
      <c r="M21" s="645">
        <v>356.22399999999999</v>
      </c>
      <c r="N21" s="306">
        <v>291.62799999999999</v>
      </c>
      <c r="O21" s="645">
        <v>-18411.616000000002</v>
      </c>
      <c r="P21" s="306">
        <v>-17759.07</v>
      </c>
      <c r="Q21" s="645">
        <v>16.574999999999999</v>
      </c>
      <c r="R21" s="306">
        <v>5.4379999999999997</v>
      </c>
      <c r="FT21" s="88"/>
      <c r="FU21" s="88"/>
    </row>
    <row r="22" spans="1:177">
      <c r="A22" s="189"/>
      <c r="B22" s="190" t="s">
        <v>181</v>
      </c>
      <c r="C22" s="645">
        <v>0</v>
      </c>
      <c r="D22" s="306">
        <v>0</v>
      </c>
      <c r="E22" s="645">
        <v>76.064999999999998</v>
      </c>
      <c r="F22" s="306">
        <v>100.053</v>
      </c>
      <c r="G22" s="645">
        <v>3401.4580000000001</v>
      </c>
      <c r="H22" s="306">
        <v>3061.806</v>
      </c>
      <c r="I22" s="645">
        <v>203.48500000000001</v>
      </c>
      <c r="J22" s="306">
        <v>163.488</v>
      </c>
      <c r="K22" s="645">
        <v>1.8049999999999999</v>
      </c>
      <c r="L22" s="306">
        <v>97.528999999999996</v>
      </c>
      <c r="M22" s="645">
        <v>186.01400000000001</v>
      </c>
      <c r="N22" s="306">
        <v>200.244</v>
      </c>
      <c r="O22" s="645">
        <v>0</v>
      </c>
      <c r="P22" s="306">
        <v>0</v>
      </c>
      <c r="Q22" s="645">
        <v>3868.8270000000002</v>
      </c>
      <c r="R22" s="306">
        <v>3623.12</v>
      </c>
      <c r="FT22" s="88"/>
      <c r="FU22" s="88"/>
    </row>
    <row r="23" spans="1:177">
      <c r="A23" s="189"/>
      <c r="B23" s="190" t="s">
        <v>182</v>
      </c>
      <c r="C23" s="645">
        <v>0</v>
      </c>
      <c r="D23" s="306">
        <v>0</v>
      </c>
      <c r="E23" s="645">
        <v>0</v>
      </c>
      <c r="F23" s="306">
        <v>0</v>
      </c>
      <c r="G23" s="645">
        <v>528.37</v>
      </c>
      <c r="H23" s="306">
        <v>486.125</v>
      </c>
      <c r="I23" s="645">
        <v>27.058</v>
      </c>
      <c r="J23" s="306">
        <v>27.058</v>
      </c>
      <c r="K23" s="645">
        <v>0</v>
      </c>
      <c r="L23" s="306">
        <v>2.802</v>
      </c>
      <c r="M23" s="645">
        <v>1.1579999999999999</v>
      </c>
      <c r="N23" s="306">
        <v>1.1579999999999999</v>
      </c>
      <c r="O23" s="645">
        <v>811.33199999999999</v>
      </c>
      <c r="P23" s="306">
        <v>995.702</v>
      </c>
      <c r="Q23" s="645">
        <v>1367.9179999999999</v>
      </c>
      <c r="R23" s="306">
        <v>1512.845</v>
      </c>
      <c r="FT23" s="88"/>
      <c r="FU23" s="88"/>
    </row>
    <row r="24" spans="1:177">
      <c r="A24" s="189"/>
      <c r="B24" s="190" t="s">
        <v>183</v>
      </c>
      <c r="C24" s="645">
        <v>0</v>
      </c>
      <c r="D24" s="306">
        <v>0</v>
      </c>
      <c r="E24" s="645">
        <v>1460.548</v>
      </c>
      <c r="F24" s="306">
        <v>2130.6909999999998</v>
      </c>
      <c r="G24" s="645">
        <v>5766.6350000000002</v>
      </c>
      <c r="H24" s="306">
        <v>4374.1580000000004</v>
      </c>
      <c r="I24" s="645">
        <v>4749.6909999999998</v>
      </c>
      <c r="J24" s="306">
        <v>3632.328</v>
      </c>
      <c r="K24" s="645">
        <v>0.316</v>
      </c>
      <c r="L24" s="306">
        <v>2695.5160000000001</v>
      </c>
      <c r="M24" s="645">
        <v>833.97900000000004</v>
      </c>
      <c r="N24" s="306">
        <v>849.49699999999996</v>
      </c>
      <c r="O24" s="645">
        <v>0</v>
      </c>
      <c r="P24" s="306">
        <v>0</v>
      </c>
      <c r="Q24" s="645">
        <v>12811.169</v>
      </c>
      <c r="R24" s="306">
        <v>13682.19</v>
      </c>
      <c r="FT24" s="88"/>
      <c r="FU24" s="88"/>
    </row>
    <row r="25" spans="1:177">
      <c r="A25" s="189"/>
      <c r="B25" s="190" t="s">
        <v>184</v>
      </c>
      <c r="C25" s="645">
        <v>0</v>
      </c>
      <c r="D25" s="306">
        <v>0</v>
      </c>
      <c r="E25" s="645">
        <v>0</v>
      </c>
      <c r="F25" s="306">
        <v>0</v>
      </c>
      <c r="G25" s="645">
        <v>7.6210000000000004</v>
      </c>
      <c r="H25" s="306">
        <v>7.3410000000000002</v>
      </c>
      <c r="I25" s="645">
        <v>0</v>
      </c>
      <c r="J25" s="306">
        <v>0</v>
      </c>
      <c r="K25" s="645">
        <v>0</v>
      </c>
      <c r="L25" s="306">
        <v>0</v>
      </c>
      <c r="M25" s="645">
        <v>0</v>
      </c>
      <c r="N25" s="306">
        <v>0</v>
      </c>
      <c r="O25" s="645">
        <v>0</v>
      </c>
      <c r="P25" s="306">
        <v>0</v>
      </c>
      <c r="Q25" s="645">
        <v>7.6210000000000004</v>
      </c>
      <c r="R25" s="306">
        <v>7.3410000000000002</v>
      </c>
      <c r="FT25" s="88"/>
      <c r="FU25" s="88"/>
    </row>
    <row r="26" spans="1:177">
      <c r="A26" s="189"/>
      <c r="B26" s="190" t="s">
        <v>256</v>
      </c>
      <c r="C26" s="645">
        <v>0</v>
      </c>
      <c r="D26" s="306">
        <v>0</v>
      </c>
      <c r="E26" s="645">
        <v>0.53400000000000003</v>
      </c>
      <c r="F26" s="306">
        <v>3.4000000000000002E-2</v>
      </c>
      <c r="G26" s="645">
        <v>116.26</v>
      </c>
      <c r="H26" s="306">
        <v>119.247</v>
      </c>
      <c r="I26" s="645">
        <v>57.591000000000001</v>
      </c>
      <c r="J26" s="306">
        <v>46.661000000000001</v>
      </c>
      <c r="K26" s="645">
        <v>0</v>
      </c>
      <c r="L26" s="306">
        <v>167.22</v>
      </c>
      <c r="M26" s="645">
        <v>11.287000000000001</v>
      </c>
      <c r="N26" s="306">
        <v>12.776999999999999</v>
      </c>
      <c r="O26" s="645">
        <v>0</v>
      </c>
      <c r="P26" s="306">
        <v>0</v>
      </c>
      <c r="Q26" s="645">
        <v>185.672</v>
      </c>
      <c r="R26" s="306">
        <v>345.93900000000002</v>
      </c>
      <c r="FT26" s="88"/>
      <c r="FU26" s="88"/>
    </row>
    <row r="27" spans="1:177">
      <c r="A27" s="189"/>
      <c r="B27" s="190" t="s">
        <v>185</v>
      </c>
      <c r="C27" s="645">
        <v>37.402000000000001</v>
      </c>
      <c r="D27" s="306">
        <v>26.225000000000001</v>
      </c>
      <c r="E27" s="645">
        <v>9.2360000000000007</v>
      </c>
      <c r="F27" s="306">
        <v>21.413</v>
      </c>
      <c r="G27" s="645">
        <v>852.65899999999999</v>
      </c>
      <c r="H27" s="306">
        <v>770.37300000000005</v>
      </c>
      <c r="I27" s="645">
        <v>1.5149999999999999</v>
      </c>
      <c r="J27" s="306">
        <v>0.02</v>
      </c>
      <c r="K27" s="645">
        <v>0</v>
      </c>
      <c r="L27" s="306">
        <v>42.875999999999998</v>
      </c>
      <c r="M27" s="645">
        <v>3.2149999999999999</v>
      </c>
      <c r="N27" s="306">
        <v>3.3159999999999998</v>
      </c>
      <c r="O27" s="645">
        <v>0</v>
      </c>
      <c r="P27" s="306">
        <v>0</v>
      </c>
      <c r="Q27" s="645">
        <v>904.02700000000004</v>
      </c>
      <c r="R27" s="306">
        <v>864.22299999999996</v>
      </c>
      <c r="FT27" s="88"/>
      <c r="FU27" s="88"/>
    </row>
    <row r="28" spans="1:177" s="88" customFormat="1"/>
    <row r="29" spans="1:177" s="197" customFormat="1">
      <c r="A29" s="187" t="s">
        <v>221</v>
      </c>
      <c r="B29" s="188"/>
      <c r="C29" s="644">
        <v>18260.061000000002</v>
      </c>
      <c r="D29" s="307">
        <v>17427.365000000002</v>
      </c>
      <c r="E29" s="644">
        <v>2178.0729999999999</v>
      </c>
      <c r="F29" s="307">
        <v>3635.4839999999999</v>
      </c>
      <c r="G29" s="644">
        <v>22319.458999999999</v>
      </c>
      <c r="H29" s="307">
        <v>20812.241999999998</v>
      </c>
      <c r="I29" s="644">
        <v>6391.0510000000004</v>
      </c>
      <c r="J29" s="307">
        <v>4725.4679999999998</v>
      </c>
      <c r="K29" s="644">
        <v>3959.3130000000001</v>
      </c>
      <c r="L29" s="307">
        <v>3568.1979999999999</v>
      </c>
      <c r="M29" s="644">
        <v>1648.317</v>
      </c>
      <c r="N29" s="307">
        <v>1708.2729999999999</v>
      </c>
      <c r="O29" s="644">
        <v>-17901.594000000001</v>
      </c>
      <c r="P29" s="307">
        <v>-17103.383000000002</v>
      </c>
      <c r="Q29" s="644">
        <v>36854.68</v>
      </c>
      <c r="R29" s="307">
        <v>34773.646999999997</v>
      </c>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row>
    <row r="30" spans="1:177">
      <c r="A30" s="198"/>
      <c r="B30" s="198"/>
      <c r="C30" s="198"/>
      <c r="D30" s="198"/>
      <c r="E30" s="198"/>
      <c r="F30" s="198"/>
      <c r="G30" s="198"/>
      <c r="H30" s="198"/>
      <c r="I30" s="198"/>
      <c r="J30" s="198"/>
      <c r="K30" s="198"/>
      <c r="L30" s="198"/>
      <c r="M30" s="198"/>
      <c r="N30" s="198"/>
      <c r="O30" s="198"/>
      <c r="P30" s="198"/>
      <c r="Q30" s="198"/>
      <c r="R30" s="198"/>
      <c r="FT30" s="88"/>
      <c r="FU30" s="88"/>
    </row>
    <row r="31" spans="1:177">
      <c r="A31" s="198"/>
      <c r="B31" s="198"/>
      <c r="C31" s="198"/>
      <c r="D31" s="199"/>
      <c r="E31" s="198"/>
      <c r="F31" s="198"/>
      <c r="G31" s="198"/>
      <c r="H31" s="198"/>
      <c r="I31" s="198"/>
      <c r="J31" s="198"/>
      <c r="K31" s="198"/>
      <c r="L31" s="198"/>
      <c r="M31" s="198"/>
      <c r="N31" s="198"/>
      <c r="O31" s="198"/>
      <c r="P31" s="198"/>
      <c r="Q31" s="198"/>
      <c r="R31" s="198"/>
      <c r="FT31" s="88"/>
      <c r="FU31" s="88"/>
    </row>
    <row r="32" spans="1:177">
      <c r="A32" s="198"/>
      <c r="B32" s="198">
        <v>1000</v>
      </c>
      <c r="C32" s="198"/>
      <c r="D32" s="199"/>
      <c r="E32" s="198"/>
      <c r="F32" s="198"/>
      <c r="G32" s="198"/>
      <c r="H32" s="198"/>
      <c r="I32" s="198"/>
      <c r="J32" s="198"/>
      <c r="K32" s="198"/>
      <c r="L32" s="198"/>
      <c r="M32" s="198"/>
      <c r="N32" s="198"/>
      <c r="O32" s="198"/>
      <c r="P32" s="198"/>
      <c r="Q32" s="198"/>
      <c r="R32" s="198"/>
      <c r="FT32" s="88"/>
      <c r="FU32" s="88"/>
    </row>
    <row r="33" spans="1:177">
      <c r="A33" s="198"/>
      <c r="B33" s="198"/>
      <c r="C33" s="198"/>
      <c r="D33" s="199"/>
      <c r="E33" s="198"/>
      <c r="F33" s="198"/>
      <c r="G33" s="198"/>
      <c r="H33" s="198"/>
      <c r="I33" s="198"/>
      <c r="J33" s="198"/>
      <c r="K33" s="198"/>
      <c r="L33" s="198"/>
      <c r="M33" s="198"/>
      <c r="N33" s="198"/>
      <c r="O33" s="198"/>
      <c r="P33" s="198"/>
      <c r="Q33" s="198"/>
      <c r="R33" s="198"/>
      <c r="FT33" s="88"/>
      <c r="FU33" s="88"/>
    </row>
    <row r="34" spans="1:177">
      <c r="A34" s="934" t="s">
        <v>71</v>
      </c>
      <c r="B34" s="935"/>
      <c r="C34" s="927" t="s">
        <v>241</v>
      </c>
      <c r="D34" s="928"/>
      <c r="E34" s="927" t="s">
        <v>10</v>
      </c>
      <c r="F34" s="928"/>
      <c r="G34" s="927" t="s">
        <v>46</v>
      </c>
      <c r="H34" s="928"/>
      <c r="I34" s="927" t="s">
        <v>14</v>
      </c>
      <c r="J34" s="928"/>
      <c r="K34" s="927" t="s">
        <v>47</v>
      </c>
      <c r="L34" s="928"/>
      <c r="M34" s="927" t="s">
        <v>311</v>
      </c>
      <c r="N34" s="928"/>
      <c r="O34" s="927" t="s">
        <v>242</v>
      </c>
      <c r="P34" s="928"/>
      <c r="Q34" s="927" t="s">
        <v>17</v>
      </c>
      <c r="R34" s="928"/>
      <c r="FT34" s="88"/>
      <c r="FU34" s="88"/>
    </row>
    <row r="35" spans="1:177">
      <c r="A35" s="940" t="s">
        <v>222</v>
      </c>
      <c r="B35" s="941"/>
      <c r="C35" s="646" t="s">
        <v>520</v>
      </c>
      <c r="D35" s="302" t="s">
        <v>437</v>
      </c>
      <c r="E35" s="646" t="s">
        <v>520</v>
      </c>
      <c r="F35" s="302" t="s">
        <v>437</v>
      </c>
      <c r="G35" s="646" t="s">
        <v>520</v>
      </c>
      <c r="H35" s="302" t="s">
        <v>437</v>
      </c>
      <c r="I35" s="646" t="s">
        <v>520</v>
      </c>
      <c r="J35" s="302" t="s">
        <v>437</v>
      </c>
      <c r="K35" s="646" t="s">
        <v>520</v>
      </c>
      <c r="L35" s="302" t="s">
        <v>437</v>
      </c>
      <c r="M35" s="646" t="s">
        <v>520</v>
      </c>
      <c r="N35" s="302" t="s">
        <v>437</v>
      </c>
      <c r="O35" s="646" t="s">
        <v>520</v>
      </c>
      <c r="P35" s="302" t="s">
        <v>437</v>
      </c>
      <c r="Q35" s="646" t="s">
        <v>520</v>
      </c>
      <c r="R35" s="302" t="s">
        <v>437</v>
      </c>
      <c r="FT35" s="88"/>
      <c r="FU35" s="88"/>
    </row>
    <row r="36" spans="1:177">
      <c r="A36" s="942"/>
      <c r="B36" s="943"/>
      <c r="C36" s="647" t="s">
        <v>301</v>
      </c>
      <c r="D36" s="303" t="s">
        <v>301</v>
      </c>
      <c r="E36" s="647" t="s">
        <v>301</v>
      </c>
      <c r="F36" s="303" t="s">
        <v>301</v>
      </c>
      <c r="G36" s="647" t="s">
        <v>301</v>
      </c>
      <c r="H36" s="303" t="s">
        <v>301</v>
      </c>
      <c r="I36" s="647" t="s">
        <v>301</v>
      </c>
      <c r="J36" s="303" t="s">
        <v>301</v>
      </c>
      <c r="K36" s="647" t="s">
        <v>301</v>
      </c>
      <c r="L36" s="303" t="s">
        <v>301</v>
      </c>
      <c r="M36" s="647" t="s">
        <v>301</v>
      </c>
      <c r="N36" s="303" t="s">
        <v>301</v>
      </c>
      <c r="O36" s="647" t="s">
        <v>301</v>
      </c>
      <c r="P36" s="303" t="s">
        <v>301</v>
      </c>
      <c r="Q36" s="647" t="s">
        <v>301</v>
      </c>
      <c r="R36" s="303" t="s">
        <v>301</v>
      </c>
      <c r="FT36" s="88"/>
      <c r="FU36" s="88"/>
    </row>
    <row r="37" spans="1:177" s="197" customFormat="1">
      <c r="A37" s="187" t="s">
        <v>223</v>
      </c>
      <c r="B37" s="188"/>
      <c r="C37" s="644">
        <v>796.053</v>
      </c>
      <c r="D37" s="307">
        <v>35.953000000000003</v>
      </c>
      <c r="E37" s="644">
        <v>302.88400000000001</v>
      </c>
      <c r="F37" s="307">
        <v>1124.105</v>
      </c>
      <c r="G37" s="644">
        <v>4848.4110000000001</v>
      </c>
      <c r="H37" s="307">
        <v>4961.0959999999995</v>
      </c>
      <c r="I37" s="644">
        <v>1562.3869999999999</v>
      </c>
      <c r="J37" s="307">
        <v>1032.0170000000001</v>
      </c>
      <c r="K37" s="644">
        <v>1943.2860000000001</v>
      </c>
      <c r="L37" s="307">
        <v>891.06700000000001</v>
      </c>
      <c r="M37" s="644">
        <v>135.63800000000001</v>
      </c>
      <c r="N37" s="307">
        <v>80.585999999999999</v>
      </c>
      <c r="O37" s="644">
        <v>138.761</v>
      </c>
      <c r="P37" s="307">
        <v>-197.852</v>
      </c>
      <c r="Q37" s="644">
        <v>9727.42</v>
      </c>
      <c r="R37" s="307">
        <v>7926.9719999999998</v>
      </c>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row>
    <row r="38" spans="1:177">
      <c r="A38" s="189"/>
      <c r="B38" s="190" t="s">
        <v>334</v>
      </c>
      <c r="C38" s="645">
        <v>4.4160000000000004</v>
      </c>
      <c r="D38" s="306">
        <v>4.4420000000000002</v>
      </c>
      <c r="E38" s="645">
        <v>0</v>
      </c>
      <c r="F38" s="306">
        <v>0</v>
      </c>
      <c r="G38" s="645">
        <v>1146.306</v>
      </c>
      <c r="H38" s="306">
        <v>647.447</v>
      </c>
      <c r="I38" s="645">
        <v>555.65099999999995</v>
      </c>
      <c r="J38" s="306">
        <v>309.52600000000001</v>
      </c>
      <c r="K38" s="645">
        <v>0</v>
      </c>
      <c r="L38" s="306">
        <v>352.464</v>
      </c>
      <c r="M38" s="645">
        <v>0</v>
      </c>
      <c r="N38" s="306">
        <v>0</v>
      </c>
      <c r="O38" s="645">
        <v>0</v>
      </c>
      <c r="P38" s="306">
        <v>0</v>
      </c>
      <c r="Q38" s="645">
        <v>1706.373</v>
      </c>
      <c r="R38" s="306">
        <v>1313.8789999999999</v>
      </c>
      <c r="FT38" s="88"/>
      <c r="FU38" s="88"/>
    </row>
    <row r="39" spans="1:177">
      <c r="A39" s="189"/>
      <c r="B39" s="190" t="s">
        <v>335</v>
      </c>
      <c r="C39" s="645">
        <v>0</v>
      </c>
      <c r="D39" s="306">
        <v>0</v>
      </c>
      <c r="E39" s="645">
        <v>3.0000000000000001E-3</v>
      </c>
      <c r="F39" s="306">
        <v>1.4E-2</v>
      </c>
      <c r="G39" s="645">
        <v>18.864000000000001</v>
      </c>
      <c r="H39" s="306">
        <v>20.887</v>
      </c>
      <c r="I39" s="645">
        <v>5.6159999999999997</v>
      </c>
      <c r="J39" s="306">
        <v>5.7469999999999999</v>
      </c>
      <c r="K39" s="645">
        <v>0</v>
      </c>
      <c r="L39" s="306">
        <v>7.1829999999999998</v>
      </c>
      <c r="M39" s="645">
        <v>1.66</v>
      </c>
      <c r="N39" s="306">
        <v>1.0740000000000001</v>
      </c>
      <c r="O39" s="645">
        <v>0</v>
      </c>
      <c r="P39" s="306">
        <v>0</v>
      </c>
      <c r="Q39" s="645">
        <v>26.143000000000001</v>
      </c>
      <c r="R39" s="306">
        <v>34.905000000000001</v>
      </c>
      <c r="FT39" s="88"/>
      <c r="FU39" s="88"/>
    </row>
    <row r="40" spans="1:177">
      <c r="A40" s="189"/>
      <c r="B40" s="190" t="s">
        <v>360</v>
      </c>
      <c r="C40" s="645">
        <v>29.169</v>
      </c>
      <c r="D40" s="306">
        <v>10.569000000000001</v>
      </c>
      <c r="E40" s="645">
        <v>233.12700000000001</v>
      </c>
      <c r="F40" s="306">
        <v>843.19200000000001</v>
      </c>
      <c r="G40" s="645">
        <v>2524.0129999999999</v>
      </c>
      <c r="H40" s="306">
        <v>2621.924</v>
      </c>
      <c r="I40" s="645">
        <v>791.22900000000004</v>
      </c>
      <c r="J40" s="306">
        <v>422.49799999999999</v>
      </c>
      <c r="K40" s="645">
        <v>0.49299999999999999</v>
      </c>
      <c r="L40" s="306">
        <v>366.23200000000003</v>
      </c>
      <c r="M40" s="645">
        <v>82.078000000000003</v>
      </c>
      <c r="N40" s="306">
        <v>41.264000000000003</v>
      </c>
      <c r="O40" s="645">
        <v>25.536000000000001</v>
      </c>
      <c r="P40" s="306">
        <v>0</v>
      </c>
      <c r="Q40" s="645">
        <v>3685.645</v>
      </c>
      <c r="R40" s="306">
        <v>4305.6790000000001</v>
      </c>
      <c r="FT40" s="88"/>
      <c r="FU40" s="88"/>
    </row>
    <row r="41" spans="1:177">
      <c r="A41" s="189"/>
      <c r="B41" s="190" t="s">
        <v>358</v>
      </c>
      <c r="C41" s="645">
        <v>759.452</v>
      </c>
      <c r="D41" s="306">
        <v>17.27</v>
      </c>
      <c r="E41" s="645">
        <v>18.95</v>
      </c>
      <c r="F41" s="306">
        <v>21.673999999999999</v>
      </c>
      <c r="G41" s="645">
        <v>878.75</v>
      </c>
      <c r="H41" s="306">
        <v>1350.8579999999999</v>
      </c>
      <c r="I41" s="645">
        <v>30.3</v>
      </c>
      <c r="J41" s="306">
        <v>45.487000000000002</v>
      </c>
      <c r="K41" s="645">
        <v>1.4999999999999999E-2</v>
      </c>
      <c r="L41" s="306">
        <v>80.816000000000003</v>
      </c>
      <c r="M41" s="645">
        <v>38.838000000000001</v>
      </c>
      <c r="N41" s="306">
        <v>32.478999999999999</v>
      </c>
      <c r="O41" s="645">
        <v>113.479</v>
      </c>
      <c r="P41" s="306">
        <v>-196.709</v>
      </c>
      <c r="Q41" s="645">
        <v>1839.7840000000001</v>
      </c>
      <c r="R41" s="306">
        <v>1351.875</v>
      </c>
      <c r="FT41" s="88"/>
      <c r="FU41" s="88"/>
    </row>
    <row r="42" spans="1:177">
      <c r="A42" s="189"/>
      <c r="B42" s="190" t="s">
        <v>336</v>
      </c>
      <c r="C42" s="645">
        <v>0</v>
      </c>
      <c r="D42" s="306">
        <v>1.6E-2</v>
      </c>
      <c r="E42" s="645">
        <v>21.478999999999999</v>
      </c>
      <c r="F42" s="306">
        <v>39.503</v>
      </c>
      <c r="G42" s="645">
        <v>91.254000000000005</v>
      </c>
      <c r="H42" s="306">
        <v>81.001000000000005</v>
      </c>
      <c r="I42" s="645">
        <v>53.863999999999997</v>
      </c>
      <c r="J42" s="306">
        <v>49.588999999999999</v>
      </c>
      <c r="K42" s="645">
        <v>0</v>
      </c>
      <c r="L42" s="306">
        <v>10.301</v>
      </c>
      <c r="M42" s="645">
        <v>0</v>
      </c>
      <c r="N42" s="306">
        <v>0</v>
      </c>
      <c r="O42" s="645">
        <v>0</v>
      </c>
      <c r="P42" s="306">
        <v>0</v>
      </c>
      <c r="Q42" s="645">
        <v>166.59700000000001</v>
      </c>
      <c r="R42" s="306">
        <v>180.41</v>
      </c>
      <c r="FT42" s="88"/>
      <c r="FU42" s="88"/>
    </row>
    <row r="43" spans="1:177">
      <c r="A43" s="189"/>
      <c r="B43" s="190" t="s">
        <v>186</v>
      </c>
      <c r="C43" s="645">
        <v>0</v>
      </c>
      <c r="D43" s="306">
        <v>0</v>
      </c>
      <c r="E43" s="645">
        <v>16.986000000000001</v>
      </c>
      <c r="F43" s="306">
        <v>34.667000000000002</v>
      </c>
      <c r="G43" s="645">
        <v>21.442</v>
      </c>
      <c r="H43" s="306">
        <v>71.084000000000003</v>
      </c>
      <c r="I43" s="645">
        <v>90.013000000000005</v>
      </c>
      <c r="J43" s="306">
        <v>153.447</v>
      </c>
      <c r="K43" s="645">
        <v>0</v>
      </c>
      <c r="L43" s="306">
        <v>31.398</v>
      </c>
      <c r="M43" s="645">
        <v>11.499000000000001</v>
      </c>
      <c r="N43" s="306">
        <v>4.4669999999999996</v>
      </c>
      <c r="O43" s="645">
        <v>0</v>
      </c>
      <c r="P43" s="306">
        <v>0</v>
      </c>
      <c r="Q43" s="645">
        <v>139.94</v>
      </c>
      <c r="R43" s="306">
        <v>295.06299999999999</v>
      </c>
      <c r="FT43" s="88"/>
      <c r="FU43" s="88"/>
    </row>
    <row r="44" spans="1:177">
      <c r="A44" s="189"/>
      <c r="B44" s="190" t="s">
        <v>187</v>
      </c>
      <c r="C44" s="645">
        <v>0</v>
      </c>
      <c r="D44" s="306">
        <v>0</v>
      </c>
      <c r="E44" s="645">
        <v>0</v>
      </c>
      <c r="F44" s="306">
        <v>0</v>
      </c>
      <c r="G44" s="645">
        <v>0</v>
      </c>
      <c r="H44" s="306">
        <v>0</v>
      </c>
      <c r="I44" s="645">
        <v>0</v>
      </c>
      <c r="J44" s="306">
        <v>0</v>
      </c>
      <c r="K44" s="645">
        <v>0</v>
      </c>
      <c r="L44" s="306">
        <v>0</v>
      </c>
      <c r="M44" s="645">
        <v>0</v>
      </c>
      <c r="N44" s="306">
        <v>0</v>
      </c>
      <c r="O44" s="645">
        <v>0</v>
      </c>
      <c r="P44" s="306">
        <v>0</v>
      </c>
      <c r="Q44" s="645">
        <v>0</v>
      </c>
      <c r="R44" s="306">
        <v>0</v>
      </c>
      <c r="FT44" s="88"/>
      <c r="FU44" s="88"/>
    </row>
    <row r="45" spans="1:177">
      <c r="A45" s="189"/>
      <c r="B45" s="190" t="s">
        <v>367</v>
      </c>
      <c r="C45" s="645">
        <v>3.016</v>
      </c>
      <c r="D45" s="306">
        <v>3.6560000000000001</v>
      </c>
      <c r="E45" s="645">
        <v>11.993</v>
      </c>
      <c r="F45" s="306">
        <v>25.728000000000002</v>
      </c>
      <c r="G45" s="645">
        <v>167.78200000000001</v>
      </c>
      <c r="H45" s="306">
        <v>167.89500000000001</v>
      </c>
      <c r="I45" s="645">
        <v>35.713999999999999</v>
      </c>
      <c r="J45" s="306">
        <v>23.152000000000001</v>
      </c>
      <c r="K45" s="645">
        <v>0</v>
      </c>
      <c r="L45" s="306">
        <v>42.673000000000002</v>
      </c>
      <c r="M45" s="645">
        <v>1.5629999999999999</v>
      </c>
      <c r="N45" s="306">
        <v>1.302</v>
      </c>
      <c r="O45" s="645">
        <v>0</v>
      </c>
      <c r="P45" s="306">
        <v>0</v>
      </c>
      <c r="Q45" s="645">
        <v>220.06800000000001</v>
      </c>
      <c r="R45" s="306">
        <v>264.40600000000001</v>
      </c>
      <c r="FT45" s="88"/>
      <c r="FU45" s="88"/>
    </row>
    <row r="46" spans="1:177">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FT46" s="88"/>
      <c r="FU46" s="88"/>
    </row>
    <row r="47" spans="1:177">
      <c r="A47" s="189"/>
      <c r="B47" s="194" t="s">
        <v>354</v>
      </c>
      <c r="C47" s="645">
        <v>0</v>
      </c>
      <c r="D47" s="306">
        <v>0</v>
      </c>
      <c r="E47" s="645">
        <v>0.34599999999999997</v>
      </c>
      <c r="F47" s="306">
        <v>159.327</v>
      </c>
      <c r="G47" s="645">
        <v>0</v>
      </c>
      <c r="H47" s="306">
        <v>0</v>
      </c>
      <c r="I47" s="645">
        <v>0</v>
      </c>
      <c r="J47" s="306">
        <v>22.571000000000002</v>
      </c>
      <c r="K47" s="645">
        <v>1942.778</v>
      </c>
      <c r="L47" s="306">
        <v>0</v>
      </c>
      <c r="M47" s="645">
        <v>0</v>
      </c>
      <c r="N47" s="306">
        <v>0</v>
      </c>
      <c r="O47" s="645">
        <v>-0.254</v>
      </c>
      <c r="P47" s="306">
        <v>-1.143</v>
      </c>
      <c r="Q47" s="645">
        <v>1942.87</v>
      </c>
      <c r="R47" s="306">
        <v>180.755</v>
      </c>
      <c r="FT47" s="88"/>
      <c r="FU47" s="88"/>
    </row>
    <row r="48" spans="1:177">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FT48" s="88"/>
      <c r="FU48" s="88"/>
    </row>
    <row r="49" spans="1:177" s="197" customFormat="1">
      <c r="A49" s="187" t="s">
        <v>224</v>
      </c>
      <c r="B49" s="188"/>
      <c r="C49" s="644">
        <v>595.51900000000001</v>
      </c>
      <c r="D49" s="307">
        <v>828.94500000000005</v>
      </c>
      <c r="E49" s="644">
        <v>587.88400000000001</v>
      </c>
      <c r="F49" s="307">
        <v>664.61400000000003</v>
      </c>
      <c r="G49" s="644">
        <v>6695.4840000000004</v>
      </c>
      <c r="H49" s="307">
        <v>7409.4369999999999</v>
      </c>
      <c r="I49" s="644">
        <v>2138.654</v>
      </c>
      <c r="J49" s="307">
        <v>1416.5519999999999</v>
      </c>
      <c r="K49" s="644">
        <v>0</v>
      </c>
      <c r="L49" s="307">
        <v>966.73199999999997</v>
      </c>
      <c r="M49" s="644">
        <v>181.72900000000001</v>
      </c>
      <c r="N49" s="307">
        <v>202.94</v>
      </c>
      <c r="O49" s="644">
        <v>-92.805000000000007</v>
      </c>
      <c r="P49" s="307">
        <v>-89.662999999999997</v>
      </c>
      <c r="Q49" s="644">
        <v>10106.465</v>
      </c>
      <c r="R49" s="307">
        <v>11399.557000000001</v>
      </c>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c r="EO49" s="173"/>
      <c r="EP49" s="173"/>
      <c r="EQ49" s="173"/>
      <c r="ER49" s="173"/>
      <c r="ES49" s="173"/>
      <c r="ET49" s="173"/>
      <c r="EU49" s="173"/>
      <c r="EV49" s="173"/>
      <c r="EW49" s="173"/>
      <c r="EX49" s="173"/>
      <c r="EY49" s="173"/>
      <c r="EZ49" s="173"/>
      <c r="FA49" s="173"/>
      <c r="FB49" s="173"/>
      <c r="FC49" s="173"/>
      <c r="FD49" s="173"/>
      <c r="FE49" s="173"/>
      <c r="FF49" s="173"/>
      <c r="FG49" s="173"/>
      <c r="FH49" s="173"/>
      <c r="FI49" s="173"/>
      <c r="FJ49" s="173"/>
      <c r="FK49" s="173"/>
      <c r="FL49" s="173"/>
      <c r="FM49" s="173"/>
      <c r="FN49" s="173"/>
      <c r="FO49" s="173"/>
      <c r="FP49" s="173"/>
      <c r="FQ49" s="173"/>
      <c r="FR49" s="173"/>
      <c r="FS49" s="173"/>
      <c r="FT49" s="173"/>
      <c r="FU49" s="173"/>
    </row>
    <row r="50" spans="1:177">
      <c r="A50" s="189"/>
      <c r="B50" s="190" t="s">
        <v>337</v>
      </c>
      <c r="C50" s="645">
        <v>594.27700000000004</v>
      </c>
      <c r="D50" s="306">
        <v>697.13499999999999</v>
      </c>
      <c r="E50" s="645">
        <v>0</v>
      </c>
      <c r="F50" s="306">
        <v>0</v>
      </c>
      <c r="G50" s="645">
        <v>2635.0450000000001</v>
      </c>
      <c r="H50" s="306">
        <v>2794.3049999999998</v>
      </c>
      <c r="I50" s="645">
        <v>1809.8510000000001</v>
      </c>
      <c r="J50" s="306">
        <v>1169.125</v>
      </c>
      <c r="K50" s="645">
        <v>0</v>
      </c>
      <c r="L50" s="306">
        <v>610.55999999999995</v>
      </c>
      <c r="M50" s="645">
        <v>0</v>
      </c>
      <c r="N50" s="306">
        <v>0</v>
      </c>
      <c r="O50" s="645">
        <v>0</v>
      </c>
      <c r="P50" s="306">
        <v>0</v>
      </c>
      <c r="Q50" s="645">
        <v>5039.1729999999998</v>
      </c>
      <c r="R50" s="306">
        <v>5271.125</v>
      </c>
      <c r="FT50" s="88"/>
      <c r="FU50" s="88"/>
    </row>
    <row r="51" spans="1:177">
      <c r="A51" s="189"/>
      <c r="B51" s="190" t="s">
        <v>338</v>
      </c>
      <c r="C51" s="645">
        <v>0</v>
      </c>
      <c r="D51" s="306">
        <v>0</v>
      </c>
      <c r="E51" s="645">
        <v>0</v>
      </c>
      <c r="F51" s="306">
        <v>4.0000000000000001E-3</v>
      </c>
      <c r="G51" s="645">
        <v>107.173</v>
      </c>
      <c r="H51" s="306">
        <v>102.342</v>
      </c>
      <c r="I51" s="645">
        <v>51.485999999999997</v>
      </c>
      <c r="J51" s="306">
        <v>41.158999999999999</v>
      </c>
      <c r="K51" s="645">
        <v>0</v>
      </c>
      <c r="L51" s="306">
        <v>20.277999999999999</v>
      </c>
      <c r="M51" s="645">
        <v>11.202999999999999</v>
      </c>
      <c r="N51" s="306">
        <v>12.903</v>
      </c>
      <c r="O51" s="645">
        <v>0</v>
      </c>
      <c r="P51" s="306">
        <v>0</v>
      </c>
      <c r="Q51" s="645">
        <v>169.86199999999999</v>
      </c>
      <c r="R51" s="306">
        <v>176.68600000000001</v>
      </c>
      <c r="FT51" s="88"/>
      <c r="FU51" s="88"/>
    </row>
    <row r="52" spans="1:177">
      <c r="A52" s="189"/>
      <c r="B52" s="190" t="s">
        <v>339</v>
      </c>
      <c r="C52" s="645">
        <v>0</v>
      </c>
      <c r="D52" s="306">
        <v>0</v>
      </c>
      <c r="E52" s="645">
        <v>121.004</v>
      </c>
      <c r="F52" s="306">
        <v>11.250999999999999</v>
      </c>
      <c r="G52" s="645">
        <v>1458.4770000000001</v>
      </c>
      <c r="H52" s="306">
        <v>1883.2249999999999</v>
      </c>
      <c r="I52" s="645">
        <v>5.9889999999999999</v>
      </c>
      <c r="J52" s="306">
        <v>5.3490000000000002</v>
      </c>
      <c r="K52" s="645">
        <v>0</v>
      </c>
      <c r="L52" s="306">
        <v>1.0469999999999999</v>
      </c>
      <c r="M52" s="645">
        <v>63.070999999999998</v>
      </c>
      <c r="N52" s="306">
        <v>63.777999999999999</v>
      </c>
      <c r="O52" s="645">
        <v>0</v>
      </c>
      <c r="P52" s="306">
        <v>0</v>
      </c>
      <c r="Q52" s="645">
        <v>1648.5409999999999</v>
      </c>
      <c r="R52" s="306">
        <v>1964.65</v>
      </c>
      <c r="AA52" s="173"/>
      <c r="AB52" s="173"/>
      <c r="AC52" s="173"/>
      <c r="FT52" s="88"/>
      <c r="FU52" s="88"/>
    </row>
    <row r="53" spans="1:177">
      <c r="A53" s="189"/>
      <c r="B53" s="190" t="s">
        <v>188</v>
      </c>
      <c r="C53" s="645">
        <v>0</v>
      </c>
      <c r="D53" s="306">
        <v>130</v>
      </c>
      <c r="E53" s="645">
        <v>0</v>
      </c>
      <c r="F53" s="306">
        <v>0</v>
      </c>
      <c r="G53" s="645">
        <v>346.63799999999998</v>
      </c>
      <c r="H53" s="306">
        <v>742.86</v>
      </c>
      <c r="I53" s="645">
        <v>0.96499999999999997</v>
      </c>
      <c r="J53" s="306">
        <v>0</v>
      </c>
      <c r="K53" s="645">
        <v>0</v>
      </c>
      <c r="L53" s="306">
        <v>0</v>
      </c>
      <c r="M53" s="645">
        <v>58.265000000000001</v>
      </c>
      <c r="N53" s="306">
        <v>77.453999999999994</v>
      </c>
      <c r="O53" s="645">
        <v>-92.805000000000007</v>
      </c>
      <c r="P53" s="306">
        <v>-89.662999999999997</v>
      </c>
      <c r="Q53" s="645">
        <v>313.06299999999999</v>
      </c>
      <c r="R53" s="306">
        <v>860.65099999999995</v>
      </c>
      <c r="FT53" s="88"/>
      <c r="FU53" s="88"/>
    </row>
    <row r="54" spans="1:177">
      <c r="A54" s="189"/>
      <c r="B54" s="190" t="s">
        <v>340</v>
      </c>
      <c r="C54" s="645">
        <v>0</v>
      </c>
      <c r="D54" s="306">
        <v>0</v>
      </c>
      <c r="E54" s="645">
        <v>4.101</v>
      </c>
      <c r="F54" s="306">
        <v>10.92</v>
      </c>
      <c r="G54" s="645">
        <v>578.32899999999995</v>
      </c>
      <c r="H54" s="306">
        <v>529.47900000000004</v>
      </c>
      <c r="I54" s="645">
        <v>50.493000000000002</v>
      </c>
      <c r="J54" s="306">
        <v>61.078000000000003</v>
      </c>
      <c r="K54" s="645">
        <v>0</v>
      </c>
      <c r="L54" s="306">
        <v>31.446000000000002</v>
      </c>
      <c r="M54" s="645">
        <v>6.0990000000000002</v>
      </c>
      <c r="N54" s="306">
        <v>6.61</v>
      </c>
      <c r="O54" s="645">
        <v>0</v>
      </c>
      <c r="P54" s="306">
        <v>0</v>
      </c>
      <c r="Q54" s="645">
        <v>639.02200000000005</v>
      </c>
      <c r="R54" s="306">
        <v>639.53300000000002</v>
      </c>
      <c r="FT54" s="88"/>
      <c r="FU54" s="88"/>
    </row>
    <row r="55" spans="1:177">
      <c r="A55" s="189"/>
      <c r="B55" s="190" t="s">
        <v>189</v>
      </c>
      <c r="C55" s="650">
        <v>0</v>
      </c>
      <c r="D55" s="306">
        <v>0</v>
      </c>
      <c r="E55" s="650">
        <v>369.99400000000003</v>
      </c>
      <c r="F55" s="306">
        <v>587.94299999999998</v>
      </c>
      <c r="G55" s="650">
        <v>105.02800000000001</v>
      </c>
      <c r="H55" s="306">
        <v>62.286999999999999</v>
      </c>
      <c r="I55" s="650">
        <v>82.835999999999999</v>
      </c>
      <c r="J55" s="306">
        <v>57.811</v>
      </c>
      <c r="K55" s="650">
        <v>0</v>
      </c>
      <c r="L55" s="306">
        <v>280.19400000000002</v>
      </c>
      <c r="M55" s="650">
        <v>42.66</v>
      </c>
      <c r="N55" s="306">
        <v>41.817</v>
      </c>
      <c r="O55" s="650">
        <v>0</v>
      </c>
      <c r="P55" s="306">
        <v>0</v>
      </c>
      <c r="Q55" s="650">
        <v>600.51800000000003</v>
      </c>
      <c r="R55" s="306">
        <v>1030.0519999999999</v>
      </c>
      <c r="AA55" s="173"/>
      <c r="AB55" s="173"/>
      <c r="AC55" s="173"/>
      <c r="FT55" s="88"/>
      <c r="FU55" s="88"/>
    </row>
    <row r="56" spans="1:177">
      <c r="A56" s="189"/>
      <c r="B56" s="190" t="s">
        <v>190</v>
      </c>
      <c r="C56" s="645">
        <v>1.242</v>
      </c>
      <c r="D56" s="306">
        <v>1.81</v>
      </c>
      <c r="E56" s="645">
        <v>9.7010000000000005</v>
      </c>
      <c r="F56" s="306">
        <v>16.571999999999999</v>
      </c>
      <c r="G56" s="645">
        <v>1451.7139999999999</v>
      </c>
      <c r="H56" s="306">
        <v>1283.325</v>
      </c>
      <c r="I56" s="645">
        <v>137.03399999999999</v>
      </c>
      <c r="J56" s="306">
        <v>82.03</v>
      </c>
      <c r="K56" s="645">
        <v>0</v>
      </c>
      <c r="L56" s="306">
        <v>4.306</v>
      </c>
      <c r="M56" s="645">
        <v>0.43099999999999999</v>
      </c>
      <c r="N56" s="306">
        <v>0.378</v>
      </c>
      <c r="O56" s="645">
        <v>0</v>
      </c>
      <c r="P56" s="306">
        <v>0</v>
      </c>
      <c r="Q56" s="645">
        <v>1600.1220000000001</v>
      </c>
      <c r="R56" s="306">
        <v>1388.421</v>
      </c>
      <c r="FT56" s="88"/>
      <c r="FU56" s="88"/>
    </row>
    <row r="57" spans="1:177">
      <c r="A57" s="189"/>
      <c r="B57" s="190" t="s">
        <v>341</v>
      </c>
      <c r="C57" s="645">
        <v>0</v>
      </c>
      <c r="D57" s="306">
        <v>0</v>
      </c>
      <c r="E57" s="645">
        <v>83.084000000000003</v>
      </c>
      <c r="F57" s="306">
        <v>37.923999999999999</v>
      </c>
      <c r="G57" s="645">
        <v>13.08</v>
      </c>
      <c r="H57" s="306">
        <v>11.614000000000001</v>
      </c>
      <c r="I57" s="645">
        <v>0</v>
      </c>
      <c r="J57" s="306">
        <v>0</v>
      </c>
      <c r="K57" s="645">
        <v>0</v>
      </c>
      <c r="L57" s="306">
        <v>18.901</v>
      </c>
      <c r="M57" s="645">
        <v>0</v>
      </c>
      <c r="N57" s="306">
        <v>0</v>
      </c>
      <c r="O57" s="645">
        <v>0</v>
      </c>
      <c r="P57" s="306">
        <v>0</v>
      </c>
      <c r="Q57" s="645">
        <v>96.164000000000001</v>
      </c>
      <c r="R57" s="306">
        <v>68.438999999999993</v>
      </c>
      <c r="FT57" s="88"/>
      <c r="FU57" s="88"/>
    </row>
    <row r="58" spans="1:177">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FT58" s="88"/>
      <c r="FU58" s="88"/>
    </row>
    <row r="59" spans="1:177" s="197" customFormat="1">
      <c r="A59" s="187" t="s">
        <v>225</v>
      </c>
      <c r="B59" s="188"/>
      <c r="C59" s="644">
        <v>16868.489000000001</v>
      </c>
      <c r="D59" s="307">
        <v>16562.467000000001</v>
      </c>
      <c r="E59" s="644">
        <v>1287.3050000000001</v>
      </c>
      <c r="F59" s="307">
        <v>1846.7650000000001</v>
      </c>
      <c r="G59" s="644">
        <v>10775.564</v>
      </c>
      <c r="H59" s="307">
        <v>8441.7090000000007</v>
      </c>
      <c r="I59" s="644">
        <v>2690.01</v>
      </c>
      <c r="J59" s="307">
        <v>2276.8989999999999</v>
      </c>
      <c r="K59" s="644">
        <v>2016.027</v>
      </c>
      <c r="L59" s="307">
        <v>1710.3989999999999</v>
      </c>
      <c r="M59" s="644">
        <v>1330.95</v>
      </c>
      <c r="N59" s="307">
        <v>1424.7470000000001</v>
      </c>
      <c r="O59" s="644">
        <v>-17947.55</v>
      </c>
      <c r="P59" s="307">
        <v>-16815.867999999999</v>
      </c>
      <c r="Q59" s="644">
        <v>17020.794999999998</v>
      </c>
      <c r="R59" s="307">
        <v>15447.118</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row>
    <row r="60" spans="1:177" s="197" customFormat="1">
      <c r="A60" s="187" t="s">
        <v>355</v>
      </c>
      <c r="B60" s="188"/>
      <c r="C60" s="644">
        <v>16868.489000000001</v>
      </c>
      <c r="D60" s="307">
        <v>16562.467000000001</v>
      </c>
      <c r="E60" s="644">
        <v>1287.3050000000001</v>
      </c>
      <c r="F60" s="307">
        <v>1846.7650000000001</v>
      </c>
      <c r="G60" s="644">
        <v>10775.564</v>
      </c>
      <c r="H60" s="307">
        <v>8441.7090000000007</v>
      </c>
      <c r="I60" s="644">
        <v>2690.01</v>
      </c>
      <c r="J60" s="307">
        <v>2276.8989999999999</v>
      </c>
      <c r="K60" s="644">
        <v>2016.027</v>
      </c>
      <c r="L60" s="307">
        <v>1710.3989999999999</v>
      </c>
      <c r="M60" s="644">
        <v>1330.95</v>
      </c>
      <c r="N60" s="307">
        <v>1424.7470000000001</v>
      </c>
      <c r="O60" s="644">
        <v>-17947.55</v>
      </c>
      <c r="P60" s="307">
        <v>-16815.867999999999</v>
      </c>
      <c r="Q60" s="644">
        <v>14504.637000000001</v>
      </c>
      <c r="R60" s="307">
        <v>12957.15</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row>
    <row r="61" spans="1:177">
      <c r="A61" s="189"/>
      <c r="B61" s="190" t="s">
        <v>191</v>
      </c>
      <c r="C61" s="645">
        <v>15799.227000000001</v>
      </c>
      <c r="D61" s="306">
        <v>15811.619000000001</v>
      </c>
      <c r="E61" s="645">
        <v>1320.6289999999999</v>
      </c>
      <c r="F61" s="306">
        <v>1922.9090000000001</v>
      </c>
      <c r="G61" s="645">
        <v>8983.8760000000002</v>
      </c>
      <c r="H61" s="306">
        <v>7219.5550000000003</v>
      </c>
      <c r="I61" s="645">
        <v>169.13399999999999</v>
      </c>
      <c r="J61" s="306">
        <v>135.12899999999999</v>
      </c>
      <c r="K61" s="645">
        <v>1449.384</v>
      </c>
      <c r="L61" s="306">
        <v>1776.327</v>
      </c>
      <c r="M61" s="645">
        <v>1032.451</v>
      </c>
      <c r="N61" s="306">
        <v>1000.3390000000001</v>
      </c>
      <c r="O61" s="645">
        <v>-12955.474</v>
      </c>
      <c r="P61" s="306">
        <v>-12066.379000000001</v>
      </c>
      <c r="Q61" s="645">
        <v>15799.227000000001</v>
      </c>
      <c r="R61" s="306">
        <v>15799.499</v>
      </c>
      <c r="FT61" s="88"/>
      <c r="FU61" s="88"/>
    </row>
    <row r="62" spans="1:177">
      <c r="A62" s="189"/>
      <c r="B62" s="190" t="s">
        <v>192</v>
      </c>
      <c r="C62" s="645">
        <v>4754.9250000000002</v>
      </c>
      <c r="D62" s="306">
        <v>4408.0429999999997</v>
      </c>
      <c r="E62" s="645">
        <v>-554.13599999999997</v>
      </c>
      <c r="F62" s="306">
        <v>-1187.0640000000001</v>
      </c>
      <c r="G62" s="645">
        <v>454.20600000000002</v>
      </c>
      <c r="H62" s="306">
        <v>-180.072</v>
      </c>
      <c r="I62" s="645">
        <v>221.90799999999999</v>
      </c>
      <c r="J62" s="306">
        <v>462.29899999999998</v>
      </c>
      <c r="K62" s="645">
        <v>309.85700000000003</v>
      </c>
      <c r="L62" s="306">
        <v>127.678</v>
      </c>
      <c r="M62" s="645">
        <v>232.59</v>
      </c>
      <c r="N62" s="306">
        <v>359.93</v>
      </c>
      <c r="O62" s="645">
        <v>780.87900000000002</v>
      </c>
      <c r="P62" s="306">
        <v>1724.5029999999999</v>
      </c>
      <c r="Q62" s="645">
        <v>6200.2290000000003</v>
      </c>
      <c r="R62" s="306">
        <v>5715.317</v>
      </c>
      <c r="FT62" s="88"/>
      <c r="FU62" s="88"/>
    </row>
    <row r="63" spans="1:177">
      <c r="A63" s="189"/>
      <c r="B63" s="190" t="s">
        <v>363</v>
      </c>
      <c r="C63" s="645">
        <v>0</v>
      </c>
      <c r="D63" s="306">
        <v>0</v>
      </c>
      <c r="E63" s="645">
        <v>0</v>
      </c>
      <c r="F63" s="306">
        <v>0</v>
      </c>
      <c r="G63" s="645">
        <v>615.19600000000003</v>
      </c>
      <c r="H63" s="306">
        <v>566.00800000000004</v>
      </c>
      <c r="I63" s="645">
        <v>29.234999999999999</v>
      </c>
      <c r="J63" s="306">
        <v>23.356999999999999</v>
      </c>
      <c r="K63" s="645">
        <v>1.575</v>
      </c>
      <c r="L63" s="306">
        <v>1.5529999999999999</v>
      </c>
      <c r="M63" s="645">
        <v>0</v>
      </c>
      <c r="N63" s="306">
        <v>0</v>
      </c>
      <c r="O63" s="645">
        <v>-646.00599999999997</v>
      </c>
      <c r="P63" s="306">
        <v>-590.91800000000001</v>
      </c>
      <c r="Q63" s="645">
        <v>0</v>
      </c>
      <c r="R63" s="306">
        <v>0</v>
      </c>
      <c r="FT63" s="88"/>
      <c r="FU63" s="88"/>
    </row>
    <row r="64" spans="1:177">
      <c r="A64" s="189"/>
      <c r="B64" s="190" t="s">
        <v>357</v>
      </c>
      <c r="C64" s="651">
        <v>0</v>
      </c>
      <c r="D64" s="306">
        <v>-0.27200000000000002</v>
      </c>
      <c r="E64" s="651">
        <v>0</v>
      </c>
      <c r="F64" s="306">
        <v>0</v>
      </c>
      <c r="G64" s="651">
        <v>-22.856000000000002</v>
      </c>
      <c r="H64" s="306">
        <v>-21.029</v>
      </c>
      <c r="I64" s="651">
        <v>0</v>
      </c>
      <c r="J64" s="306">
        <v>0</v>
      </c>
      <c r="K64" s="651">
        <v>0</v>
      </c>
      <c r="L64" s="306">
        <v>0</v>
      </c>
      <c r="M64" s="651">
        <v>0</v>
      </c>
      <c r="N64" s="306">
        <v>0</v>
      </c>
      <c r="O64" s="651">
        <v>22.856000000000002</v>
      </c>
      <c r="P64" s="306">
        <v>21.029</v>
      </c>
      <c r="Q64" s="651">
        <v>0</v>
      </c>
      <c r="R64" s="306">
        <v>-0.27200000000000002</v>
      </c>
      <c r="FT64" s="88"/>
      <c r="FU64" s="88"/>
    </row>
    <row r="65" spans="1:189">
      <c r="A65" s="189"/>
      <c r="B65" s="190" t="s">
        <v>342</v>
      </c>
      <c r="C65" s="645">
        <v>0</v>
      </c>
      <c r="D65" s="306">
        <v>0</v>
      </c>
      <c r="E65" s="645">
        <v>0</v>
      </c>
      <c r="F65" s="306">
        <v>0</v>
      </c>
      <c r="G65" s="645">
        <v>0</v>
      </c>
      <c r="H65" s="306">
        <v>0</v>
      </c>
      <c r="I65" s="645">
        <v>0</v>
      </c>
      <c r="J65" s="306">
        <v>0</v>
      </c>
      <c r="K65" s="645">
        <v>0</v>
      </c>
      <c r="L65" s="306">
        <v>0</v>
      </c>
      <c r="M65" s="645">
        <v>0</v>
      </c>
      <c r="N65" s="306">
        <v>0</v>
      </c>
      <c r="O65" s="645">
        <v>0</v>
      </c>
      <c r="P65" s="306">
        <v>0</v>
      </c>
      <c r="Q65" s="645">
        <v>0</v>
      </c>
      <c r="R65" s="306">
        <v>0</v>
      </c>
      <c r="FT65" s="88"/>
      <c r="FU65" s="88"/>
    </row>
    <row r="66" spans="1:189">
      <c r="A66" s="189"/>
      <c r="B66" s="190" t="s">
        <v>343</v>
      </c>
      <c r="C66" s="651">
        <v>-3685.663</v>
      </c>
      <c r="D66" s="306">
        <v>-3656.9229999999998</v>
      </c>
      <c r="E66" s="651">
        <v>520.81200000000001</v>
      </c>
      <c r="F66" s="306">
        <v>1110.92</v>
      </c>
      <c r="G66" s="651">
        <v>745.14200000000005</v>
      </c>
      <c r="H66" s="306">
        <v>857.24699999999996</v>
      </c>
      <c r="I66" s="651">
        <v>2269.7330000000002</v>
      </c>
      <c r="J66" s="306">
        <v>1656.114</v>
      </c>
      <c r="K66" s="651">
        <v>255.21100000000001</v>
      </c>
      <c r="L66" s="306">
        <v>-195.15899999999999</v>
      </c>
      <c r="M66" s="651">
        <v>65.909000000000006</v>
      </c>
      <c r="N66" s="306">
        <v>64.477999999999994</v>
      </c>
      <c r="O66" s="651">
        <v>-5149.8050000000003</v>
      </c>
      <c r="P66" s="306">
        <v>-5904.1030000000001</v>
      </c>
      <c r="Q66" s="651">
        <v>-7494.8190000000004</v>
      </c>
      <c r="R66" s="306">
        <v>-8557.3940000000002</v>
      </c>
      <c r="FT66" s="88"/>
      <c r="FU66" s="88"/>
    </row>
    <row r="67" spans="1:189">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FT67" s="88"/>
      <c r="FU67" s="88"/>
    </row>
    <row r="68" spans="1:189" s="197" customFormat="1">
      <c r="A68" s="187" t="s">
        <v>226</v>
      </c>
      <c r="B68" s="188"/>
      <c r="C68" s="652">
        <v>0</v>
      </c>
      <c r="D68" s="307">
        <v>0</v>
      </c>
      <c r="E68" s="652">
        <v>0</v>
      </c>
      <c r="F68" s="307">
        <v>0</v>
      </c>
      <c r="G68" s="652">
        <v>0</v>
      </c>
      <c r="H68" s="307">
        <v>0</v>
      </c>
      <c r="I68" s="652">
        <v>0</v>
      </c>
      <c r="J68" s="307">
        <v>0</v>
      </c>
      <c r="K68" s="652">
        <v>0</v>
      </c>
      <c r="L68" s="307">
        <v>0</v>
      </c>
      <c r="M68" s="652">
        <v>0</v>
      </c>
      <c r="N68" s="307">
        <v>0</v>
      </c>
      <c r="O68" s="652">
        <v>0</v>
      </c>
      <c r="P68" s="307">
        <v>0</v>
      </c>
      <c r="Q68" s="652">
        <v>2516.1579999999999</v>
      </c>
      <c r="R68" s="307">
        <v>2489.9679999999998</v>
      </c>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row>
    <row r="69" spans="1:189">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FT69" s="88"/>
      <c r="FU69" s="88"/>
    </row>
    <row r="70" spans="1:189" s="197" customFormat="1">
      <c r="A70" s="187" t="s">
        <v>227</v>
      </c>
      <c r="B70" s="188"/>
      <c r="C70" s="644">
        <v>18260.061000000002</v>
      </c>
      <c r="D70" s="307">
        <v>17427.365000000002</v>
      </c>
      <c r="E70" s="644">
        <v>2178.0729999999999</v>
      </c>
      <c r="F70" s="307">
        <v>3635.4839999999999</v>
      </c>
      <c r="G70" s="644">
        <v>22319.458999999999</v>
      </c>
      <c r="H70" s="307">
        <v>20812.241999999998</v>
      </c>
      <c r="I70" s="644">
        <v>6391.0510000000004</v>
      </c>
      <c r="J70" s="307">
        <v>4725.4679999999998</v>
      </c>
      <c r="K70" s="644">
        <v>3959.3130000000001</v>
      </c>
      <c r="L70" s="307">
        <v>3568.1979999999999</v>
      </c>
      <c r="M70" s="644">
        <v>1648.317</v>
      </c>
      <c r="N70" s="307">
        <v>1708.2729999999999</v>
      </c>
      <c r="O70" s="644">
        <v>-17901.594000000001</v>
      </c>
      <c r="P70" s="307">
        <v>-17103.383000000002</v>
      </c>
      <c r="Q70" s="644">
        <v>36854.68</v>
      </c>
      <c r="R70" s="307">
        <v>34773.646999999997</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row>
    <row r="71" spans="1:189">
      <c r="A71" s="198"/>
      <c r="B71" s="198"/>
      <c r="C71" s="186"/>
      <c r="D71" s="199"/>
      <c r="E71" s="199"/>
      <c r="F71" s="199"/>
      <c r="G71" s="199"/>
      <c r="H71" s="186"/>
      <c r="I71" s="186"/>
      <c r="J71" s="186"/>
      <c r="K71" s="186"/>
      <c r="L71" s="186"/>
      <c r="M71" s="186"/>
      <c r="N71" s="186"/>
      <c r="O71" s="186"/>
      <c r="P71" s="186"/>
    </row>
    <row r="72" spans="1:189">
      <c r="A72" s="198"/>
      <c r="B72" s="198">
        <v>1000</v>
      </c>
      <c r="C72" s="186"/>
      <c r="D72" s="199"/>
      <c r="E72" s="199"/>
      <c r="F72" s="199"/>
      <c r="G72" s="199"/>
      <c r="H72" s="186"/>
      <c r="I72" s="186"/>
      <c r="J72" s="186"/>
      <c r="K72" s="186"/>
      <c r="L72" s="186"/>
      <c r="M72" s="186"/>
      <c r="N72" s="186"/>
      <c r="O72" s="186"/>
      <c r="P72" s="186"/>
    </row>
    <row r="73" spans="1:189">
      <c r="A73" s="934" t="s">
        <v>71</v>
      </c>
      <c r="B73" s="935"/>
      <c r="C73" s="927" t="s">
        <v>241</v>
      </c>
      <c r="D73" s="933"/>
      <c r="E73" s="933"/>
      <c r="F73" s="928"/>
      <c r="G73" s="927" t="s">
        <v>10</v>
      </c>
      <c r="H73" s="933"/>
      <c r="I73" s="933"/>
      <c r="J73" s="928"/>
      <c r="K73" s="927" t="s">
        <v>46</v>
      </c>
      <c r="L73" s="933"/>
      <c r="M73" s="933"/>
      <c r="N73" s="928"/>
      <c r="O73" s="927" t="s">
        <v>14</v>
      </c>
      <c r="P73" s="933"/>
      <c r="Q73" s="933"/>
      <c r="R73" s="928"/>
      <c r="S73" s="927" t="s">
        <v>47</v>
      </c>
      <c r="T73" s="933"/>
      <c r="U73" s="933"/>
      <c r="V73" s="928"/>
      <c r="W73" s="927" t="s">
        <v>311</v>
      </c>
      <c r="X73" s="933"/>
      <c r="Y73" s="933"/>
      <c r="Z73" s="928"/>
      <c r="AA73" s="927" t="s">
        <v>242</v>
      </c>
      <c r="AB73" s="933"/>
      <c r="AC73" s="933"/>
      <c r="AD73" s="928"/>
      <c r="AE73" s="927" t="s">
        <v>17</v>
      </c>
      <c r="AF73" s="933"/>
      <c r="AG73" s="933"/>
      <c r="AH73" s="928"/>
      <c r="AI73" s="768"/>
      <c r="AJ73" s="934" t="s">
        <v>71</v>
      </c>
      <c r="AK73" s="935">
        <v>0</v>
      </c>
      <c r="AL73" s="927" t="s">
        <v>241</v>
      </c>
      <c r="AM73" s="933">
        <v>0</v>
      </c>
      <c r="AN73" s="933">
        <v>0</v>
      </c>
      <c r="AO73" s="928">
        <v>0</v>
      </c>
      <c r="AP73" s="927" t="s">
        <v>10</v>
      </c>
      <c r="AQ73" s="933">
        <v>0</v>
      </c>
      <c r="AR73" s="933">
        <v>0</v>
      </c>
      <c r="AS73" s="928">
        <v>0</v>
      </c>
      <c r="AT73" s="927" t="s">
        <v>46</v>
      </c>
      <c r="AU73" s="933">
        <v>0</v>
      </c>
      <c r="AV73" s="933">
        <v>0</v>
      </c>
      <c r="AW73" s="928">
        <v>0</v>
      </c>
      <c r="AX73" s="927" t="s">
        <v>14</v>
      </c>
      <c r="AY73" s="933">
        <v>0</v>
      </c>
      <c r="AZ73" s="933">
        <v>0</v>
      </c>
      <c r="BA73" s="928">
        <v>0</v>
      </c>
      <c r="BB73" s="927" t="s">
        <v>47</v>
      </c>
      <c r="BC73" s="933">
        <v>0</v>
      </c>
      <c r="BD73" s="933">
        <v>0</v>
      </c>
      <c r="BE73" s="928">
        <v>0</v>
      </c>
      <c r="BF73" s="927" t="s">
        <v>311</v>
      </c>
      <c r="BG73" s="933">
        <v>0</v>
      </c>
      <c r="BH73" s="933">
        <v>0</v>
      </c>
      <c r="BI73" s="928">
        <v>0</v>
      </c>
      <c r="BJ73" s="927" t="s">
        <v>242</v>
      </c>
      <c r="BK73" s="933">
        <v>0</v>
      </c>
      <c r="BL73" s="933">
        <v>0</v>
      </c>
      <c r="BM73" s="928">
        <v>0</v>
      </c>
      <c r="BN73" s="927" t="s">
        <v>17</v>
      </c>
      <c r="BO73" s="933">
        <v>0</v>
      </c>
      <c r="BP73" s="933">
        <v>0</v>
      </c>
      <c r="BQ73" s="928">
        <v>0</v>
      </c>
      <c r="FT73" s="88"/>
      <c r="FU73" s="88"/>
      <c r="FV73" s="88"/>
      <c r="FW73" s="88"/>
      <c r="FX73" s="88"/>
      <c r="FY73" s="88"/>
      <c r="FZ73" s="88"/>
      <c r="GA73" s="88"/>
      <c r="GB73" s="88"/>
      <c r="GC73" s="88"/>
      <c r="GD73" s="88"/>
      <c r="GE73" s="88"/>
      <c r="GF73" s="88"/>
      <c r="GG73" s="88"/>
    </row>
    <row r="74" spans="1:189">
      <c r="A74" s="766"/>
      <c r="B74" s="767"/>
      <c r="C74" s="927" t="s">
        <v>257</v>
      </c>
      <c r="D74" s="928"/>
      <c r="E74" s="927" t="s">
        <v>460</v>
      </c>
      <c r="F74" s="928"/>
      <c r="G74" s="927" t="s">
        <v>257</v>
      </c>
      <c r="H74" s="928"/>
      <c r="I74" s="927" t="s">
        <v>460</v>
      </c>
      <c r="J74" s="928"/>
      <c r="K74" s="927" t="s">
        <v>257</v>
      </c>
      <c r="L74" s="928"/>
      <c r="M74" s="927" t="s">
        <v>460</v>
      </c>
      <c r="N74" s="928"/>
      <c r="O74" s="927" t="s">
        <v>257</v>
      </c>
      <c r="P74" s="928"/>
      <c r="Q74" s="927" t="s">
        <v>460</v>
      </c>
      <c r="R74" s="928"/>
      <c r="S74" s="927" t="s">
        <v>257</v>
      </c>
      <c r="T74" s="928"/>
      <c r="U74" s="927" t="s">
        <v>460</v>
      </c>
      <c r="V74" s="928"/>
      <c r="W74" s="927" t="s">
        <v>257</v>
      </c>
      <c r="X74" s="928"/>
      <c r="Y74" s="927" t="s">
        <v>460</v>
      </c>
      <c r="Z74" s="928"/>
      <c r="AA74" s="927" t="s">
        <v>257</v>
      </c>
      <c r="AB74" s="928"/>
      <c r="AC74" s="927" t="s">
        <v>460</v>
      </c>
      <c r="AD74" s="928"/>
      <c r="AE74" s="927" t="s">
        <v>257</v>
      </c>
      <c r="AF74" s="928"/>
      <c r="AG74" s="927" t="s">
        <v>460</v>
      </c>
      <c r="AH74" s="928"/>
      <c r="AJ74" s="766">
        <v>0</v>
      </c>
      <c r="AK74" s="767">
        <v>0</v>
      </c>
      <c r="AL74" s="927" t="s">
        <v>257</v>
      </c>
      <c r="AM74" s="928">
        <v>0</v>
      </c>
      <c r="AN74" s="927" t="s">
        <v>460</v>
      </c>
      <c r="AO74" s="928">
        <v>0</v>
      </c>
      <c r="AP74" s="927" t="s">
        <v>257</v>
      </c>
      <c r="AQ74" s="928">
        <v>0</v>
      </c>
      <c r="AR74" s="927" t="s">
        <v>460</v>
      </c>
      <c r="AS74" s="928">
        <v>0</v>
      </c>
      <c r="AT74" s="927" t="s">
        <v>257</v>
      </c>
      <c r="AU74" s="928">
        <v>0</v>
      </c>
      <c r="AV74" s="927" t="s">
        <v>460</v>
      </c>
      <c r="AW74" s="928">
        <v>0</v>
      </c>
      <c r="AX74" s="927" t="s">
        <v>257</v>
      </c>
      <c r="AY74" s="928">
        <v>0</v>
      </c>
      <c r="AZ74" s="927" t="s">
        <v>460</v>
      </c>
      <c r="BA74" s="928">
        <v>0</v>
      </c>
      <c r="BB74" s="927" t="s">
        <v>257</v>
      </c>
      <c r="BC74" s="928">
        <v>0</v>
      </c>
      <c r="BD74" s="927" t="s">
        <v>460</v>
      </c>
      <c r="BE74" s="928">
        <v>0</v>
      </c>
      <c r="BF74" s="927" t="s">
        <v>257</v>
      </c>
      <c r="BG74" s="928">
        <v>0</v>
      </c>
      <c r="BH74" s="927" t="s">
        <v>460</v>
      </c>
      <c r="BI74" s="928">
        <v>0</v>
      </c>
      <c r="BJ74" s="927" t="s">
        <v>257</v>
      </c>
      <c r="BK74" s="928">
        <v>0</v>
      </c>
      <c r="BL74" s="927" t="s">
        <v>460</v>
      </c>
      <c r="BM74" s="928">
        <v>0</v>
      </c>
      <c r="BN74" s="927" t="s">
        <v>257</v>
      </c>
      <c r="BO74" s="928">
        <v>0</v>
      </c>
      <c r="BP74" s="927" t="s">
        <v>460</v>
      </c>
      <c r="BQ74" s="928">
        <v>0</v>
      </c>
      <c r="FT74" s="88"/>
      <c r="FU74" s="88"/>
      <c r="FV74" s="88"/>
      <c r="FW74" s="88"/>
      <c r="FX74" s="88"/>
      <c r="FY74" s="88"/>
      <c r="FZ74" s="88"/>
      <c r="GA74" s="88"/>
      <c r="GB74" s="88"/>
      <c r="GC74" s="88"/>
      <c r="GD74" s="88"/>
      <c r="GE74" s="88"/>
      <c r="GF74" s="88"/>
      <c r="GG74" s="88"/>
    </row>
    <row r="75" spans="1:189">
      <c r="A75" s="929"/>
      <c r="B75" s="930"/>
      <c r="C75" s="646" t="s">
        <v>524</v>
      </c>
      <c r="D75" s="302" t="s">
        <v>525</v>
      </c>
      <c r="E75" s="646" t="s">
        <v>521</v>
      </c>
      <c r="F75" s="302" t="s">
        <v>522</v>
      </c>
      <c r="G75" s="646" t="s">
        <v>524</v>
      </c>
      <c r="H75" s="302" t="s">
        <v>525</v>
      </c>
      <c r="I75" s="646" t="s">
        <v>521</v>
      </c>
      <c r="J75" s="302" t="s">
        <v>522</v>
      </c>
      <c r="K75" s="646" t="s">
        <v>524</v>
      </c>
      <c r="L75" s="302" t="s">
        <v>525</v>
      </c>
      <c r="M75" s="646" t="s">
        <v>521</v>
      </c>
      <c r="N75" s="302" t="s">
        <v>522</v>
      </c>
      <c r="O75" s="646" t="s">
        <v>524</v>
      </c>
      <c r="P75" s="302" t="s">
        <v>525</v>
      </c>
      <c r="Q75" s="646" t="s">
        <v>521</v>
      </c>
      <c r="R75" s="302" t="s">
        <v>522</v>
      </c>
      <c r="S75" s="646" t="s">
        <v>524</v>
      </c>
      <c r="T75" s="302" t="s">
        <v>525</v>
      </c>
      <c r="U75" s="646" t="s">
        <v>521</v>
      </c>
      <c r="V75" s="302" t="s">
        <v>522</v>
      </c>
      <c r="W75" s="646" t="s">
        <v>524</v>
      </c>
      <c r="X75" s="302" t="s">
        <v>525</v>
      </c>
      <c r="Y75" s="646" t="s">
        <v>521</v>
      </c>
      <c r="Z75" s="302" t="s">
        <v>522</v>
      </c>
      <c r="AA75" s="646" t="s">
        <v>524</v>
      </c>
      <c r="AB75" s="302" t="s">
        <v>525</v>
      </c>
      <c r="AC75" s="646" t="s">
        <v>521</v>
      </c>
      <c r="AD75" s="302" t="s">
        <v>522</v>
      </c>
      <c r="AE75" s="646" t="s">
        <v>524</v>
      </c>
      <c r="AF75" s="302" t="s">
        <v>525</v>
      </c>
      <c r="AG75" s="646" t="s">
        <v>521</v>
      </c>
      <c r="AH75" s="302" t="s">
        <v>522</v>
      </c>
      <c r="AJ75" s="929">
        <v>0</v>
      </c>
      <c r="AK75" s="930">
        <v>0</v>
      </c>
      <c r="AL75" s="646" t="s">
        <v>543</v>
      </c>
      <c r="AM75" s="302" t="s">
        <v>544</v>
      </c>
      <c r="AN75" s="646" t="s">
        <v>545</v>
      </c>
      <c r="AO75" s="302" t="s">
        <v>546</v>
      </c>
      <c r="AP75" s="646" t="s">
        <v>543</v>
      </c>
      <c r="AQ75" s="302" t="s">
        <v>544</v>
      </c>
      <c r="AR75" s="646" t="s">
        <v>545</v>
      </c>
      <c r="AS75" s="302" t="s">
        <v>546</v>
      </c>
      <c r="AT75" s="646" t="s">
        <v>543</v>
      </c>
      <c r="AU75" s="302" t="s">
        <v>544</v>
      </c>
      <c r="AV75" s="646" t="s">
        <v>545</v>
      </c>
      <c r="AW75" s="302" t="s">
        <v>546</v>
      </c>
      <c r="AX75" s="646" t="s">
        <v>543</v>
      </c>
      <c r="AY75" s="302" t="s">
        <v>544</v>
      </c>
      <c r="AZ75" s="646" t="s">
        <v>545</v>
      </c>
      <c r="BA75" s="302" t="s">
        <v>546</v>
      </c>
      <c r="BB75" s="646" t="s">
        <v>543</v>
      </c>
      <c r="BC75" s="302" t="s">
        <v>544</v>
      </c>
      <c r="BD75" s="646" t="s">
        <v>545</v>
      </c>
      <c r="BE75" s="302" t="s">
        <v>546</v>
      </c>
      <c r="BF75" s="646" t="s">
        <v>543</v>
      </c>
      <c r="BG75" s="302" t="s">
        <v>544</v>
      </c>
      <c r="BH75" s="646" t="s">
        <v>545</v>
      </c>
      <c r="BI75" s="302" t="s">
        <v>546</v>
      </c>
      <c r="BJ75" s="646" t="s">
        <v>543</v>
      </c>
      <c r="BK75" s="302" t="s">
        <v>544</v>
      </c>
      <c r="BL75" s="646" t="s">
        <v>545</v>
      </c>
      <c r="BM75" s="302" t="s">
        <v>546</v>
      </c>
      <c r="BN75" s="646" t="s">
        <v>543</v>
      </c>
      <c r="BO75" s="302" t="s">
        <v>544</v>
      </c>
      <c r="BP75" s="646" t="s">
        <v>545</v>
      </c>
      <c r="BQ75" s="302" t="s">
        <v>546</v>
      </c>
      <c r="FT75" s="88"/>
      <c r="FU75" s="88"/>
      <c r="FV75" s="88"/>
      <c r="FW75" s="88"/>
      <c r="FX75" s="88"/>
      <c r="FY75" s="88"/>
      <c r="FZ75" s="88"/>
      <c r="GA75" s="88"/>
      <c r="GB75" s="88"/>
      <c r="GC75" s="88"/>
      <c r="GD75" s="88"/>
      <c r="GE75" s="88"/>
      <c r="GF75" s="88"/>
      <c r="GG75" s="88"/>
    </row>
    <row r="76" spans="1:189">
      <c r="A76" s="931"/>
      <c r="B76" s="932"/>
      <c r="C76" s="647" t="s">
        <v>301</v>
      </c>
      <c r="D76" s="303" t="s">
        <v>301</v>
      </c>
      <c r="E76" s="647" t="s">
        <v>301</v>
      </c>
      <c r="F76" s="303" t="s">
        <v>301</v>
      </c>
      <c r="G76" s="647" t="s">
        <v>301</v>
      </c>
      <c r="H76" s="303" t="s">
        <v>301</v>
      </c>
      <c r="I76" s="647" t="s">
        <v>301</v>
      </c>
      <c r="J76" s="303" t="s">
        <v>301</v>
      </c>
      <c r="K76" s="647" t="s">
        <v>301</v>
      </c>
      <c r="L76" s="303" t="s">
        <v>301</v>
      </c>
      <c r="M76" s="647" t="s">
        <v>301</v>
      </c>
      <c r="N76" s="303" t="s">
        <v>301</v>
      </c>
      <c r="O76" s="647" t="s">
        <v>301</v>
      </c>
      <c r="P76" s="303" t="s">
        <v>301</v>
      </c>
      <c r="Q76" s="647" t="s">
        <v>301</v>
      </c>
      <c r="R76" s="303" t="s">
        <v>301</v>
      </c>
      <c r="S76" s="647" t="s">
        <v>301</v>
      </c>
      <c r="T76" s="303" t="s">
        <v>301</v>
      </c>
      <c r="U76" s="647" t="s">
        <v>301</v>
      </c>
      <c r="V76" s="303" t="s">
        <v>301</v>
      </c>
      <c r="W76" s="647" t="s">
        <v>301</v>
      </c>
      <c r="X76" s="303" t="s">
        <v>301</v>
      </c>
      <c r="Y76" s="647" t="s">
        <v>301</v>
      </c>
      <c r="Z76" s="303" t="s">
        <v>301</v>
      </c>
      <c r="AA76" s="647" t="s">
        <v>301</v>
      </c>
      <c r="AB76" s="303" t="s">
        <v>301</v>
      </c>
      <c r="AC76" s="647" t="s">
        <v>301</v>
      </c>
      <c r="AD76" s="303" t="s">
        <v>301</v>
      </c>
      <c r="AE76" s="647" t="s">
        <v>301</v>
      </c>
      <c r="AF76" s="303" t="s">
        <v>301</v>
      </c>
      <c r="AG76" s="647" t="s">
        <v>301</v>
      </c>
      <c r="AH76" s="303" t="s">
        <v>301</v>
      </c>
      <c r="AJ76" s="931">
        <v>0</v>
      </c>
      <c r="AK76" s="932">
        <v>0</v>
      </c>
      <c r="AL76" s="647" t="s">
        <v>301</v>
      </c>
      <c r="AM76" s="303" t="s">
        <v>301</v>
      </c>
      <c r="AN76" s="647" t="s">
        <v>301</v>
      </c>
      <c r="AO76" s="303" t="s">
        <v>301</v>
      </c>
      <c r="AP76" s="647" t="s">
        <v>301</v>
      </c>
      <c r="AQ76" s="303" t="s">
        <v>301</v>
      </c>
      <c r="AR76" s="647" t="s">
        <v>301</v>
      </c>
      <c r="AS76" s="303" t="s">
        <v>301</v>
      </c>
      <c r="AT76" s="647" t="s">
        <v>301</v>
      </c>
      <c r="AU76" s="303" t="s">
        <v>301</v>
      </c>
      <c r="AV76" s="647" t="s">
        <v>301</v>
      </c>
      <c r="AW76" s="303" t="s">
        <v>301</v>
      </c>
      <c r="AX76" s="647" t="s">
        <v>301</v>
      </c>
      <c r="AY76" s="303" t="s">
        <v>301</v>
      </c>
      <c r="AZ76" s="647" t="s">
        <v>301</v>
      </c>
      <c r="BA76" s="303" t="s">
        <v>301</v>
      </c>
      <c r="BB76" s="647" t="s">
        <v>301</v>
      </c>
      <c r="BC76" s="303" t="s">
        <v>301</v>
      </c>
      <c r="BD76" s="647" t="s">
        <v>301</v>
      </c>
      <c r="BE76" s="303" t="s">
        <v>301</v>
      </c>
      <c r="BF76" s="647" t="s">
        <v>301</v>
      </c>
      <c r="BG76" s="303" t="s">
        <v>301</v>
      </c>
      <c r="BH76" s="647" t="s">
        <v>301</v>
      </c>
      <c r="BI76" s="303" t="s">
        <v>301</v>
      </c>
      <c r="BJ76" s="647" t="s">
        <v>301</v>
      </c>
      <c r="BK76" s="303" t="s">
        <v>301</v>
      </c>
      <c r="BL76" s="647" t="s">
        <v>301</v>
      </c>
      <c r="BM76" s="303" t="s">
        <v>301</v>
      </c>
      <c r="BN76" s="647" t="s">
        <v>301</v>
      </c>
      <c r="BO76" s="303" t="s">
        <v>301</v>
      </c>
      <c r="BP76" s="647" t="s">
        <v>301</v>
      </c>
      <c r="BQ76" s="303" t="s">
        <v>301</v>
      </c>
      <c r="FT76" s="88"/>
      <c r="FU76" s="88"/>
      <c r="FV76" s="88"/>
      <c r="FW76" s="88"/>
      <c r="FX76" s="88"/>
      <c r="FY76" s="88"/>
      <c r="FZ76" s="88"/>
      <c r="GA76" s="88"/>
      <c r="GB76" s="88"/>
      <c r="GC76" s="88"/>
      <c r="GD76" s="88"/>
      <c r="GE76" s="88"/>
      <c r="GF76" s="88"/>
      <c r="GG76" s="88"/>
    </row>
    <row r="77" spans="1:189" s="197" customFormat="1">
      <c r="A77" s="187" t="s">
        <v>228</v>
      </c>
      <c r="B77" s="188"/>
      <c r="C77" s="659">
        <v>0.7</v>
      </c>
      <c r="D77" s="653">
        <v>1.28</v>
      </c>
      <c r="E77" s="659">
        <f t="shared" ref="E77:F82" si="0">C77-AL77</f>
        <v>0.31499999999999995</v>
      </c>
      <c r="F77" s="653">
        <f t="shared" si="0"/>
        <v>8.6999999999999966E-2</v>
      </c>
      <c r="G77" s="659">
        <v>664.77800000000002</v>
      </c>
      <c r="H77" s="653">
        <v>1269.5060000000001</v>
      </c>
      <c r="I77" s="659">
        <f t="shared" ref="I77:I82" si="1">G77-AP77</f>
        <v>-154.42599999999993</v>
      </c>
      <c r="J77" s="653">
        <f t="shared" ref="J77:J82" si="2">H77-AQ77</f>
        <v>441.27100000000007</v>
      </c>
      <c r="K77" s="659">
        <v>8352.1149999999998</v>
      </c>
      <c r="L77" s="653">
        <v>9716.1859999999997</v>
      </c>
      <c r="M77" s="659">
        <f t="shared" ref="M77:M82" si="3">K77-AT77</f>
        <v>2178.768</v>
      </c>
      <c r="N77" s="653">
        <f t="shared" ref="N77:N82" si="4">L77-AU77</f>
        <v>2535.107</v>
      </c>
      <c r="O77" s="659">
        <v>3548.806</v>
      </c>
      <c r="P77" s="653">
        <v>2893.8820000000001</v>
      </c>
      <c r="Q77" s="659">
        <f t="shared" ref="Q77:Q82" si="5">O77-AX77</f>
        <v>967.55799999999999</v>
      </c>
      <c r="R77" s="653">
        <f t="shared" ref="R77:R82" si="6">P77-AY77</f>
        <v>629.4369999999999</v>
      </c>
      <c r="S77" s="659">
        <v>0</v>
      </c>
      <c r="T77" s="653">
        <v>0</v>
      </c>
      <c r="U77" s="659">
        <f t="shared" ref="U77:U82" si="7">S77-BB77</f>
        <v>0</v>
      </c>
      <c r="V77" s="653">
        <f t="shared" ref="V77:V82" si="8">T77-BC77</f>
        <v>0</v>
      </c>
      <c r="W77" s="659">
        <v>321.87700000000001</v>
      </c>
      <c r="X77" s="653">
        <v>306.34699999999998</v>
      </c>
      <c r="Y77" s="659">
        <f t="shared" ref="Y77:Y82" si="9">W77-BF77</f>
        <v>88.098000000000013</v>
      </c>
      <c r="Z77" s="653">
        <f t="shared" ref="Z77:Z82" si="10">X77-BG77</f>
        <v>92.396999999999991</v>
      </c>
      <c r="AA77" s="659">
        <v>-0.23699999999999999</v>
      </c>
      <c r="AB77" s="653">
        <v>2E-3</v>
      </c>
      <c r="AC77" s="659">
        <f t="shared" ref="AC77:AC82" si="11">AA77-BJ77</f>
        <v>0.14400000000000002</v>
      </c>
      <c r="AD77" s="653">
        <f t="shared" ref="AD77:AD82" si="12">AB77-BK77</f>
        <v>0.14000000000000001</v>
      </c>
      <c r="AE77" s="659">
        <v>12888.039000000001</v>
      </c>
      <c r="AF77" s="653">
        <v>14187.203</v>
      </c>
      <c r="AG77" s="659">
        <f t="shared" ref="AG77:AG82" si="13">AE77-BN77</f>
        <v>3080.4570000000003</v>
      </c>
      <c r="AH77" s="653">
        <f t="shared" ref="AH77:AH82" si="14">AF77-BO77</f>
        <v>3698.4390000000003</v>
      </c>
      <c r="AI77" s="173"/>
      <c r="AJ77" s="187" t="s">
        <v>228</v>
      </c>
      <c r="AK77" s="188">
        <v>0</v>
      </c>
      <c r="AL77" s="659">
        <v>0.38500000000000001</v>
      </c>
      <c r="AM77" s="653">
        <v>1.1930000000000001</v>
      </c>
      <c r="AN77" s="659">
        <v>1.2E-2</v>
      </c>
      <c r="AO77" s="653">
        <v>1.022</v>
      </c>
      <c r="AP77" s="659">
        <v>819.20399999999995</v>
      </c>
      <c r="AQ77" s="653">
        <v>828.23500000000001</v>
      </c>
      <c r="AR77" s="659">
        <v>273.33</v>
      </c>
      <c r="AS77" s="653">
        <v>305.75900000000001</v>
      </c>
      <c r="AT77" s="659">
        <v>6173.3469999999998</v>
      </c>
      <c r="AU77" s="653">
        <v>7181.0789999999997</v>
      </c>
      <c r="AV77" s="659">
        <v>2076.0839999999998</v>
      </c>
      <c r="AW77" s="653">
        <v>2414.7220000000002</v>
      </c>
      <c r="AX77" s="659">
        <v>2581.248</v>
      </c>
      <c r="AY77" s="653">
        <v>2264.4450000000002</v>
      </c>
      <c r="AZ77" s="659">
        <v>997.71699999999998</v>
      </c>
      <c r="BA77" s="653">
        <v>694.24599999999998</v>
      </c>
      <c r="BB77" s="659">
        <v>0</v>
      </c>
      <c r="BC77" s="653">
        <v>0</v>
      </c>
      <c r="BD77" s="659">
        <v>0</v>
      </c>
      <c r="BE77" s="653">
        <v>0</v>
      </c>
      <c r="BF77" s="659">
        <v>233.779</v>
      </c>
      <c r="BG77" s="653">
        <v>213.95</v>
      </c>
      <c r="BH77" s="659">
        <v>90.548000000000002</v>
      </c>
      <c r="BI77" s="653">
        <v>71.789000000000001</v>
      </c>
      <c r="BJ77" s="659">
        <v>-0.38100000000000001</v>
      </c>
      <c r="BK77" s="653">
        <v>-0.13800000000000001</v>
      </c>
      <c r="BL77" s="659">
        <v>-0.44800000000000001</v>
      </c>
      <c r="BM77" s="653">
        <v>-5.0000000000000001E-3</v>
      </c>
      <c r="BN77" s="659">
        <v>9807.5820000000003</v>
      </c>
      <c r="BO77" s="653">
        <v>10488.763999999999</v>
      </c>
      <c r="BP77" s="659">
        <v>3437.2429999999999</v>
      </c>
      <c r="BQ77" s="653">
        <v>3487.5329999999999</v>
      </c>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row>
    <row r="78" spans="1:189">
      <c r="A78" s="193"/>
      <c r="B78" s="194" t="s">
        <v>89</v>
      </c>
      <c r="C78" s="661">
        <v>0.621</v>
      </c>
      <c r="D78" s="654">
        <v>0.96899999999999997</v>
      </c>
      <c r="E78" s="661">
        <f t="shared" si="0"/>
        <v>0.254</v>
      </c>
      <c r="F78" s="654">
        <f t="shared" si="0"/>
        <v>-3.1000000000000028E-2</v>
      </c>
      <c r="G78" s="661">
        <v>675.55</v>
      </c>
      <c r="H78" s="654">
        <v>1029.4680000000001</v>
      </c>
      <c r="I78" s="661">
        <f t="shared" si="1"/>
        <v>-152.5630000000001</v>
      </c>
      <c r="J78" s="654">
        <f t="shared" si="2"/>
        <v>220.35800000000006</v>
      </c>
      <c r="K78" s="661">
        <v>7262.5209999999997</v>
      </c>
      <c r="L78" s="654">
        <v>7946.8649999999998</v>
      </c>
      <c r="M78" s="661">
        <f t="shared" si="3"/>
        <v>1939.3789999999999</v>
      </c>
      <c r="N78" s="654">
        <f t="shared" si="4"/>
        <v>2058.0129999999999</v>
      </c>
      <c r="O78" s="661">
        <v>3508.0369999999998</v>
      </c>
      <c r="P78" s="654">
        <v>2770.6979999999999</v>
      </c>
      <c r="Q78" s="661">
        <f t="shared" si="5"/>
        <v>962.06</v>
      </c>
      <c r="R78" s="654">
        <f t="shared" si="6"/>
        <v>623.23</v>
      </c>
      <c r="S78" s="661">
        <v>0</v>
      </c>
      <c r="T78" s="654">
        <v>0</v>
      </c>
      <c r="U78" s="661">
        <f t="shared" si="7"/>
        <v>0</v>
      </c>
      <c r="V78" s="654">
        <f t="shared" si="8"/>
        <v>0</v>
      </c>
      <c r="W78" s="661">
        <v>321.70100000000002</v>
      </c>
      <c r="X78" s="654">
        <v>292.11099999999999</v>
      </c>
      <c r="Y78" s="661">
        <f t="shared" si="9"/>
        <v>88.050000000000011</v>
      </c>
      <c r="Z78" s="654">
        <f t="shared" si="10"/>
        <v>79.222999999999985</v>
      </c>
      <c r="AA78" s="661">
        <v>0</v>
      </c>
      <c r="AB78" s="654">
        <v>0</v>
      </c>
      <c r="AC78" s="661">
        <f t="shared" si="11"/>
        <v>0</v>
      </c>
      <c r="AD78" s="654">
        <f t="shared" si="12"/>
        <v>0</v>
      </c>
      <c r="AE78" s="661">
        <v>11768.43</v>
      </c>
      <c r="AF78" s="654">
        <v>12040.111000000001</v>
      </c>
      <c r="AG78" s="661">
        <f t="shared" si="13"/>
        <v>2837.1800000000003</v>
      </c>
      <c r="AH78" s="654">
        <f t="shared" si="14"/>
        <v>2980.7930000000015</v>
      </c>
      <c r="AJ78" s="193">
        <v>0</v>
      </c>
      <c r="AK78" s="194" t="s">
        <v>89</v>
      </c>
      <c r="AL78" s="661">
        <v>0.36699999999999999</v>
      </c>
      <c r="AM78" s="654">
        <v>1</v>
      </c>
      <c r="AN78" s="661">
        <v>0</v>
      </c>
      <c r="AO78" s="654">
        <v>1</v>
      </c>
      <c r="AP78" s="661">
        <v>828.11300000000006</v>
      </c>
      <c r="AQ78" s="654">
        <v>809.11</v>
      </c>
      <c r="AR78" s="661">
        <v>275.92099999999999</v>
      </c>
      <c r="AS78" s="654">
        <v>297.452</v>
      </c>
      <c r="AT78" s="661">
        <v>5323.1419999999998</v>
      </c>
      <c r="AU78" s="654">
        <v>5888.8519999999999</v>
      </c>
      <c r="AV78" s="661">
        <v>1818.585</v>
      </c>
      <c r="AW78" s="654">
        <v>2028.8869999999999</v>
      </c>
      <c r="AX78" s="661">
        <v>2545.9769999999999</v>
      </c>
      <c r="AY78" s="654">
        <v>2147.4679999999998</v>
      </c>
      <c r="AZ78" s="661">
        <v>986.29200000000003</v>
      </c>
      <c r="BA78" s="654">
        <v>687.471</v>
      </c>
      <c r="BB78" s="661">
        <v>0</v>
      </c>
      <c r="BC78" s="654">
        <v>0</v>
      </c>
      <c r="BD78" s="661">
        <v>0</v>
      </c>
      <c r="BE78" s="654">
        <v>0</v>
      </c>
      <c r="BF78" s="661">
        <v>233.65100000000001</v>
      </c>
      <c r="BG78" s="654">
        <v>212.88800000000001</v>
      </c>
      <c r="BH78" s="661">
        <v>90.489000000000004</v>
      </c>
      <c r="BI78" s="654">
        <v>70.798000000000002</v>
      </c>
      <c r="BJ78" s="661">
        <v>0</v>
      </c>
      <c r="BK78" s="654">
        <v>0</v>
      </c>
      <c r="BL78" s="661">
        <v>0</v>
      </c>
      <c r="BM78" s="654">
        <v>0</v>
      </c>
      <c r="BN78" s="661">
        <v>8931.25</v>
      </c>
      <c r="BO78" s="654">
        <v>9059.3179999999993</v>
      </c>
      <c r="BP78" s="661">
        <v>3171.2869999999998</v>
      </c>
      <c r="BQ78" s="654">
        <v>3085.6080000000002</v>
      </c>
      <c r="FT78" s="88"/>
      <c r="FU78" s="88"/>
      <c r="FV78" s="88"/>
      <c r="FW78" s="88"/>
      <c r="FX78" s="88"/>
      <c r="FY78" s="88"/>
      <c r="FZ78" s="88"/>
      <c r="GA78" s="88"/>
      <c r="GB78" s="88"/>
      <c r="GC78" s="88"/>
      <c r="GD78" s="88"/>
      <c r="GE78" s="88"/>
      <c r="GF78" s="88"/>
      <c r="GG78" s="88"/>
    </row>
    <row r="79" spans="1:189">
      <c r="A79" s="189"/>
      <c r="B79" s="190" t="s">
        <v>49</v>
      </c>
      <c r="C79" s="650">
        <v>0</v>
      </c>
      <c r="D79" s="654">
        <v>0</v>
      </c>
      <c r="E79" s="650">
        <f t="shared" si="0"/>
        <v>0</v>
      </c>
      <c r="F79" s="654">
        <f t="shared" si="0"/>
        <v>0</v>
      </c>
      <c r="G79" s="650">
        <v>645.96699999999998</v>
      </c>
      <c r="H79" s="654">
        <v>981.66</v>
      </c>
      <c r="I79" s="650">
        <f t="shared" si="1"/>
        <v>-148.45400000000006</v>
      </c>
      <c r="J79" s="654">
        <f t="shared" si="2"/>
        <v>208.72500000000002</v>
      </c>
      <c r="K79" s="650">
        <v>6277.625</v>
      </c>
      <c r="L79" s="654">
        <v>6899.4629999999997</v>
      </c>
      <c r="M79" s="650">
        <f t="shared" si="3"/>
        <v>1678.1589999999997</v>
      </c>
      <c r="N79" s="654">
        <f t="shared" si="4"/>
        <v>1801.7860000000001</v>
      </c>
      <c r="O79" s="650">
        <v>2600.8220000000001</v>
      </c>
      <c r="P79" s="654">
        <v>1902.182</v>
      </c>
      <c r="Q79" s="650">
        <f t="shared" si="5"/>
        <v>710.971</v>
      </c>
      <c r="R79" s="654">
        <f t="shared" si="6"/>
        <v>421.71900000000005</v>
      </c>
      <c r="S79" s="650">
        <v>0</v>
      </c>
      <c r="T79" s="654">
        <v>0</v>
      </c>
      <c r="U79" s="650">
        <f t="shared" si="7"/>
        <v>0</v>
      </c>
      <c r="V79" s="654">
        <f t="shared" si="8"/>
        <v>0</v>
      </c>
      <c r="W79" s="650">
        <v>318.72500000000002</v>
      </c>
      <c r="X79" s="654">
        <v>288.22399999999999</v>
      </c>
      <c r="Y79" s="650">
        <f t="shared" si="9"/>
        <v>88.00200000000001</v>
      </c>
      <c r="Z79" s="654">
        <f t="shared" si="10"/>
        <v>78.240999999999985</v>
      </c>
      <c r="AA79" s="650">
        <v>0</v>
      </c>
      <c r="AB79" s="654">
        <v>0</v>
      </c>
      <c r="AC79" s="650">
        <f t="shared" si="11"/>
        <v>0</v>
      </c>
      <c r="AD79" s="654">
        <f t="shared" si="12"/>
        <v>0</v>
      </c>
      <c r="AE79" s="650">
        <v>9843.1389999999992</v>
      </c>
      <c r="AF79" s="654">
        <v>10071.529</v>
      </c>
      <c r="AG79" s="650">
        <f t="shared" si="13"/>
        <v>2328.677999999999</v>
      </c>
      <c r="AH79" s="654">
        <f t="shared" si="14"/>
        <v>2510.4710000000005</v>
      </c>
      <c r="AJ79" s="189">
        <v>0</v>
      </c>
      <c r="AK79" s="190" t="s">
        <v>49</v>
      </c>
      <c r="AL79" s="650">
        <v>0</v>
      </c>
      <c r="AM79" s="654">
        <v>0</v>
      </c>
      <c r="AN79" s="650">
        <v>0</v>
      </c>
      <c r="AO79" s="654">
        <v>0</v>
      </c>
      <c r="AP79" s="650">
        <v>794.42100000000005</v>
      </c>
      <c r="AQ79" s="654">
        <v>772.93499999999995</v>
      </c>
      <c r="AR79" s="650">
        <v>263.58499999999998</v>
      </c>
      <c r="AS79" s="654">
        <v>283.86599999999999</v>
      </c>
      <c r="AT79" s="650">
        <v>4599.4660000000003</v>
      </c>
      <c r="AU79" s="654">
        <v>5097.6769999999997</v>
      </c>
      <c r="AV79" s="650">
        <v>1579.2139999999999</v>
      </c>
      <c r="AW79" s="654">
        <v>1766.625</v>
      </c>
      <c r="AX79" s="650">
        <v>1889.8510000000001</v>
      </c>
      <c r="AY79" s="654">
        <v>1480.463</v>
      </c>
      <c r="AZ79" s="650">
        <v>759.02200000000005</v>
      </c>
      <c r="BA79" s="654">
        <v>473.80099999999999</v>
      </c>
      <c r="BB79" s="650">
        <v>0</v>
      </c>
      <c r="BC79" s="654">
        <v>0</v>
      </c>
      <c r="BD79" s="650">
        <v>0</v>
      </c>
      <c r="BE79" s="654">
        <v>0</v>
      </c>
      <c r="BF79" s="650">
        <v>230.72300000000001</v>
      </c>
      <c r="BG79" s="654">
        <v>209.983</v>
      </c>
      <c r="BH79" s="650">
        <v>89.53</v>
      </c>
      <c r="BI79" s="654">
        <v>69.814999999999998</v>
      </c>
      <c r="BJ79" s="650">
        <v>0</v>
      </c>
      <c r="BK79" s="654">
        <v>0</v>
      </c>
      <c r="BL79" s="650">
        <v>0</v>
      </c>
      <c r="BM79" s="654">
        <v>0</v>
      </c>
      <c r="BN79" s="650">
        <v>7514.4610000000002</v>
      </c>
      <c r="BO79" s="654">
        <v>7561.058</v>
      </c>
      <c r="BP79" s="650">
        <v>2691.3510000000001</v>
      </c>
      <c r="BQ79" s="654">
        <v>2594.107</v>
      </c>
      <c r="FT79" s="88"/>
      <c r="FU79" s="88"/>
      <c r="FV79" s="88"/>
      <c r="FW79" s="88"/>
      <c r="FX79" s="88"/>
      <c r="FY79" s="88"/>
      <c r="FZ79" s="88"/>
      <c r="GA79" s="88"/>
      <c r="GB79" s="88"/>
      <c r="GC79" s="88"/>
      <c r="GD79" s="88"/>
      <c r="GE79" s="88"/>
      <c r="GF79" s="88"/>
      <c r="GG79" s="88"/>
    </row>
    <row r="80" spans="1:189">
      <c r="A80" s="189"/>
      <c r="B80" s="190" t="s">
        <v>193</v>
      </c>
      <c r="C80" s="650">
        <v>0</v>
      </c>
      <c r="D80" s="654">
        <v>0</v>
      </c>
      <c r="E80" s="650">
        <f t="shared" si="0"/>
        <v>0</v>
      </c>
      <c r="F80" s="654">
        <f t="shared" si="0"/>
        <v>0</v>
      </c>
      <c r="G80" s="650">
        <v>1.92</v>
      </c>
      <c r="H80" s="654">
        <v>6.2839999999999998</v>
      </c>
      <c r="I80" s="650">
        <f t="shared" si="1"/>
        <v>-0.32900000000000018</v>
      </c>
      <c r="J80" s="654">
        <f t="shared" si="2"/>
        <v>1.4509999999999996</v>
      </c>
      <c r="K80" s="650">
        <v>0.27100000000000002</v>
      </c>
      <c r="L80" s="654">
        <v>0.20799999999999999</v>
      </c>
      <c r="M80" s="650">
        <f t="shared" si="3"/>
        <v>2.7000000000000024E-2</v>
      </c>
      <c r="N80" s="654">
        <f t="shared" si="4"/>
        <v>4.1999999999999982E-2</v>
      </c>
      <c r="O80" s="650">
        <v>19.835999999999999</v>
      </c>
      <c r="P80" s="654">
        <v>31.004000000000001</v>
      </c>
      <c r="Q80" s="650">
        <f t="shared" si="5"/>
        <v>5.666999999999998</v>
      </c>
      <c r="R80" s="654">
        <f t="shared" si="6"/>
        <v>4.8160000000000025</v>
      </c>
      <c r="S80" s="650">
        <v>0</v>
      </c>
      <c r="T80" s="654">
        <v>0</v>
      </c>
      <c r="U80" s="650">
        <f t="shared" si="7"/>
        <v>0</v>
      </c>
      <c r="V80" s="654">
        <f t="shared" si="8"/>
        <v>0</v>
      </c>
      <c r="W80" s="650">
        <v>1.6E-2</v>
      </c>
      <c r="X80" s="654">
        <v>1.4E-2</v>
      </c>
      <c r="Y80" s="650">
        <f t="shared" si="9"/>
        <v>4.0000000000000001E-3</v>
      </c>
      <c r="Z80" s="654">
        <f t="shared" si="10"/>
        <v>1.3000000000000001E-2</v>
      </c>
      <c r="AA80" s="650">
        <v>0</v>
      </c>
      <c r="AB80" s="654">
        <v>0</v>
      </c>
      <c r="AC80" s="650">
        <f t="shared" si="11"/>
        <v>0</v>
      </c>
      <c r="AD80" s="654">
        <f t="shared" si="12"/>
        <v>0</v>
      </c>
      <c r="AE80" s="650">
        <v>22.042999999999999</v>
      </c>
      <c r="AF80" s="654">
        <v>37.51</v>
      </c>
      <c r="AG80" s="650">
        <f t="shared" si="13"/>
        <v>5.3689999999999998</v>
      </c>
      <c r="AH80" s="654">
        <f t="shared" si="14"/>
        <v>6.3219999999999992</v>
      </c>
      <c r="AJ80" s="189">
        <v>0</v>
      </c>
      <c r="AK80" s="190" t="s">
        <v>193</v>
      </c>
      <c r="AL80" s="650">
        <v>0</v>
      </c>
      <c r="AM80" s="654">
        <v>0</v>
      </c>
      <c r="AN80" s="650">
        <v>0</v>
      </c>
      <c r="AO80" s="654">
        <v>0</v>
      </c>
      <c r="AP80" s="650">
        <v>2.2490000000000001</v>
      </c>
      <c r="AQ80" s="654">
        <v>4.8330000000000002</v>
      </c>
      <c r="AR80" s="650">
        <v>0.39100000000000001</v>
      </c>
      <c r="AS80" s="654">
        <v>3.0790000000000002</v>
      </c>
      <c r="AT80" s="650">
        <v>0.24399999999999999</v>
      </c>
      <c r="AU80" s="654">
        <v>0.16600000000000001</v>
      </c>
      <c r="AV80" s="650">
        <v>-1.9E-2</v>
      </c>
      <c r="AW80" s="654">
        <v>4.1000000000000002E-2</v>
      </c>
      <c r="AX80" s="650">
        <v>14.169</v>
      </c>
      <c r="AY80" s="654">
        <v>26.187999999999999</v>
      </c>
      <c r="AZ80" s="650">
        <v>5.1459999999999999</v>
      </c>
      <c r="BA80" s="654">
        <v>5.7030000000000003</v>
      </c>
      <c r="BB80" s="650">
        <v>0</v>
      </c>
      <c r="BC80" s="654">
        <v>0</v>
      </c>
      <c r="BD80" s="650">
        <v>0</v>
      </c>
      <c r="BE80" s="654">
        <v>0</v>
      </c>
      <c r="BF80" s="650">
        <v>1.2E-2</v>
      </c>
      <c r="BG80" s="654">
        <v>1E-3</v>
      </c>
      <c r="BH80" s="650">
        <v>5.0000000000000001E-3</v>
      </c>
      <c r="BI80" s="654">
        <v>1E-3</v>
      </c>
      <c r="BJ80" s="650">
        <v>0</v>
      </c>
      <c r="BK80" s="654">
        <v>0</v>
      </c>
      <c r="BL80" s="650">
        <v>0</v>
      </c>
      <c r="BM80" s="654">
        <v>0</v>
      </c>
      <c r="BN80" s="650">
        <v>16.673999999999999</v>
      </c>
      <c r="BO80" s="654">
        <v>31.187999999999999</v>
      </c>
      <c r="BP80" s="650">
        <v>5.5229999999999997</v>
      </c>
      <c r="BQ80" s="654">
        <v>8.8239999999999998</v>
      </c>
      <c r="FT80" s="88"/>
      <c r="FU80" s="88"/>
      <c r="FV80" s="88"/>
      <c r="FW80" s="88"/>
      <c r="FX80" s="88"/>
      <c r="FY80" s="88"/>
      <c r="FZ80" s="88"/>
      <c r="GA80" s="88"/>
      <c r="GB80" s="88"/>
      <c r="GC80" s="88"/>
      <c r="GD80" s="88"/>
      <c r="GE80" s="88"/>
      <c r="GF80" s="88"/>
      <c r="GG80" s="88"/>
    </row>
    <row r="81" spans="1:189">
      <c r="A81" s="189"/>
      <c r="B81" s="190" t="s">
        <v>194</v>
      </c>
      <c r="C81" s="661">
        <v>0.621</v>
      </c>
      <c r="D81" s="654">
        <v>0.96899999999999997</v>
      </c>
      <c r="E81" s="661">
        <f t="shared" si="0"/>
        <v>0.254</v>
      </c>
      <c r="F81" s="654">
        <f t="shared" si="0"/>
        <v>-3.1000000000000028E-2</v>
      </c>
      <c r="G81" s="661">
        <v>27.663</v>
      </c>
      <c r="H81" s="654">
        <v>41.524000000000001</v>
      </c>
      <c r="I81" s="661">
        <f t="shared" si="1"/>
        <v>-3.7800000000000011</v>
      </c>
      <c r="J81" s="654">
        <f t="shared" si="2"/>
        <v>10.182000000000002</v>
      </c>
      <c r="K81" s="661">
        <v>984.625</v>
      </c>
      <c r="L81" s="654">
        <v>1047.194</v>
      </c>
      <c r="M81" s="661">
        <f t="shared" si="3"/>
        <v>261.19299999999998</v>
      </c>
      <c r="N81" s="654">
        <f t="shared" si="4"/>
        <v>256.18499999999995</v>
      </c>
      <c r="O81" s="661">
        <v>887.37900000000002</v>
      </c>
      <c r="P81" s="654">
        <v>837.51199999999994</v>
      </c>
      <c r="Q81" s="661">
        <f t="shared" si="5"/>
        <v>245.42200000000003</v>
      </c>
      <c r="R81" s="654">
        <f t="shared" si="6"/>
        <v>196.69499999999994</v>
      </c>
      <c r="S81" s="661">
        <v>0</v>
      </c>
      <c r="T81" s="654">
        <v>0</v>
      </c>
      <c r="U81" s="661">
        <f t="shared" si="7"/>
        <v>0</v>
      </c>
      <c r="V81" s="654">
        <f t="shared" si="8"/>
        <v>0</v>
      </c>
      <c r="W81" s="661">
        <v>2.96</v>
      </c>
      <c r="X81" s="654">
        <v>3.8730000000000002</v>
      </c>
      <c r="Y81" s="661">
        <f t="shared" si="9"/>
        <v>4.4000000000000039E-2</v>
      </c>
      <c r="Z81" s="654">
        <f t="shared" si="10"/>
        <v>0.96900000000000031</v>
      </c>
      <c r="AA81" s="661">
        <v>0</v>
      </c>
      <c r="AB81" s="654">
        <v>0</v>
      </c>
      <c r="AC81" s="661">
        <f t="shared" si="11"/>
        <v>0</v>
      </c>
      <c r="AD81" s="654">
        <f t="shared" si="12"/>
        <v>0</v>
      </c>
      <c r="AE81" s="661">
        <v>1903.248</v>
      </c>
      <c r="AF81" s="654">
        <v>1931.0719999999999</v>
      </c>
      <c r="AG81" s="661">
        <f t="shared" si="13"/>
        <v>503.13300000000004</v>
      </c>
      <c r="AH81" s="654">
        <f t="shared" si="14"/>
        <v>464</v>
      </c>
      <c r="AJ81" s="189">
        <v>0</v>
      </c>
      <c r="AK81" s="190" t="s">
        <v>194</v>
      </c>
      <c r="AL81" s="661">
        <v>0.36699999999999999</v>
      </c>
      <c r="AM81" s="654">
        <v>1</v>
      </c>
      <c r="AN81" s="661">
        <v>0</v>
      </c>
      <c r="AO81" s="654">
        <v>1</v>
      </c>
      <c r="AP81" s="661">
        <v>31.443000000000001</v>
      </c>
      <c r="AQ81" s="654">
        <v>31.341999999999999</v>
      </c>
      <c r="AR81" s="661">
        <v>11.945</v>
      </c>
      <c r="AS81" s="654">
        <v>10.507</v>
      </c>
      <c r="AT81" s="661">
        <v>723.43200000000002</v>
      </c>
      <c r="AU81" s="654">
        <v>791.00900000000001</v>
      </c>
      <c r="AV81" s="661">
        <v>239.39</v>
      </c>
      <c r="AW81" s="654">
        <v>262.221</v>
      </c>
      <c r="AX81" s="661">
        <v>641.95699999999999</v>
      </c>
      <c r="AY81" s="654">
        <v>640.81700000000001</v>
      </c>
      <c r="AZ81" s="661">
        <v>222.124</v>
      </c>
      <c r="BA81" s="654">
        <v>207.96700000000001</v>
      </c>
      <c r="BB81" s="661">
        <v>0</v>
      </c>
      <c r="BC81" s="654">
        <v>0</v>
      </c>
      <c r="BD81" s="661">
        <v>0</v>
      </c>
      <c r="BE81" s="654">
        <v>0</v>
      </c>
      <c r="BF81" s="661">
        <v>2.9159999999999999</v>
      </c>
      <c r="BG81" s="654">
        <v>2.9039999999999999</v>
      </c>
      <c r="BH81" s="661">
        <v>0.95399999999999996</v>
      </c>
      <c r="BI81" s="654">
        <v>0.98199999999999998</v>
      </c>
      <c r="BJ81" s="661">
        <v>0</v>
      </c>
      <c r="BK81" s="654">
        <v>0</v>
      </c>
      <c r="BL81" s="661">
        <v>0</v>
      </c>
      <c r="BM81" s="654">
        <v>0</v>
      </c>
      <c r="BN81" s="661">
        <v>1400.115</v>
      </c>
      <c r="BO81" s="654">
        <v>1467.0719999999999</v>
      </c>
      <c r="BP81" s="661">
        <v>474.41300000000001</v>
      </c>
      <c r="BQ81" s="654">
        <v>482.67700000000002</v>
      </c>
      <c r="FT81" s="88"/>
      <c r="FU81" s="88"/>
      <c r="FV81" s="88"/>
      <c r="FW81" s="88"/>
      <c r="FX81" s="88"/>
      <c r="FY81" s="88"/>
      <c r="FZ81" s="88"/>
      <c r="GA81" s="88"/>
      <c r="GB81" s="88"/>
      <c r="GC81" s="88"/>
      <c r="GD81" s="88"/>
      <c r="GE81" s="88"/>
      <c r="GF81" s="88"/>
      <c r="GG81" s="88"/>
    </row>
    <row r="82" spans="1:189">
      <c r="A82" s="189"/>
      <c r="B82" s="190" t="s">
        <v>90</v>
      </c>
      <c r="C82" s="650">
        <v>7.9000000000000001E-2</v>
      </c>
      <c r="D82" s="654">
        <v>0.311</v>
      </c>
      <c r="E82" s="650">
        <f t="shared" si="0"/>
        <v>6.0999999999999999E-2</v>
      </c>
      <c r="F82" s="654">
        <f t="shared" si="0"/>
        <v>0.11799999999999999</v>
      </c>
      <c r="G82" s="650">
        <v>-10.772</v>
      </c>
      <c r="H82" s="654">
        <v>240.03800000000001</v>
      </c>
      <c r="I82" s="650">
        <f t="shared" si="1"/>
        <v>-1.8629999999999995</v>
      </c>
      <c r="J82" s="654">
        <f t="shared" si="2"/>
        <v>220.91300000000001</v>
      </c>
      <c r="K82" s="650">
        <v>1089.5940000000001</v>
      </c>
      <c r="L82" s="654">
        <v>1769.3209999999999</v>
      </c>
      <c r="M82" s="650">
        <f t="shared" si="3"/>
        <v>239.38900000000001</v>
      </c>
      <c r="N82" s="654">
        <f t="shared" si="4"/>
        <v>477.09399999999982</v>
      </c>
      <c r="O82" s="650">
        <v>40.768999999999998</v>
      </c>
      <c r="P82" s="654">
        <v>123.184</v>
      </c>
      <c r="Q82" s="650">
        <f t="shared" si="5"/>
        <v>5.4979999999999976</v>
      </c>
      <c r="R82" s="654">
        <f t="shared" si="6"/>
        <v>6.2069999999999936</v>
      </c>
      <c r="S82" s="650">
        <v>0</v>
      </c>
      <c r="T82" s="654">
        <v>0</v>
      </c>
      <c r="U82" s="650">
        <f t="shared" si="7"/>
        <v>0</v>
      </c>
      <c r="V82" s="654">
        <f t="shared" si="8"/>
        <v>0</v>
      </c>
      <c r="W82" s="650">
        <v>0.17599999999999999</v>
      </c>
      <c r="X82" s="654">
        <v>14.236000000000001</v>
      </c>
      <c r="Y82" s="650">
        <f t="shared" si="9"/>
        <v>4.7999999999999987E-2</v>
      </c>
      <c r="Z82" s="654">
        <f t="shared" si="10"/>
        <v>13.174000000000001</v>
      </c>
      <c r="AA82" s="650">
        <v>-0.23699999999999999</v>
      </c>
      <c r="AB82" s="654">
        <v>2E-3</v>
      </c>
      <c r="AC82" s="650">
        <f t="shared" si="11"/>
        <v>0.14400000000000002</v>
      </c>
      <c r="AD82" s="654">
        <f t="shared" si="12"/>
        <v>0.14000000000000001</v>
      </c>
      <c r="AE82" s="650">
        <v>1119.6089999999999</v>
      </c>
      <c r="AF82" s="654">
        <v>2147.0920000000001</v>
      </c>
      <c r="AG82" s="650">
        <f t="shared" si="13"/>
        <v>243.27699999999993</v>
      </c>
      <c r="AH82" s="654">
        <f t="shared" si="14"/>
        <v>717.64600000000019</v>
      </c>
      <c r="AJ82" s="189">
        <v>0</v>
      </c>
      <c r="AK82" s="190" t="s">
        <v>90</v>
      </c>
      <c r="AL82" s="650">
        <v>1.7999999999999999E-2</v>
      </c>
      <c r="AM82" s="654">
        <v>0.193</v>
      </c>
      <c r="AN82" s="650">
        <v>1.2E-2</v>
      </c>
      <c r="AO82" s="654">
        <v>2.1999999999999999E-2</v>
      </c>
      <c r="AP82" s="650">
        <v>-8.9090000000000007</v>
      </c>
      <c r="AQ82" s="654">
        <v>19.125</v>
      </c>
      <c r="AR82" s="650">
        <v>-2.5910000000000002</v>
      </c>
      <c r="AS82" s="654">
        <v>8.3070000000000004</v>
      </c>
      <c r="AT82" s="650">
        <v>850.20500000000004</v>
      </c>
      <c r="AU82" s="654">
        <v>1292.2270000000001</v>
      </c>
      <c r="AV82" s="650">
        <v>257.49900000000002</v>
      </c>
      <c r="AW82" s="654">
        <v>385.83499999999998</v>
      </c>
      <c r="AX82" s="650">
        <v>35.271000000000001</v>
      </c>
      <c r="AY82" s="654">
        <v>116.977</v>
      </c>
      <c r="AZ82" s="650">
        <v>11.425000000000001</v>
      </c>
      <c r="BA82" s="654">
        <v>6.7750000000000004</v>
      </c>
      <c r="BB82" s="650">
        <v>0</v>
      </c>
      <c r="BC82" s="654">
        <v>0</v>
      </c>
      <c r="BD82" s="650">
        <v>0</v>
      </c>
      <c r="BE82" s="654">
        <v>0</v>
      </c>
      <c r="BF82" s="650">
        <v>0.128</v>
      </c>
      <c r="BG82" s="654">
        <v>1.0620000000000001</v>
      </c>
      <c r="BH82" s="650">
        <v>5.8999999999999997E-2</v>
      </c>
      <c r="BI82" s="654">
        <v>0.99099999999999999</v>
      </c>
      <c r="BJ82" s="650">
        <v>-0.38100000000000001</v>
      </c>
      <c r="BK82" s="654">
        <v>-0.13800000000000001</v>
      </c>
      <c r="BL82" s="650">
        <v>-0.44800000000000001</v>
      </c>
      <c r="BM82" s="654">
        <v>-5.0000000000000001E-3</v>
      </c>
      <c r="BN82" s="650">
        <v>876.33199999999999</v>
      </c>
      <c r="BO82" s="654">
        <v>1429.4459999999999</v>
      </c>
      <c r="BP82" s="650">
        <v>265.95600000000002</v>
      </c>
      <c r="BQ82" s="654">
        <v>401.92500000000001</v>
      </c>
      <c r="FT82" s="88"/>
      <c r="FU82" s="88"/>
      <c r="FV82" s="88"/>
      <c r="FW82" s="88"/>
      <c r="FX82" s="88"/>
      <c r="FY82" s="88"/>
      <c r="FZ82" s="88"/>
      <c r="GA82" s="88"/>
      <c r="GB82" s="88"/>
      <c r="GC82" s="88"/>
      <c r="GD82" s="88"/>
      <c r="GE82" s="88"/>
      <c r="GF82" s="88"/>
      <c r="GG82" s="88"/>
    </row>
    <row r="83" spans="1:189">
      <c r="A83" s="198"/>
      <c r="B83" s="198"/>
      <c r="C83" s="198"/>
      <c r="D83" s="198"/>
      <c r="E83" s="198"/>
      <c r="F83" s="198"/>
      <c r="G83" s="198">
        <v>0</v>
      </c>
      <c r="H83" s="198">
        <v>0</v>
      </c>
      <c r="I83" s="198"/>
      <c r="J83" s="198"/>
      <c r="K83" s="198">
        <v>0</v>
      </c>
      <c r="L83" s="792">
        <v>0</v>
      </c>
      <c r="M83" s="198"/>
      <c r="N83" s="198"/>
      <c r="O83" s="198">
        <v>0</v>
      </c>
      <c r="P83" s="198">
        <v>0</v>
      </c>
      <c r="Q83" s="198"/>
      <c r="R83" s="198"/>
      <c r="S83" s="198">
        <v>0</v>
      </c>
      <c r="T83" s="198">
        <v>0</v>
      </c>
      <c r="U83" s="198"/>
      <c r="V83" s="198"/>
      <c r="W83" s="198">
        <v>0</v>
      </c>
      <c r="X83" s="198">
        <v>0</v>
      </c>
      <c r="Y83" s="198"/>
      <c r="Z83" s="198"/>
      <c r="AA83" s="198">
        <v>0</v>
      </c>
      <c r="AB83" s="198">
        <v>0</v>
      </c>
      <c r="AC83" s="198"/>
      <c r="AD83" s="198"/>
      <c r="AE83" s="198">
        <v>0</v>
      </c>
      <c r="AF83" s="198">
        <v>0</v>
      </c>
      <c r="AG83" s="198"/>
      <c r="AH83" s="198"/>
      <c r="AI83" s="198"/>
      <c r="AJ83" s="198">
        <v>0</v>
      </c>
      <c r="AK83" s="198">
        <v>0</v>
      </c>
      <c r="AL83" s="198">
        <v>0</v>
      </c>
      <c r="AM83" s="198">
        <v>0</v>
      </c>
      <c r="AN83" s="198">
        <v>0</v>
      </c>
      <c r="AO83" s="198">
        <v>0</v>
      </c>
      <c r="AP83" s="198">
        <v>0</v>
      </c>
      <c r="AQ83" s="198">
        <v>0</v>
      </c>
      <c r="AR83" s="198">
        <v>0</v>
      </c>
      <c r="AS83" s="198">
        <v>0</v>
      </c>
      <c r="AT83" s="198">
        <v>0</v>
      </c>
      <c r="AU83" s="198">
        <v>0</v>
      </c>
      <c r="AV83" s="198">
        <v>0</v>
      </c>
      <c r="AW83" s="198">
        <v>0</v>
      </c>
      <c r="AX83" s="198">
        <v>0</v>
      </c>
      <c r="AY83" s="198">
        <v>0</v>
      </c>
      <c r="AZ83" s="198">
        <v>0</v>
      </c>
      <c r="BA83" s="198">
        <v>0</v>
      </c>
      <c r="BB83" s="198">
        <v>0</v>
      </c>
      <c r="BC83" s="198">
        <v>0</v>
      </c>
      <c r="BD83" s="198">
        <v>0</v>
      </c>
      <c r="BE83" s="198">
        <v>0</v>
      </c>
      <c r="BF83" s="198">
        <v>0</v>
      </c>
      <c r="BG83" s="198">
        <v>0</v>
      </c>
      <c r="BH83" s="198">
        <v>0</v>
      </c>
      <c r="BI83" s="198">
        <v>0</v>
      </c>
      <c r="BJ83" s="198">
        <v>0</v>
      </c>
      <c r="BK83" s="198">
        <v>0</v>
      </c>
      <c r="BL83" s="198">
        <v>0</v>
      </c>
      <c r="BM83" s="198">
        <v>0</v>
      </c>
      <c r="BN83" s="198">
        <v>0</v>
      </c>
      <c r="BO83" s="198">
        <v>0</v>
      </c>
      <c r="BP83" s="198">
        <v>0</v>
      </c>
      <c r="BQ83" s="198">
        <v>0</v>
      </c>
      <c r="FT83" s="88"/>
      <c r="FU83" s="88"/>
      <c r="FV83" s="88"/>
      <c r="FW83" s="88"/>
      <c r="FX83" s="88"/>
      <c r="FY83" s="88"/>
      <c r="FZ83" s="88"/>
      <c r="GA83" s="88"/>
      <c r="GB83" s="88"/>
      <c r="GC83" s="88"/>
      <c r="GD83" s="88"/>
      <c r="GE83" s="88"/>
      <c r="GF83" s="88"/>
      <c r="GG83" s="88"/>
    </row>
    <row r="84" spans="1:189" s="197" customFormat="1">
      <c r="A84" s="187" t="s">
        <v>229</v>
      </c>
      <c r="B84" s="188"/>
      <c r="C84" s="659">
        <v>-2E-3</v>
      </c>
      <c r="D84" s="653">
        <v>-9.2999999999999999E-2</v>
      </c>
      <c r="E84" s="659">
        <f t="shared" ref="E84:E88" si="15">C84-AL84</f>
        <v>0</v>
      </c>
      <c r="F84" s="653">
        <f t="shared" ref="F84:F88" si="16">D84-AM84</f>
        <v>-1.0000000000000009E-3</v>
      </c>
      <c r="G84" s="659">
        <v>-486.86900000000003</v>
      </c>
      <c r="H84" s="653">
        <v>-674.73500000000001</v>
      </c>
      <c r="I84" s="659">
        <f t="shared" ref="I84:I88" si="17">G84-AP84</f>
        <v>130.93499999999995</v>
      </c>
      <c r="J84" s="653">
        <f t="shared" ref="J84:J88" si="18">H84-AQ84</f>
        <v>-157.05500000000006</v>
      </c>
      <c r="K84" s="659">
        <v>-5115.4520000000002</v>
      </c>
      <c r="L84" s="653">
        <v>-6324.8140000000003</v>
      </c>
      <c r="M84" s="659">
        <f t="shared" ref="M84:M88" si="19">K84-AT84</f>
        <v>-1372.6030000000001</v>
      </c>
      <c r="N84" s="653">
        <f t="shared" ref="N84:N88" si="20">L84-AU84</f>
        <v>-1596.6310000000003</v>
      </c>
      <c r="O84" s="659">
        <v>-1898.9639999999999</v>
      </c>
      <c r="P84" s="653">
        <v>-1277.5530000000001</v>
      </c>
      <c r="Q84" s="659">
        <f t="shared" ref="Q84:Q88" si="21">O84-AX84</f>
        <v>-616.90599999999995</v>
      </c>
      <c r="R84" s="653">
        <f t="shared" ref="R84:R88" si="22">P84-AY84</f>
        <v>-289.80900000000008</v>
      </c>
      <c r="S84" s="659">
        <v>0</v>
      </c>
      <c r="T84" s="653">
        <v>0</v>
      </c>
      <c r="U84" s="659">
        <f t="shared" ref="U84:U88" si="23">S84-BB84</f>
        <v>0</v>
      </c>
      <c r="V84" s="653">
        <f t="shared" ref="V84:V88" si="24">T84-BC84</f>
        <v>0</v>
      </c>
      <c r="W84" s="659">
        <v>-170.42400000000001</v>
      </c>
      <c r="X84" s="653">
        <v>-92.543000000000006</v>
      </c>
      <c r="Y84" s="659">
        <f t="shared" ref="Y84:Y88" si="25">W84-BF84</f>
        <v>-53.76400000000001</v>
      </c>
      <c r="Z84" s="653">
        <f t="shared" ref="Z84:Z88" si="26">X84-BG84</f>
        <v>-16.807000000000002</v>
      </c>
      <c r="AA84" s="659">
        <v>0</v>
      </c>
      <c r="AB84" s="653">
        <v>0</v>
      </c>
      <c r="AC84" s="659">
        <f t="shared" ref="AC84:AC88" si="27">AA84-BJ84</f>
        <v>0</v>
      </c>
      <c r="AD84" s="653">
        <f t="shared" ref="AD84:AD88" si="28">AB84-BK84</f>
        <v>0</v>
      </c>
      <c r="AE84" s="659">
        <v>-7671.7110000000002</v>
      </c>
      <c r="AF84" s="653">
        <v>-8369.7379999999994</v>
      </c>
      <c r="AG84" s="659">
        <f t="shared" ref="AG84:AG88" si="29">AE84-BN84</f>
        <v>-1912.3380000000006</v>
      </c>
      <c r="AH84" s="653">
        <f t="shared" ref="AH84:AH88" si="30">AF84-BO84</f>
        <v>-2060.302999999999</v>
      </c>
      <c r="AI84" s="173"/>
      <c r="AJ84" s="187" t="s">
        <v>229</v>
      </c>
      <c r="AK84" s="188">
        <v>0</v>
      </c>
      <c r="AL84" s="659">
        <v>-2E-3</v>
      </c>
      <c r="AM84" s="653">
        <v>-9.1999999999999998E-2</v>
      </c>
      <c r="AN84" s="659">
        <v>0</v>
      </c>
      <c r="AO84" s="653">
        <v>-5.1999999999999998E-2</v>
      </c>
      <c r="AP84" s="659">
        <v>-617.80399999999997</v>
      </c>
      <c r="AQ84" s="653">
        <v>-517.67999999999995</v>
      </c>
      <c r="AR84" s="659">
        <v>-200.45099999999999</v>
      </c>
      <c r="AS84" s="653">
        <v>-194.57400000000001</v>
      </c>
      <c r="AT84" s="659">
        <v>-3742.8490000000002</v>
      </c>
      <c r="AU84" s="653">
        <v>-4728.183</v>
      </c>
      <c r="AV84" s="659">
        <v>-1290.8420000000001</v>
      </c>
      <c r="AW84" s="653">
        <v>-1668.1489999999999</v>
      </c>
      <c r="AX84" s="659">
        <v>-1282.058</v>
      </c>
      <c r="AY84" s="653">
        <v>-987.74400000000003</v>
      </c>
      <c r="AZ84" s="659">
        <v>-512.40800000000002</v>
      </c>
      <c r="BA84" s="653">
        <v>-296.52100000000002</v>
      </c>
      <c r="BB84" s="659">
        <v>0</v>
      </c>
      <c r="BC84" s="653">
        <v>0</v>
      </c>
      <c r="BD84" s="659">
        <v>0</v>
      </c>
      <c r="BE84" s="653">
        <v>0</v>
      </c>
      <c r="BF84" s="659">
        <v>-116.66</v>
      </c>
      <c r="BG84" s="653">
        <v>-75.736000000000004</v>
      </c>
      <c r="BH84" s="659">
        <v>-52.607999999999997</v>
      </c>
      <c r="BI84" s="653">
        <v>-15.532</v>
      </c>
      <c r="BJ84" s="659">
        <v>0</v>
      </c>
      <c r="BK84" s="653">
        <v>0</v>
      </c>
      <c r="BL84" s="659">
        <v>0</v>
      </c>
      <c r="BM84" s="653">
        <v>0</v>
      </c>
      <c r="BN84" s="659">
        <v>-5759.3729999999996</v>
      </c>
      <c r="BO84" s="653">
        <v>-6309.4350000000004</v>
      </c>
      <c r="BP84" s="659">
        <v>-2056.3090000000002</v>
      </c>
      <c r="BQ84" s="653">
        <v>-2174.828</v>
      </c>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row>
    <row r="85" spans="1:189">
      <c r="A85" s="193"/>
      <c r="B85" s="194" t="s">
        <v>195</v>
      </c>
      <c r="C85" s="650">
        <v>0</v>
      </c>
      <c r="D85" s="654">
        <v>0</v>
      </c>
      <c r="E85" s="650">
        <f t="shared" si="15"/>
        <v>0</v>
      </c>
      <c r="F85" s="654">
        <f t="shared" si="16"/>
        <v>0</v>
      </c>
      <c r="G85" s="650">
        <v>-432.55700000000002</v>
      </c>
      <c r="H85" s="654">
        <v>-609.98099999999999</v>
      </c>
      <c r="I85" s="650">
        <f t="shared" si="17"/>
        <v>113.40499999999997</v>
      </c>
      <c r="J85" s="654">
        <f t="shared" si="18"/>
        <v>-138.33600000000001</v>
      </c>
      <c r="K85" s="650">
        <v>-3275.7719999999999</v>
      </c>
      <c r="L85" s="654">
        <v>-3867.5160000000001</v>
      </c>
      <c r="M85" s="650">
        <f t="shared" si="19"/>
        <v>-862.38599999999997</v>
      </c>
      <c r="N85" s="654">
        <f t="shared" si="20"/>
        <v>-947.93600000000015</v>
      </c>
      <c r="O85" s="650">
        <v>-1336.2639999999999</v>
      </c>
      <c r="P85" s="654">
        <v>-718.14</v>
      </c>
      <c r="Q85" s="650">
        <f t="shared" si="21"/>
        <v>-460.54799999999989</v>
      </c>
      <c r="R85" s="654">
        <f t="shared" si="22"/>
        <v>-181.73299999999995</v>
      </c>
      <c r="S85" s="650">
        <v>0</v>
      </c>
      <c r="T85" s="654">
        <v>0</v>
      </c>
      <c r="U85" s="650">
        <f t="shared" si="23"/>
        <v>0</v>
      </c>
      <c r="V85" s="654">
        <f t="shared" si="24"/>
        <v>0</v>
      </c>
      <c r="W85" s="650">
        <v>-139.619</v>
      </c>
      <c r="X85" s="654">
        <v>-72.581000000000003</v>
      </c>
      <c r="Y85" s="650">
        <f t="shared" si="25"/>
        <v>-39.869</v>
      </c>
      <c r="Z85" s="654">
        <f t="shared" si="26"/>
        <v>-10.662000000000006</v>
      </c>
      <c r="AA85" s="650">
        <v>0</v>
      </c>
      <c r="AB85" s="654">
        <v>0</v>
      </c>
      <c r="AC85" s="650">
        <f t="shared" si="27"/>
        <v>0</v>
      </c>
      <c r="AD85" s="654">
        <f t="shared" si="28"/>
        <v>0</v>
      </c>
      <c r="AE85" s="650">
        <v>-5184.2120000000004</v>
      </c>
      <c r="AF85" s="654">
        <v>-5268.2179999999998</v>
      </c>
      <c r="AG85" s="650">
        <f t="shared" si="29"/>
        <v>-1249.3980000000006</v>
      </c>
      <c r="AH85" s="654">
        <f t="shared" si="30"/>
        <v>-1278.6669999999999</v>
      </c>
      <c r="AJ85" s="193">
        <v>0</v>
      </c>
      <c r="AK85" s="194" t="s">
        <v>195</v>
      </c>
      <c r="AL85" s="650">
        <v>0</v>
      </c>
      <c r="AM85" s="654">
        <v>0</v>
      </c>
      <c r="AN85" s="650">
        <v>0</v>
      </c>
      <c r="AO85" s="654">
        <v>0</v>
      </c>
      <c r="AP85" s="650">
        <v>-545.96199999999999</v>
      </c>
      <c r="AQ85" s="654">
        <v>-471.64499999999998</v>
      </c>
      <c r="AR85" s="650">
        <v>-180.48400000000001</v>
      </c>
      <c r="AS85" s="654">
        <v>-178.81200000000001</v>
      </c>
      <c r="AT85" s="650">
        <v>-2413.386</v>
      </c>
      <c r="AU85" s="654">
        <v>-2919.58</v>
      </c>
      <c r="AV85" s="650">
        <v>-836.21400000000006</v>
      </c>
      <c r="AW85" s="654">
        <v>-987.221</v>
      </c>
      <c r="AX85" s="650">
        <v>-875.71600000000001</v>
      </c>
      <c r="AY85" s="654">
        <v>-536.40700000000004</v>
      </c>
      <c r="AZ85" s="650">
        <v>-358.99</v>
      </c>
      <c r="BA85" s="654">
        <v>-172.614</v>
      </c>
      <c r="BB85" s="650">
        <v>0</v>
      </c>
      <c r="BC85" s="654">
        <v>0</v>
      </c>
      <c r="BD85" s="650">
        <v>0</v>
      </c>
      <c r="BE85" s="654">
        <v>0</v>
      </c>
      <c r="BF85" s="650">
        <v>-99.75</v>
      </c>
      <c r="BG85" s="654">
        <v>-61.918999999999997</v>
      </c>
      <c r="BH85" s="650">
        <v>-45.814</v>
      </c>
      <c r="BI85" s="654">
        <v>-10.944000000000001</v>
      </c>
      <c r="BJ85" s="650">
        <v>0</v>
      </c>
      <c r="BK85" s="654">
        <v>0</v>
      </c>
      <c r="BL85" s="650">
        <v>0</v>
      </c>
      <c r="BM85" s="654">
        <v>0</v>
      </c>
      <c r="BN85" s="650">
        <v>-3934.8139999999999</v>
      </c>
      <c r="BO85" s="654">
        <v>-3989.5509999999999</v>
      </c>
      <c r="BP85" s="650">
        <v>-1421.502</v>
      </c>
      <c r="BQ85" s="654">
        <v>-1349.5909999999999</v>
      </c>
      <c r="FT85" s="88"/>
      <c r="FU85" s="88"/>
      <c r="FV85" s="88"/>
      <c r="FW85" s="88"/>
      <c r="FX85" s="88"/>
      <c r="FY85" s="88"/>
      <c r="FZ85" s="88"/>
      <c r="GA85" s="88"/>
      <c r="GB85" s="88"/>
      <c r="GC85" s="88"/>
      <c r="GD85" s="88"/>
      <c r="GE85" s="88"/>
      <c r="GF85" s="88"/>
      <c r="GG85" s="88"/>
    </row>
    <row r="86" spans="1:189">
      <c r="A86" s="189"/>
      <c r="B86" s="190" t="s">
        <v>196</v>
      </c>
      <c r="C86" s="650">
        <v>0</v>
      </c>
      <c r="D86" s="654">
        <v>0</v>
      </c>
      <c r="E86" s="650">
        <f t="shared" si="15"/>
        <v>0</v>
      </c>
      <c r="F86" s="654">
        <f t="shared" si="16"/>
        <v>0</v>
      </c>
      <c r="G86" s="650">
        <v>-6.0000000000000001E-3</v>
      </c>
      <c r="H86" s="654">
        <v>-0.44400000000000001</v>
      </c>
      <c r="I86" s="650">
        <f t="shared" si="17"/>
        <v>6.0000000000000001E-3</v>
      </c>
      <c r="J86" s="654">
        <f t="shared" si="18"/>
        <v>-4.6999999999999986E-2</v>
      </c>
      <c r="K86" s="650">
        <v>-4.0000000000000001E-3</v>
      </c>
      <c r="L86" s="654">
        <v>-37.582000000000001</v>
      </c>
      <c r="M86" s="650">
        <f t="shared" si="19"/>
        <v>-1E-3</v>
      </c>
      <c r="N86" s="654">
        <f t="shared" si="20"/>
        <v>0.21399999999999864</v>
      </c>
      <c r="O86" s="650">
        <v>-73.882000000000005</v>
      </c>
      <c r="P86" s="654">
        <v>-32.433</v>
      </c>
      <c r="Q86" s="650">
        <f t="shared" si="21"/>
        <v>-23.552000000000007</v>
      </c>
      <c r="R86" s="654">
        <f t="shared" si="22"/>
        <v>-6.213000000000001</v>
      </c>
      <c r="S86" s="650">
        <v>0</v>
      </c>
      <c r="T86" s="654">
        <v>0</v>
      </c>
      <c r="U86" s="650">
        <f t="shared" si="23"/>
        <v>0</v>
      </c>
      <c r="V86" s="654">
        <f t="shared" si="24"/>
        <v>0</v>
      </c>
      <c r="W86" s="650">
        <v>0</v>
      </c>
      <c r="X86" s="654">
        <v>0</v>
      </c>
      <c r="Y86" s="650">
        <f t="shared" si="25"/>
        <v>0</v>
      </c>
      <c r="Z86" s="654">
        <f t="shared" si="26"/>
        <v>0</v>
      </c>
      <c r="AA86" s="650">
        <v>0</v>
      </c>
      <c r="AB86" s="654">
        <v>0</v>
      </c>
      <c r="AC86" s="650">
        <f t="shared" si="27"/>
        <v>0</v>
      </c>
      <c r="AD86" s="654">
        <f t="shared" si="28"/>
        <v>0</v>
      </c>
      <c r="AE86" s="650">
        <v>-73.891999999999996</v>
      </c>
      <c r="AF86" s="654">
        <v>-70.459000000000003</v>
      </c>
      <c r="AG86" s="650">
        <f t="shared" si="29"/>
        <v>-23.546999999999997</v>
      </c>
      <c r="AH86" s="654">
        <f t="shared" si="30"/>
        <v>-6.0460000000000065</v>
      </c>
      <c r="AJ86" s="189">
        <v>0</v>
      </c>
      <c r="AK86" s="190" t="s">
        <v>196</v>
      </c>
      <c r="AL86" s="650">
        <v>0</v>
      </c>
      <c r="AM86" s="654">
        <v>0</v>
      </c>
      <c r="AN86" s="650">
        <v>0</v>
      </c>
      <c r="AO86" s="654">
        <v>0</v>
      </c>
      <c r="AP86" s="650">
        <v>-1.2E-2</v>
      </c>
      <c r="AQ86" s="654">
        <v>-0.39700000000000002</v>
      </c>
      <c r="AR86" s="650">
        <v>5.0000000000000001E-3</v>
      </c>
      <c r="AS86" s="654">
        <v>-0.11700000000000001</v>
      </c>
      <c r="AT86" s="650">
        <v>-3.0000000000000001E-3</v>
      </c>
      <c r="AU86" s="654">
        <v>-37.795999999999999</v>
      </c>
      <c r="AV86" s="650">
        <v>-1E-3</v>
      </c>
      <c r="AW86" s="654">
        <v>-9.5640000000000001</v>
      </c>
      <c r="AX86" s="650">
        <v>-50.33</v>
      </c>
      <c r="AY86" s="654">
        <v>-26.22</v>
      </c>
      <c r="AZ86" s="650">
        <v>-24.472000000000001</v>
      </c>
      <c r="BA86" s="654">
        <v>-10.16</v>
      </c>
      <c r="BB86" s="650">
        <v>0</v>
      </c>
      <c r="BC86" s="654">
        <v>0</v>
      </c>
      <c r="BD86" s="650">
        <v>0</v>
      </c>
      <c r="BE86" s="654">
        <v>0</v>
      </c>
      <c r="BF86" s="650">
        <v>0</v>
      </c>
      <c r="BG86" s="654">
        <v>0</v>
      </c>
      <c r="BH86" s="650">
        <v>0</v>
      </c>
      <c r="BI86" s="654">
        <v>0</v>
      </c>
      <c r="BJ86" s="650">
        <v>0</v>
      </c>
      <c r="BK86" s="654">
        <v>0</v>
      </c>
      <c r="BL86" s="650">
        <v>0</v>
      </c>
      <c r="BM86" s="654">
        <v>0</v>
      </c>
      <c r="BN86" s="650">
        <v>-50.344999999999999</v>
      </c>
      <c r="BO86" s="654">
        <v>-64.412999999999997</v>
      </c>
      <c r="BP86" s="650">
        <v>-24.468</v>
      </c>
      <c r="BQ86" s="654">
        <v>-19.841000000000001</v>
      </c>
      <c r="FT86" s="88"/>
      <c r="FU86" s="88"/>
      <c r="FV86" s="88"/>
      <c r="FW86" s="88"/>
      <c r="FX86" s="88"/>
      <c r="FY86" s="88"/>
      <c r="FZ86" s="88"/>
      <c r="GA86" s="88"/>
      <c r="GB86" s="88"/>
      <c r="GC86" s="88"/>
      <c r="GD86" s="88"/>
      <c r="GE86" s="88"/>
      <c r="GF86" s="88"/>
      <c r="GG86" s="88"/>
    </row>
    <row r="87" spans="1:189">
      <c r="A87" s="189"/>
      <c r="B87" s="190" t="s">
        <v>94</v>
      </c>
      <c r="C87" s="650">
        <v>0</v>
      </c>
      <c r="D87" s="654">
        <v>0</v>
      </c>
      <c r="E87" s="650">
        <f t="shared" si="15"/>
        <v>0</v>
      </c>
      <c r="F87" s="654">
        <f t="shared" si="16"/>
        <v>0</v>
      </c>
      <c r="G87" s="650">
        <v>-4.7279999999999998</v>
      </c>
      <c r="H87" s="654">
        <v>-11.897</v>
      </c>
      <c r="I87" s="650">
        <f t="shared" si="17"/>
        <v>1.4030000000000005</v>
      </c>
      <c r="J87" s="654">
        <f t="shared" si="18"/>
        <v>-1.9299999999999997</v>
      </c>
      <c r="K87" s="650">
        <v>-842.32600000000002</v>
      </c>
      <c r="L87" s="654">
        <v>-795.02099999999996</v>
      </c>
      <c r="M87" s="650">
        <f t="shared" si="19"/>
        <v>-231.851</v>
      </c>
      <c r="N87" s="654">
        <f t="shared" si="20"/>
        <v>-219.71100000000001</v>
      </c>
      <c r="O87" s="650">
        <v>-314.95699999999999</v>
      </c>
      <c r="P87" s="654">
        <v>-308.012</v>
      </c>
      <c r="Q87" s="650">
        <f t="shared" si="21"/>
        <v>-85.132999999999981</v>
      </c>
      <c r="R87" s="654">
        <f t="shared" si="22"/>
        <v>-70.034999999999997</v>
      </c>
      <c r="S87" s="650">
        <v>0</v>
      </c>
      <c r="T87" s="654">
        <v>0</v>
      </c>
      <c r="U87" s="650">
        <f t="shared" si="23"/>
        <v>0</v>
      </c>
      <c r="V87" s="654">
        <f t="shared" si="24"/>
        <v>0</v>
      </c>
      <c r="W87" s="650">
        <v>-28.47</v>
      </c>
      <c r="X87" s="654">
        <v>-16.346</v>
      </c>
      <c r="Y87" s="650">
        <f t="shared" si="25"/>
        <v>-13.423999999999999</v>
      </c>
      <c r="Z87" s="654">
        <f t="shared" si="26"/>
        <v>-4.9570000000000007</v>
      </c>
      <c r="AA87" s="650">
        <v>0</v>
      </c>
      <c r="AB87" s="654">
        <v>0</v>
      </c>
      <c r="AC87" s="650">
        <f t="shared" si="27"/>
        <v>0</v>
      </c>
      <c r="AD87" s="654">
        <f t="shared" si="28"/>
        <v>0</v>
      </c>
      <c r="AE87" s="650">
        <v>-1190.481</v>
      </c>
      <c r="AF87" s="654">
        <v>-1131.2760000000001</v>
      </c>
      <c r="AG87" s="650">
        <f t="shared" si="29"/>
        <v>-329.005</v>
      </c>
      <c r="AH87" s="654">
        <f t="shared" si="30"/>
        <v>-296.63300000000004</v>
      </c>
      <c r="AJ87" s="189">
        <v>0</v>
      </c>
      <c r="AK87" s="190" t="s">
        <v>94</v>
      </c>
      <c r="AL87" s="650">
        <v>0</v>
      </c>
      <c r="AM87" s="654">
        <v>0</v>
      </c>
      <c r="AN87" s="650">
        <v>0</v>
      </c>
      <c r="AO87" s="654">
        <v>0</v>
      </c>
      <c r="AP87" s="650">
        <v>-6.1310000000000002</v>
      </c>
      <c r="AQ87" s="654">
        <v>-9.9670000000000005</v>
      </c>
      <c r="AR87" s="650">
        <v>-1.8420000000000001</v>
      </c>
      <c r="AS87" s="654">
        <v>-3.4729999999999999</v>
      </c>
      <c r="AT87" s="650">
        <v>-610.47500000000002</v>
      </c>
      <c r="AU87" s="654">
        <v>-575.30999999999995</v>
      </c>
      <c r="AV87" s="650">
        <v>-222.98400000000001</v>
      </c>
      <c r="AW87" s="654">
        <v>-221.84399999999999</v>
      </c>
      <c r="AX87" s="650">
        <v>-229.82400000000001</v>
      </c>
      <c r="AY87" s="654">
        <v>-237.977</v>
      </c>
      <c r="AZ87" s="650">
        <v>-81.337999999999994</v>
      </c>
      <c r="BA87" s="654">
        <v>-80.406000000000006</v>
      </c>
      <c r="BB87" s="650">
        <v>0</v>
      </c>
      <c r="BC87" s="654">
        <v>0</v>
      </c>
      <c r="BD87" s="650">
        <v>0</v>
      </c>
      <c r="BE87" s="654">
        <v>0</v>
      </c>
      <c r="BF87" s="650">
        <v>-15.045999999999999</v>
      </c>
      <c r="BG87" s="654">
        <v>-11.388999999999999</v>
      </c>
      <c r="BH87" s="650">
        <v>-6.149</v>
      </c>
      <c r="BI87" s="654">
        <v>-3.93</v>
      </c>
      <c r="BJ87" s="650">
        <v>0</v>
      </c>
      <c r="BK87" s="654">
        <v>0</v>
      </c>
      <c r="BL87" s="650">
        <v>0</v>
      </c>
      <c r="BM87" s="654">
        <v>0</v>
      </c>
      <c r="BN87" s="650">
        <v>-861.476</v>
      </c>
      <c r="BO87" s="654">
        <v>-834.64300000000003</v>
      </c>
      <c r="BP87" s="650">
        <v>-312.31299999999999</v>
      </c>
      <c r="BQ87" s="654">
        <v>-309.65300000000002</v>
      </c>
      <c r="FT87" s="88"/>
      <c r="FU87" s="88"/>
      <c r="FV87" s="88"/>
      <c r="FW87" s="88"/>
      <c r="FX87" s="88"/>
      <c r="FY87" s="88"/>
      <c r="FZ87" s="88"/>
      <c r="GA87" s="88"/>
      <c r="GB87" s="88"/>
      <c r="GC87" s="88"/>
      <c r="GD87" s="88"/>
      <c r="GE87" s="88"/>
      <c r="GF87" s="88"/>
      <c r="GG87" s="88"/>
    </row>
    <row r="88" spans="1:189">
      <c r="A88" s="189"/>
      <c r="B88" s="190" t="s">
        <v>197</v>
      </c>
      <c r="C88" s="650">
        <v>-2E-3</v>
      </c>
      <c r="D88" s="654">
        <v>-9.2999999999999999E-2</v>
      </c>
      <c r="E88" s="650">
        <f t="shared" si="15"/>
        <v>0</v>
      </c>
      <c r="F88" s="654">
        <f t="shared" si="16"/>
        <v>-1.0000000000000009E-3</v>
      </c>
      <c r="G88" s="650">
        <v>-49.578000000000003</v>
      </c>
      <c r="H88" s="654">
        <v>-52.412999999999997</v>
      </c>
      <c r="I88" s="650">
        <f t="shared" si="17"/>
        <v>16.120999999999995</v>
      </c>
      <c r="J88" s="654">
        <f t="shared" si="18"/>
        <v>-16.741999999999997</v>
      </c>
      <c r="K88" s="650">
        <v>-997.35</v>
      </c>
      <c r="L88" s="654">
        <v>-1624.6949999999999</v>
      </c>
      <c r="M88" s="650">
        <f t="shared" si="19"/>
        <v>-278.36500000000001</v>
      </c>
      <c r="N88" s="654">
        <f t="shared" si="20"/>
        <v>-429.19799999999987</v>
      </c>
      <c r="O88" s="650">
        <v>-173.86099999999999</v>
      </c>
      <c r="P88" s="654">
        <v>-218.96799999999999</v>
      </c>
      <c r="Q88" s="650">
        <f t="shared" si="21"/>
        <v>-47.672999999999988</v>
      </c>
      <c r="R88" s="654">
        <f t="shared" si="22"/>
        <v>-31.828000000000003</v>
      </c>
      <c r="S88" s="650">
        <v>0</v>
      </c>
      <c r="T88" s="654">
        <v>0</v>
      </c>
      <c r="U88" s="650">
        <f t="shared" si="23"/>
        <v>0</v>
      </c>
      <c r="V88" s="654">
        <f t="shared" si="24"/>
        <v>0</v>
      </c>
      <c r="W88" s="650">
        <v>-2.335</v>
      </c>
      <c r="X88" s="654">
        <v>-3.6160000000000001</v>
      </c>
      <c r="Y88" s="650">
        <f t="shared" si="25"/>
        <v>-0.47099999999999986</v>
      </c>
      <c r="Z88" s="654">
        <f t="shared" si="26"/>
        <v>-1.1880000000000002</v>
      </c>
      <c r="AA88" s="650">
        <v>0</v>
      </c>
      <c r="AB88" s="654">
        <v>0</v>
      </c>
      <c r="AC88" s="650">
        <f t="shared" si="27"/>
        <v>0</v>
      </c>
      <c r="AD88" s="654">
        <f t="shared" si="28"/>
        <v>0</v>
      </c>
      <c r="AE88" s="650">
        <v>-1223.126</v>
      </c>
      <c r="AF88" s="654">
        <v>-1899.7850000000001</v>
      </c>
      <c r="AG88" s="650">
        <f t="shared" si="29"/>
        <v>-310.38799999999992</v>
      </c>
      <c r="AH88" s="654">
        <f t="shared" si="30"/>
        <v>-478.95700000000011</v>
      </c>
      <c r="AJ88" s="189">
        <v>0</v>
      </c>
      <c r="AK88" s="190" t="s">
        <v>197</v>
      </c>
      <c r="AL88" s="650">
        <v>-2E-3</v>
      </c>
      <c r="AM88" s="654">
        <v>-9.1999999999999998E-2</v>
      </c>
      <c r="AN88" s="650">
        <v>0</v>
      </c>
      <c r="AO88" s="654">
        <v>-5.1999999999999998E-2</v>
      </c>
      <c r="AP88" s="650">
        <v>-65.698999999999998</v>
      </c>
      <c r="AQ88" s="654">
        <v>-35.670999999999999</v>
      </c>
      <c r="AR88" s="650">
        <v>-18.13</v>
      </c>
      <c r="AS88" s="654">
        <v>-12.172000000000001</v>
      </c>
      <c r="AT88" s="650">
        <v>-718.98500000000001</v>
      </c>
      <c r="AU88" s="654">
        <v>-1195.4970000000001</v>
      </c>
      <c r="AV88" s="650">
        <v>-231.643</v>
      </c>
      <c r="AW88" s="654">
        <v>-449.52</v>
      </c>
      <c r="AX88" s="650">
        <v>-126.188</v>
      </c>
      <c r="AY88" s="654">
        <v>-187.14</v>
      </c>
      <c r="AZ88" s="650">
        <v>-47.607999999999997</v>
      </c>
      <c r="BA88" s="654">
        <v>-33.341000000000001</v>
      </c>
      <c r="BB88" s="650">
        <v>0</v>
      </c>
      <c r="BC88" s="654">
        <v>0</v>
      </c>
      <c r="BD88" s="650">
        <v>0</v>
      </c>
      <c r="BE88" s="654">
        <v>0</v>
      </c>
      <c r="BF88" s="650">
        <v>-1.8640000000000001</v>
      </c>
      <c r="BG88" s="654">
        <v>-2.4279999999999999</v>
      </c>
      <c r="BH88" s="650">
        <v>-0.64500000000000002</v>
      </c>
      <c r="BI88" s="654">
        <v>-0.65800000000000003</v>
      </c>
      <c r="BJ88" s="650">
        <v>0</v>
      </c>
      <c r="BK88" s="654">
        <v>0</v>
      </c>
      <c r="BL88" s="650">
        <v>0</v>
      </c>
      <c r="BM88" s="654">
        <v>0</v>
      </c>
      <c r="BN88" s="650">
        <v>-912.73800000000006</v>
      </c>
      <c r="BO88" s="654">
        <v>-1420.828</v>
      </c>
      <c r="BP88" s="650">
        <v>-298.02600000000001</v>
      </c>
      <c r="BQ88" s="654">
        <v>-495.74299999999999</v>
      </c>
      <c r="FT88" s="88"/>
      <c r="FU88" s="88"/>
      <c r="FV88" s="88"/>
      <c r="FW88" s="88"/>
      <c r="FX88" s="88"/>
      <c r="FY88" s="88"/>
      <c r="FZ88" s="88"/>
      <c r="GA88" s="88"/>
      <c r="GB88" s="88"/>
      <c r="GC88" s="88"/>
      <c r="GD88" s="88"/>
      <c r="GE88" s="88"/>
      <c r="GF88" s="88"/>
      <c r="GG88" s="88"/>
    </row>
    <row r="89" spans="1:189">
      <c r="A89" s="198"/>
      <c r="B89" s="198"/>
      <c r="C89" s="198"/>
      <c r="D89" s="198"/>
      <c r="E89" s="198"/>
      <c r="F89" s="198"/>
      <c r="G89" s="198">
        <v>0</v>
      </c>
      <c r="H89" s="198">
        <v>0</v>
      </c>
      <c r="I89" s="198"/>
      <c r="J89" s="198"/>
      <c r="K89" s="198">
        <v>0</v>
      </c>
      <c r="L89" s="792">
        <v>0</v>
      </c>
      <c r="M89" s="198"/>
      <c r="N89" s="198"/>
      <c r="O89" s="198">
        <v>0</v>
      </c>
      <c r="P89" s="198">
        <v>0</v>
      </c>
      <c r="Q89" s="198"/>
      <c r="R89" s="198"/>
      <c r="S89" s="198">
        <v>0</v>
      </c>
      <c r="T89" s="198">
        <v>0</v>
      </c>
      <c r="U89" s="198"/>
      <c r="V89" s="198"/>
      <c r="W89" s="198">
        <v>0</v>
      </c>
      <c r="X89" s="198">
        <v>0</v>
      </c>
      <c r="Y89" s="198"/>
      <c r="Z89" s="198"/>
      <c r="AA89" s="198">
        <v>0</v>
      </c>
      <c r="AB89" s="198">
        <v>0</v>
      </c>
      <c r="AC89" s="198"/>
      <c r="AD89" s="198"/>
      <c r="AE89" s="198">
        <v>0</v>
      </c>
      <c r="AF89" s="198">
        <v>0</v>
      </c>
      <c r="AG89" s="198"/>
      <c r="AH89" s="198"/>
      <c r="AI89" s="198"/>
      <c r="AJ89" s="198">
        <v>0</v>
      </c>
      <c r="AK89" s="198">
        <v>0</v>
      </c>
      <c r="AL89" s="198">
        <v>0</v>
      </c>
      <c r="AM89" s="198">
        <v>0</v>
      </c>
      <c r="AN89" s="198">
        <v>0</v>
      </c>
      <c r="AO89" s="198">
        <v>0</v>
      </c>
      <c r="AP89" s="198">
        <v>0</v>
      </c>
      <c r="AQ89" s="198">
        <v>0</v>
      </c>
      <c r="AR89" s="198">
        <v>0</v>
      </c>
      <c r="AS89" s="198">
        <v>0</v>
      </c>
      <c r="AT89" s="198">
        <v>0</v>
      </c>
      <c r="AU89" s="198">
        <v>0</v>
      </c>
      <c r="AV89" s="198">
        <v>0</v>
      </c>
      <c r="AW89" s="198">
        <v>0</v>
      </c>
      <c r="AX89" s="198">
        <v>0</v>
      </c>
      <c r="AY89" s="198">
        <v>0</v>
      </c>
      <c r="AZ89" s="198">
        <v>0</v>
      </c>
      <c r="BA89" s="198">
        <v>0</v>
      </c>
      <c r="BB89" s="198">
        <v>0</v>
      </c>
      <c r="BC89" s="198">
        <v>0</v>
      </c>
      <c r="BD89" s="198">
        <v>0</v>
      </c>
      <c r="BE89" s="198">
        <v>0</v>
      </c>
      <c r="BF89" s="198">
        <v>0</v>
      </c>
      <c r="BG89" s="198">
        <v>0</v>
      </c>
      <c r="BH89" s="198">
        <v>0</v>
      </c>
      <c r="BI89" s="198">
        <v>0</v>
      </c>
      <c r="BJ89" s="198">
        <v>0</v>
      </c>
      <c r="BK89" s="198">
        <v>0</v>
      </c>
      <c r="BL89" s="198">
        <v>0</v>
      </c>
      <c r="BM89" s="198">
        <v>0</v>
      </c>
      <c r="BN89" s="198">
        <v>0</v>
      </c>
      <c r="BO89" s="198">
        <v>0</v>
      </c>
      <c r="BP89" s="198">
        <v>0</v>
      </c>
      <c r="BQ89" s="198">
        <v>0</v>
      </c>
      <c r="FT89" s="88"/>
      <c r="FU89" s="88"/>
      <c r="FV89" s="88"/>
      <c r="FW89" s="88"/>
      <c r="FX89" s="88"/>
      <c r="FY89" s="88"/>
      <c r="FZ89" s="88"/>
      <c r="GA89" s="88"/>
      <c r="GB89" s="88"/>
      <c r="GC89" s="88"/>
      <c r="GD89" s="88"/>
      <c r="GE89" s="88"/>
      <c r="GF89" s="88"/>
      <c r="GG89" s="88"/>
    </row>
    <row r="90" spans="1:189" s="197" customFormat="1">
      <c r="A90" s="187" t="s">
        <v>230</v>
      </c>
      <c r="B90" s="188"/>
      <c r="C90" s="659">
        <v>0.69799999999999995</v>
      </c>
      <c r="D90" s="653">
        <v>1.1870000000000001</v>
      </c>
      <c r="E90" s="659">
        <f t="shared" ref="E90" si="31">C90-AL90</f>
        <v>0.31499999999999995</v>
      </c>
      <c r="F90" s="653">
        <f t="shared" ref="F90" si="32">D90-AM90</f>
        <v>8.6000000000000076E-2</v>
      </c>
      <c r="G90" s="659">
        <v>177.90899999999999</v>
      </c>
      <c r="H90" s="653">
        <v>594.77099999999996</v>
      </c>
      <c r="I90" s="659">
        <f t="shared" ref="I90" si="33">G90-AP90</f>
        <v>-23.491000000000014</v>
      </c>
      <c r="J90" s="653">
        <f t="shared" ref="J90" si="34">H90-AQ90</f>
        <v>284.21599999999995</v>
      </c>
      <c r="K90" s="659">
        <v>3236.663</v>
      </c>
      <c r="L90" s="653">
        <v>3391.3719999999998</v>
      </c>
      <c r="M90" s="659">
        <f t="shared" ref="M90" si="35">K90-AT90</f>
        <v>806.16499999999996</v>
      </c>
      <c r="N90" s="653">
        <f t="shared" ref="N90" si="36">L90-AU90</f>
        <v>938.47599999999966</v>
      </c>
      <c r="O90" s="659">
        <v>1649.8420000000001</v>
      </c>
      <c r="P90" s="653">
        <v>1616.329</v>
      </c>
      <c r="Q90" s="659">
        <f t="shared" ref="Q90" si="37">O90-AX90</f>
        <v>350.65200000000004</v>
      </c>
      <c r="R90" s="653">
        <f t="shared" ref="R90" si="38">P90-AY90</f>
        <v>339.62799999999993</v>
      </c>
      <c r="S90" s="659">
        <v>0</v>
      </c>
      <c r="T90" s="653">
        <v>0</v>
      </c>
      <c r="U90" s="659">
        <f t="shared" ref="U90" si="39">S90-BB90</f>
        <v>0</v>
      </c>
      <c r="V90" s="653">
        <f t="shared" ref="V90" si="40">T90-BC90</f>
        <v>0</v>
      </c>
      <c r="W90" s="659">
        <v>151.453</v>
      </c>
      <c r="X90" s="653">
        <v>213.804</v>
      </c>
      <c r="Y90" s="659">
        <f t="shared" ref="Y90" si="41">W90-BF90</f>
        <v>34.334000000000003</v>
      </c>
      <c r="Z90" s="653">
        <f t="shared" ref="Z90" si="42">X90-BG90</f>
        <v>75.59</v>
      </c>
      <c r="AA90" s="659">
        <v>-0.23699999999999999</v>
      </c>
      <c r="AB90" s="653">
        <v>2E-3</v>
      </c>
      <c r="AC90" s="659">
        <f t="shared" ref="AC90" si="43">AA90-BJ90</f>
        <v>0.14400000000000002</v>
      </c>
      <c r="AD90" s="653">
        <f t="shared" ref="AD90" si="44">AB90-BK90</f>
        <v>0.14000000000000001</v>
      </c>
      <c r="AE90" s="659">
        <v>5216.3280000000004</v>
      </c>
      <c r="AF90" s="653">
        <v>5817.4650000000001</v>
      </c>
      <c r="AG90" s="659">
        <f t="shared" ref="AG90" si="45">AE90-BN90</f>
        <v>1168.1190000000006</v>
      </c>
      <c r="AH90" s="653">
        <f t="shared" ref="AH90" si="46">AF90-BO90</f>
        <v>1638.1360000000004</v>
      </c>
      <c r="AI90" s="173"/>
      <c r="AJ90" s="187" t="s">
        <v>230</v>
      </c>
      <c r="AK90" s="188">
        <v>0</v>
      </c>
      <c r="AL90" s="659">
        <v>0.38300000000000001</v>
      </c>
      <c r="AM90" s="653">
        <v>1.101</v>
      </c>
      <c r="AN90" s="659">
        <v>1.2E-2</v>
      </c>
      <c r="AO90" s="653">
        <v>0.97</v>
      </c>
      <c r="AP90" s="659">
        <v>201.4</v>
      </c>
      <c r="AQ90" s="653">
        <v>310.55500000000001</v>
      </c>
      <c r="AR90" s="659">
        <v>72.879000000000005</v>
      </c>
      <c r="AS90" s="653">
        <v>111.185</v>
      </c>
      <c r="AT90" s="659">
        <v>2430.498</v>
      </c>
      <c r="AU90" s="653">
        <v>2452.8960000000002</v>
      </c>
      <c r="AV90" s="659">
        <v>785.24199999999996</v>
      </c>
      <c r="AW90" s="653">
        <v>746.57299999999998</v>
      </c>
      <c r="AX90" s="659">
        <v>1299.19</v>
      </c>
      <c r="AY90" s="653">
        <v>1276.701</v>
      </c>
      <c r="AZ90" s="659">
        <v>485.30900000000003</v>
      </c>
      <c r="BA90" s="653">
        <v>397.72500000000002</v>
      </c>
      <c r="BB90" s="659">
        <v>0</v>
      </c>
      <c r="BC90" s="653">
        <v>0</v>
      </c>
      <c r="BD90" s="659">
        <v>0</v>
      </c>
      <c r="BE90" s="653">
        <v>0</v>
      </c>
      <c r="BF90" s="659">
        <v>117.119</v>
      </c>
      <c r="BG90" s="653">
        <v>138.214</v>
      </c>
      <c r="BH90" s="659">
        <v>37.94</v>
      </c>
      <c r="BI90" s="653">
        <v>56.256999999999998</v>
      </c>
      <c r="BJ90" s="659">
        <v>-0.38100000000000001</v>
      </c>
      <c r="BK90" s="653">
        <v>-0.13800000000000001</v>
      </c>
      <c r="BL90" s="659">
        <v>-0.44800000000000001</v>
      </c>
      <c r="BM90" s="653">
        <v>-5.0000000000000001E-3</v>
      </c>
      <c r="BN90" s="659">
        <v>4048.2089999999998</v>
      </c>
      <c r="BO90" s="653">
        <v>4179.3289999999997</v>
      </c>
      <c r="BP90" s="659">
        <v>1380.934</v>
      </c>
      <c r="BQ90" s="653">
        <v>1312.7049999999999</v>
      </c>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row>
    <row r="91" spans="1:189">
      <c r="A91" s="198"/>
      <c r="B91" s="198"/>
      <c r="C91" s="198"/>
      <c r="D91" s="198"/>
      <c r="E91" s="198"/>
      <c r="F91" s="198"/>
      <c r="G91" s="198">
        <v>0</v>
      </c>
      <c r="H91" s="198">
        <v>0</v>
      </c>
      <c r="I91" s="198"/>
      <c r="J91" s="198"/>
      <c r="K91" s="198">
        <v>0</v>
      </c>
      <c r="L91" s="792">
        <v>0</v>
      </c>
      <c r="M91" s="198"/>
      <c r="N91" s="198"/>
      <c r="O91" s="198">
        <v>0</v>
      </c>
      <c r="P91" s="198">
        <v>0</v>
      </c>
      <c r="Q91" s="198"/>
      <c r="R91" s="198"/>
      <c r="S91" s="198">
        <v>0</v>
      </c>
      <c r="T91" s="198">
        <v>0</v>
      </c>
      <c r="U91" s="198"/>
      <c r="V91" s="198"/>
      <c r="W91" s="198">
        <v>0</v>
      </c>
      <c r="X91" s="198">
        <v>0</v>
      </c>
      <c r="Y91" s="198"/>
      <c r="Z91" s="198"/>
      <c r="AA91" s="198">
        <v>0</v>
      </c>
      <c r="AB91" s="198">
        <v>0</v>
      </c>
      <c r="AC91" s="198"/>
      <c r="AD91" s="198"/>
      <c r="AE91" s="198">
        <v>0</v>
      </c>
      <c r="AF91" s="198">
        <v>0</v>
      </c>
      <c r="AG91" s="198"/>
      <c r="AH91" s="198"/>
      <c r="AI91" s="198"/>
      <c r="AJ91" s="198">
        <v>0</v>
      </c>
      <c r="AK91" s="198">
        <v>0</v>
      </c>
      <c r="AL91" s="198">
        <v>0</v>
      </c>
      <c r="AM91" s="198">
        <v>0</v>
      </c>
      <c r="AN91" s="198">
        <v>0</v>
      </c>
      <c r="AO91" s="198">
        <v>0</v>
      </c>
      <c r="AP91" s="198">
        <v>0</v>
      </c>
      <c r="AQ91" s="198">
        <v>0</v>
      </c>
      <c r="AR91" s="198">
        <v>0</v>
      </c>
      <c r="AS91" s="198">
        <v>0</v>
      </c>
      <c r="AT91" s="198">
        <v>0</v>
      </c>
      <c r="AU91" s="198">
        <v>0</v>
      </c>
      <c r="AV91" s="198">
        <v>0</v>
      </c>
      <c r="AW91" s="198">
        <v>0</v>
      </c>
      <c r="AX91" s="198">
        <v>0</v>
      </c>
      <c r="AY91" s="198">
        <v>0</v>
      </c>
      <c r="AZ91" s="198">
        <v>0</v>
      </c>
      <c r="BA91" s="198">
        <v>0</v>
      </c>
      <c r="BB91" s="198">
        <v>0</v>
      </c>
      <c r="BC91" s="198">
        <v>0</v>
      </c>
      <c r="BD91" s="198">
        <v>0</v>
      </c>
      <c r="BE91" s="198">
        <v>0</v>
      </c>
      <c r="BF91" s="198">
        <v>0</v>
      </c>
      <c r="BG91" s="198">
        <v>0</v>
      </c>
      <c r="BH91" s="198">
        <v>0</v>
      </c>
      <c r="BI91" s="198">
        <v>0</v>
      </c>
      <c r="BJ91" s="198">
        <v>0</v>
      </c>
      <c r="BK91" s="198">
        <v>0</v>
      </c>
      <c r="BL91" s="198">
        <v>0</v>
      </c>
      <c r="BM91" s="198">
        <v>0</v>
      </c>
      <c r="BN91" s="198">
        <v>0</v>
      </c>
      <c r="BO91" s="198">
        <v>0</v>
      </c>
      <c r="BP91" s="198">
        <v>0</v>
      </c>
      <c r="BQ91" s="198">
        <v>0</v>
      </c>
      <c r="FT91" s="88"/>
      <c r="FU91" s="88"/>
      <c r="FV91" s="88"/>
      <c r="FW91" s="88"/>
      <c r="FX91" s="88"/>
      <c r="FY91" s="88"/>
      <c r="FZ91" s="88"/>
      <c r="GA91" s="88"/>
      <c r="GB91" s="88"/>
      <c r="GC91" s="88"/>
      <c r="GD91" s="88"/>
      <c r="GE91" s="88"/>
      <c r="GF91" s="88"/>
      <c r="GG91" s="88"/>
    </row>
    <row r="92" spans="1:189">
      <c r="A92" s="193"/>
      <c r="B92" s="194" t="s">
        <v>198</v>
      </c>
      <c r="C92" s="650">
        <v>0</v>
      </c>
      <c r="D92" s="654">
        <v>0</v>
      </c>
      <c r="E92" s="650">
        <f t="shared" ref="E92:E94" si="47">C92-AL92</f>
        <v>0</v>
      </c>
      <c r="F92" s="654">
        <f t="shared" ref="F92:F94" si="48">D92-AM92</f>
        <v>0</v>
      </c>
      <c r="G92" s="650">
        <v>37.585000000000001</v>
      </c>
      <c r="H92" s="654">
        <v>58.262</v>
      </c>
      <c r="I92" s="650">
        <f t="shared" ref="I92:I94" si="49">G92-AP92</f>
        <v>-3.5259999999999962</v>
      </c>
      <c r="J92" s="654">
        <f t="shared" ref="J92:J94" si="50">H92-AQ92</f>
        <v>14.420000000000002</v>
      </c>
      <c r="K92" s="650">
        <v>91.808000000000007</v>
      </c>
      <c r="L92" s="654">
        <v>132.059</v>
      </c>
      <c r="M92" s="650">
        <f t="shared" ref="M92:M94" si="51">K92-AT92</f>
        <v>22.503</v>
      </c>
      <c r="N92" s="654">
        <f t="shared" ref="N92:N94" si="52">L92-AU92</f>
        <v>37.094999999999999</v>
      </c>
      <c r="O92" s="650">
        <v>36.26</v>
      </c>
      <c r="P92" s="654">
        <v>32.088000000000001</v>
      </c>
      <c r="Q92" s="650">
        <f t="shared" ref="Q92:Q94" si="53">O92-AX92</f>
        <v>9.5889999999999986</v>
      </c>
      <c r="R92" s="654">
        <f t="shared" ref="R92:R94" si="54">P92-AY92</f>
        <v>7.0420000000000016</v>
      </c>
      <c r="S92" s="650">
        <v>0</v>
      </c>
      <c r="T92" s="654">
        <v>0</v>
      </c>
      <c r="U92" s="650">
        <f t="shared" ref="U92:U94" si="55">S92-BB92</f>
        <v>0</v>
      </c>
      <c r="V92" s="654">
        <f t="shared" ref="V92:V94" si="56">T92-BC92</f>
        <v>0</v>
      </c>
      <c r="W92" s="650">
        <v>0.59</v>
      </c>
      <c r="X92" s="654">
        <v>0.43</v>
      </c>
      <c r="Y92" s="650">
        <f t="shared" ref="Y92:Y94" si="57">W92-BF92</f>
        <v>0.30999999999999994</v>
      </c>
      <c r="Z92" s="654">
        <f t="shared" ref="Z92:Z94" si="58">X92-BG92</f>
        <v>0.43</v>
      </c>
      <c r="AA92" s="650">
        <v>0</v>
      </c>
      <c r="AB92" s="654">
        <v>0</v>
      </c>
      <c r="AC92" s="650">
        <f t="shared" ref="AC92:AC94" si="59">AA92-BJ92</f>
        <v>0</v>
      </c>
      <c r="AD92" s="654">
        <f t="shared" ref="AD92:AD94" si="60">AB92-BK92</f>
        <v>0</v>
      </c>
      <c r="AE92" s="650">
        <v>166.24299999999999</v>
      </c>
      <c r="AF92" s="654">
        <v>222.839</v>
      </c>
      <c r="AG92" s="650">
        <f t="shared" ref="AG92:AG94" si="61">AE92-BN92</f>
        <v>28.876000000000005</v>
      </c>
      <c r="AH92" s="654">
        <f t="shared" ref="AH92:AH94" si="62">AF92-BO92</f>
        <v>58.986999999999995</v>
      </c>
      <c r="AJ92" s="193">
        <v>0</v>
      </c>
      <c r="AK92" s="194" t="s">
        <v>198</v>
      </c>
      <c r="AL92" s="650">
        <v>0</v>
      </c>
      <c r="AM92" s="654">
        <v>0</v>
      </c>
      <c r="AN92" s="650">
        <v>0</v>
      </c>
      <c r="AO92" s="654">
        <v>0</v>
      </c>
      <c r="AP92" s="650">
        <v>41.110999999999997</v>
      </c>
      <c r="AQ92" s="654">
        <v>43.841999999999999</v>
      </c>
      <c r="AR92" s="650">
        <v>13.058999999999999</v>
      </c>
      <c r="AS92" s="654">
        <v>15.625999999999999</v>
      </c>
      <c r="AT92" s="650">
        <v>69.305000000000007</v>
      </c>
      <c r="AU92" s="654">
        <v>94.963999999999999</v>
      </c>
      <c r="AV92" s="650">
        <v>25.274999999999999</v>
      </c>
      <c r="AW92" s="654">
        <v>31.004999999999999</v>
      </c>
      <c r="AX92" s="650">
        <v>26.670999999999999</v>
      </c>
      <c r="AY92" s="654">
        <v>25.045999999999999</v>
      </c>
      <c r="AZ92" s="650">
        <v>9.5020000000000007</v>
      </c>
      <c r="BA92" s="654">
        <v>7.7190000000000003</v>
      </c>
      <c r="BB92" s="650">
        <v>0</v>
      </c>
      <c r="BC92" s="654">
        <v>0</v>
      </c>
      <c r="BD92" s="650">
        <v>0</v>
      </c>
      <c r="BE92" s="654">
        <v>0</v>
      </c>
      <c r="BF92" s="650">
        <v>0.28000000000000003</v>
      </c>
      <c r="BG92" s="654">
        <v>0</v>
      </c>
      <c r="BH92" s="650">
        <v>0.28000000000000003</v>
      </c>
      <c r="BI92" s="654">
        <v>0</v>
      </c>
      <c r="BJ92" s="650">
        <v>0</v>
      </c>
      <c r="BK92" s="654">
        <v>0</v>
      </c>
      <c r="BL92" s="650">
        <v>0</v>
      </c>
      <c r="BM92" s="654">
        <v>0</v>
      </c>
      <c r="BN92" s="650">
        <v>137.36699999999999</v>
      </c>
      <c r="BO92" s="654">
        <v>163.852</v>
      </c>
      <c r="BP92" s="650">
        <v>48.116</v>
      </c>
      <c r="BQ92" s="654">
        <v>54.35</v>
      </c>
      <c r="FT92" s="88"/>
      <c r="FU92" s="88"/>
      <c r="FV92" s="88"/>
      <c r="FW92" s="88"/>
      <c r="FX92" s="88"/>
      <c r="FY92" s="88"/>
      <c r="FZ92" s="88"/>
      <c r="GA92" s="88"/>
      <c r="GB92" s="88"/>
      <c r="GC92" s="88"/>
      <c r="GD92" s="88"/>
      <c r="GE92" s="88"/>
      <c r="GF92" s="88"/>
      <c r="GG92" s="88"/>
    </row>
    <row r="93" spans="1:189">
      <c r="A93" s="189"/>
      <c r="B93" s="190" t="s">
        <v>199</v>
      </c>
      <c r="C93" s="650">
        <v>-5.0039999999999996</v>
      </c>
      <c r="D93" s="654">
        <v>-6.8330000000000002</v>
      </c>
      <c r="E93" s="650">
        <f t="shared" si="47"/>
        <v>-0.68799999999999972</v>
      </c>
      <c r="F93" s="654">
        <f t="shared" si="48"/>
        <v>-1.7549999999999999</v>
      </c>
      <c r="G93" s="650">
        <v>-143.08799999999999</v>
      </c>
      <c r="H93" s="654">
        <v>-227.87100000000001</v>
      </c>
      <c r="I93" s="650">
        <f t="shared" si="49"/>
        <v>9.8710000000000093</v>
      </c>
      <c r="J93" s="654">
        <f t="shared" si="50"/>
        <v>-58.864000000000004</v>
      </c>
      <c r="K93" s="650">
        <v>-361.09399999999999</v>
      </c>
      <c r="L93" s="654">
        <v>-376.65899999999999</v>
      </c>
      <c r="M93" s="650">
        <f t="shared" si="51"/>
        <v>-97.903999999999996</v>
      </c>
      <c r="N93" s="654">
        <f t="shared" si="52"/>
        <v>-96.38900000000001</v>
      </c>
      <c r="O93" s="650">
        <v>-115.735</v>
      </c>
      <c r="P93" s="654">
        <v>-102.851</v>
      </c>
      <c r="Q93" s="650">
        <f t="shared" si="53"/>
        <v>-31.337000000000003</v>
      </c>
      <c r="R93" s="654">
        <f t="shared" si="54"/>
        <v>-27.045999999999992</v>
      </c>
      <c r="S93" s="650">
        <v>0</v>
      </c>
      <c r="T93" s="654">
        <v>0</v>
      </c>
      <c r="U93" s="650">
        <f t="shared" si="55"/>
        <v>0</v>
      </c>
      <c r="V93" s="654">
        <f t="shared" si="56"/>
        <v>0</v>
      </c>
      <c r="W93" s="650">
        <v>-14.294</v>
      </c>
      <c r="X93" s="654">
        <v>-13.583</v>
      </c>
      <c r="Y93" s="650">
        <f t="shared" si="57"/>
        <v>-3.7380000000000013</v>
      </c>
      <c r="Z93" s="654">
        <f t="shared" si="58"/>
        <v>-3.5180000000000007</v>
      </c>
      <c r="AA93" s="650">
        <v>0</v>
      </c>
      <c r="AB93" s="654">
        <v>0</v>
      </c>
      <c r="AC93" s="650">
        <f t="shared" si="59"/>
        <v>0</v>
      </c>
      <c r="AD93" s="654">
        <f t="shared" si="60"/>
        <v>0</v>
      </c>
      <c r="AE93" s="650">
        <v>-639.21500000000003</v>
      </c>
      <c r="AF93" s="654">
        <v>-727.79700000000003</v>
      </c>
      <c r="AG93" s="650">
        <f t="shared" si="61"/>
        <v>-123.79600000000005</v>
      </c>
      <c r="AH93" s="654">
        <f t="shared" si="62"/>
        <v>-187.572</v>
      </c>
      <c r="AJ93" s="189">
        <v>0</v>
      </c>
      <c r="AK93" s="190" t="s">
        <v>199</v>
      </c>
      <c r="AL93" s="650">
        <v>-4.3159999999999998</v>
      </c>
      <c r="AM93" s="654">
        <v>-5.0780000000000003</v>
      </c>
      <c r="AN93" s="650">
        <v>-0.98199999999999998</v>
      </c>
      <c r="AO93" s="654">
        <v>-1.58</v>
      </c>
      <c r="AP93" s="650">
        <v>-152.959</v>
      </c>
      <c r="AQ93" s="654">
        <v>-169.00700000000001</v>
      </c>
      <c r="AR93" s="650">
        <v>-48.478999999999999</v>
      </c>
      <c r="AS93" s="654">
        <v>-62.439</v>
      </c>
      <c r="AT93" s="650">
        <v>-263.19</v>
      </c>
      <c r="AU93" s="654">
        <v>-280.27</v>
      </c>
      <c r="AV93" s="650">
        <v>-90.314999999999998</v>
      </c>
      <c r="AW93" s="654">
        <v>-84.405000000000001</v>
      </c>
      <c r="AX93" s="650">
        <v>-84.397999999999996</v>
      </c>
      <c r="AY93" s="654">
        <v>-75.805000000000007</v>
      </c>
      <c r="AZ93" s="650">
        <v>-29.756</v>
      </c>
      <c r="BA93" s="654">
        <v>-23.504999999999999</v>
      </c>
      <c r="BB93" s="650">
        <v>0</v>
      </c>
      <c r="BC93" s="654">
        <v>0</v>
      </c>
      <c r="BD93" s="650">
        <v>0</v>
      </c>
      <c r="BE93" s="654">
        <v>0</v>
      </c>
      <c r="BF93" s="650">
        <v>-10.555999999999999</v>
      </c>
      <c r="BG93" s="654">
        <v>-10.065</v>
      </c>
      <c r="BH93" s="650">
        <v>-3.528</v>
      </c>
      <c r="BI93" s="654">
        <v>-3.29</v>
      </c>
      <c r="BJ93" s="650">
        <v>0</v>
      </c>
      <c r="BK93" s="654">
        <v>0</v>
      </c>
      <c r="BL93" s="650">
        <v>0</v>
      </c>
      <c r="BM93" s="654">
        <v>0</v>
      </c>
      <c r="BN93" s="650">
        <v>-515.41899999999998</v>
      </c>
      <c r="BO93" s="654">
        <v>-540.22500000000002</v>
      </c>
      <c r="BP93" s="650">
        <v>-173.06</v>
      </c>
      <c r="BQ93" s="654">
        <v>-175.21899999999999</v>
      </c>
      <c r="FT93" s="88"/>
      <c r="FU93" s="88"/>
      <c r="FV93" s="88"/>
      <c r="FW93" s="88"/>
      <c r="FX93" s="88"/>
      <c r="FY93" s="88"/>
      <c r="FZ93" s="88"/>
      <c r="GA93" s="88"/>
      <c r="GB93" s="88"/>
      <c r="GC93" s="88"/>
      <c r="GD93" s="88"/>
      <c r="GE93" s="88"/>
      <c r="GF93" s="88"/>
      <c r="GG93" s="88"/>
    </row>
    <row r="94" spans="1:189">
      <c r="A94" s="189"/>
      <c r="B94" s="190" t="s">
        <v>200</v>
      </c>
      <c r="C94" s="650">
        <v>-25.622</v>
      </c>
      <c r="D94" s="654">
        <v>-28.779</v>
      </c>
      <c r="E94" s="650">
        <f t="shared" si="47"/>
        <v>-7.8309999999999995</v>
      </c>
      <c r="F94" s="654">
        <f t="shared" si="48"/>
        <v>-11.291</v>
      </c>
      <c r="G94" s="650">
        <v>-106.03700000000001</v>
      </c>
      <c r="H94" s="654">
        <v>-194.12</v>
      </c>
      <c r="I94" s="650">
        <f t="shared" si="49"/>
        <v>11.155999999999992</v>
      </c>
      <c r="J94" s="654">
        <f t="shared" si="50"/>
        <v>-44.510999999999996</v>
      </c>
      <c r="K94" s="650">
        <v>-683.94899999999996</v>
      </c>
      <c r="L94" s="654">
        <v>-753.58600000000001</v>
      </c>
      <c r="M94" s="650">
        <f t="shared" si="51"/>
        <v>-180.79899999999998</v>
      </c>
      <c r="N94" s="654">
        <f t="shared" si="52"/>
        <v>-163.57799999999997</v>
      </c>
      <c r="O94" s="650">
        <v>-152.577</v>
      </c>
      <c r="P94" s="654">
        <v>-141.69399999999999</v>
      </c>
      <c r="Q94" s="650">
        <f t="shared" si="53"/>
        <v>-46.539000000000001</v>
      </c>
      <c r="R94" s="654">
        <f t="shared" si="54"/>
        <v>-41.713999999999984</v>
      </c>
      <c r="S94" s="650">
        <v>-0.155</v>
      </c>
      <c r="T94" s="654">
        <v>-7.9000000000000001E-2</v>
      </c>
      <c r="U94" s="650">
        <f t="shared" si="55"/>
        <v>-3.7000000000000005E-2</v>
      </c>
      <c r="V94" s="654">
        <f t="shared" si="56"/>
        <v>-3.6999999999999998E-2</v>
      </c>
      <c r="W94" s="650">
        <v>-26.628</v>
      </c>
      <c r="X94" s="654">
        <v>-25.077000000000002</v>
      </c>
      <c r="Y94" s="650">
        <f t="shared" si="57"/>
        <v>5.3999999999998494E-2</v>
      </c>
      <c r="Z94" s="654">
        <f t="shared" si="58"/>
        <v>-9.2250000000000014</v>
      </c>
      <c r="AA94" s="650">
        <v>0.187</v>
      </c>
      <c r="AB94" s="654">
        <v>-1.4E-2</v>
      </c>
      <c r="AC94" s="650">
        <f t="shared" si="59"/>
        <v>2.3999999999999994E-2</v>
      </c>
      <c r="AD94" s="654">
        <f t="shared" si="60"/>
        <v>-9.2999999999999999E-2</v>
      </c>
      <c r="AE94" s="650">
        <v>-994.78099999999995</v>
      </c>
      <c r="AF94" s="654">
        <v>-1143.3489999999999</v>
      </c>
      <c r="AG94" s="650">
        <f t="shared" si="61"/>
        <v>-223.97199999999998</v>
      </c>
      <c r="AH94" s="654">
        <f t="shared" si="62"/>
        <v>-270.44899999999996</v>
      </c>
      <c r="AJ94" s="189">
        <v>0</v>
      </c>
      <c r="AK94" s="190" t="s">
        <v>200</v>
      </c>
      <c r="AL94" s="650">
        <v>-17.791</v>
      </c>
      <c r="AM94" s="654">
        <v>-17.488</v>
      </c>
      <c r="AN94" s="650">
        <v>-5.1219999999999999</v>
      </c>
      <c r="AO94" s="654">
        <v>-6.5330000000000004</v>
      </c>
      <c r="AP94" s="650">
        <v>-117.193</v>
      </c>
      <c r="AQ94" s="654">
        <v>-149.60900000000001</v>
      </c>
      <c r="AR94" s="650">
        <v>-34.256</v>
      </c>
      <c r="AS94" s="654">
        <v>-56.043999999999997</v>
      </c>
      <c r="AT94" s="650">
        <v>-503.15</v>
      </c>
      <c r="AU94" s="654">
        <v>-590.00800000000004</v>
      </c>
      <c r="AV94" s="650">
        <v>-174.749</v>
      </c>
      <c r="AW94" s="654">
        <v>-200.726</v>
      </c>
      <c r="AX94" s="650">
        <v>-106.038</v>
      </c>
      <c r="AY94" s="654">
        <v>-99.98</v>
      </c>
      <c r="AZ94" s="650">
        <v>-36.436999999999998</v>
      </c>
      <c r="BA94" s="654">
        <v>-29.082999999999998</v>
      </c>
      <c r="BB94" s="650">
        <v>-0.11799999999999999</v>
      </c>
      <c r="BC94" s="654">
        <v>-4.2000000000000003E-2</v>
      </c>
      <c r="BD94" s="650">
        <v>-9.4E-2</v>
      </c>
      <c r="BE94" s="654">
        <v>-1.0999999999999999E-2</v>
      </c>
      <c r="BF94" s="650">
        <v>-26.681999999999999</v>
      </c>
      <c r="BG94" s="654">
        <v>-15.852</v>
      </c>
      <c r="BH94" s="650">
        <v>-5.5659999999999998</v>
      </c>
      <c r="BI94" s="654">
        <v>-5.4039999999999999</v>
      </c>
      <c r="BJ94" s="650">
        <v>0.16300000000000001</v>
      </c>
      <c r="BK94" s="654">
        <v>7.9000000000000001E-2</v>
      </c>
      <c r="BL94" s="650">
        <v>8.7999999999999995E-2</v>
      </c>
      <c r="BM94" s="654">
        <v>-1.4999999999999999E-2</v>
      </c>
      <c r="BN94" s="650">
        <v>-770.80899999999997</v>
      </c>
      <c r="BO94" s="654">
        <v>-872.9</v>
      </c>
      <c r="BP94" s="650">
        <v>-256.13600000000002</v>
      </c>
      <c r="BQ94" s="654">
        <v>-297.81599999999997</v>
      </c>
      <c r="FT94" s="88"/>
      <c r="FU94" s="88"/>
      <c r="FV94" s="88"/>
      <c r="FW94" s="88"/>
      <c r="FX94" s="88"/>
      <c r="FY94" s="88"/>
      <c r="FZ94" s="88"/>
      <c r="GA94" s="88"/>
      <c r="GB94" s="88"/>
      <c r="GC94" s="88"/>
      <c r="GD94" s="88"/>
      <c r="GE94" s="88"/>
      <c r="GF94" s="88"/>
      <c r="GG94" s="88"/>
    </row>
    <row r="95" spans="1:189">
      <c r="A95" s="198"/>
      <c r="B95" s="198"/>
      <c r="C95" s="198"/>
      <c r="D95" s="198"/>
      <c r="E95" s="198"/>
      <c r="F95" s="198"/>
      <c r="G95" s="198">
        <v>0</v>
      </c>
      <c r="H95" s="198">
        <v>0</v>
      </c>
      <c r="I95" s="198"/>
      <c r="J95" s="198"/>
      <c r="K95" s="198">
        <v>0</v>
      </c>
      <c r="L95" s="792">
        <v>0</v>
      </c>
      <c r="M95" s="198"/>
      <c r="N95" s="198"/>
      <c r="O95" s="198">
        <v>0</v>
      </c>
      <c r="P95" s="198">
        <v>0</v>
      </c>
      <c r="Q95" s="198"/>
      <c r="R95" s="198"/>
      <c r="S95" s="198">
        <v>0</v>
      </c>
      <c r="T95" s="198">
        <v>0</v>
      </c>
      <c r="U95" s="198"/>
      <c r="V95" s="198"/>
      <c r="W95" s="198">
        <v>0</v>
      </c>
      <c r="X95" s="198">
        <v>0</v>
      </c>
      <c r="Y95" s="198"/>
      <c r="Z95" s="198"/>
      <c r="AA95" s="198">
        <v>0</v>
      </c>
      <c r="AB95" s="198">
        <v>0</v>
      </c>
      <c r="AC95" s="198"/>
      <c r="AD95" s="198"/>
      <c r="AE95" s="198">
        <v>0</v>
      </c>
      <c r="AF95" s="198">
        <v>0</v>
      </c>
      <c r="AG95" s="198"/>
      <c r="AH95" s="198"/>
      <c r="AI95" s="198"/>
      <c r="AJ95" s="198">
        <v>0</v>
      </c>
      <c r="AK95" s="198">
        <v>0</v>
      </c>
      <c r="AL95" s="198">
        <v>0</v>
      </c>
      <c r="AM95" s="198">
        <v>0</v>
      </c>
      <c r="AN95" s="198">
        <v>0</v>
      </c>
      <c r="AO95" s="198">
        <v>0</v>
      </c>
      <c r="AP95" s="198">
        <v>0</v>
      </c>
      <c r="AQ95" s="198">
        <v>0</v>
      </c>
      <c r="AR95" s="198">
        <v>0</v>
      </c>
      <c r="AS95" s="198">
        <v>0</v>
      </c>
      <c r="AT95" s="198">
        <v>0</v>
      </c>
      <c r="AU95" s="198">
        <v>0</v>
      </c>
      <c r="AV95" s="198">
        <v>0</v>
      </c>
      <c r="AW95" s="198">
        <v>0</v>
      </c>
      <c r="AX95" s="198">
        <v>0</v>
      </c>
      <c r="AY95" s="198">
        <v>0</v>
      </c>
      <c r="AZ95" s="198">
        <v>0</v>
      </c>
      <c r="BA95" s="198">
        <v>0</v>
      </c>
      <c r="BB95" s="198">
        <v>0</v>
      </c>
      <c r="BC95" s="198">
        <v>0</v>
      </c>
      <c r="BD95" s="198">
        <v>0</v>
      </c>
      <c r="BE95" s="198">
        <v>0</v>
      </c>
      <c r="BF95" s="198">
        <v>0</v>
      </c>
      <c r="BG95" s="198">
        <v>0</v>
      </c>
      <c r="BH95" s="198">
        <v>0</v>
      </c>
      <c r="BI95" s="198">
        <v>0</v>
      </c>
      <c r="BJ95" s="198">
        <v>0</v>
      </c>
      <c r="BK95" s="198">
        <v>0</v>
      </c>
      <c r="BL95" s="198">
        <v>0</v>
      </c>
      <c r="BM95" s="198">
        <v>0</v>
      </c>
      <c r="BN95" s="198">
        <v>0</v>
      </c>
      <c r="BO95" s="198">
        <v>0</v>
      </c>
      <c r="BP95" s="198">
        <v>0</v>
      </c>
      <c r="BQ95" s="198">
        <v>0</v>
      </c>
      <c r="FT95" s="88"/>
      <c r="FU95" s="88"/>
      <c r="FV95" s="88"/>
      <c r="FW95" s="88"/>
      <c r="FX95" s="88"/>
      <c r="FY95" s="88"/>
      <c r="FZ95" s="88"/>
      <c r="GA95" s="88"/>
      <c r="GB95" s="88"/>
      <c r="GC95" s="88"/>
      <c r="GD95" s="88"/>
      <c r="GE95" s="88"/>
      <c r="GF95" s="88"/>
      <c r="GG95" s="88"/>
    </row>
    <row r="96" spans="1:189" s="197" customFormat="1">
      <c r="A96" s="187" t="s">
        <v>231</v>
      </c>
      <c r="B96" s="188"/>
      <c r="C96" s="659">
        <v>-29.928000000000001</v>
      </c>
      <c r="D96" s="656">
        <v>-34.424999999999997</v>
      </c>
      <c r="E96" s="659">
        <f t="shared" ref="E96" si="63">C96-AL96</f>
        <v>-8.2040000000000006</v>
      </c>
      <c r="F96" s="656">
        <f t="shared" ref="F96" si="64">D96-AM96</f>
        <v>-12.959999999999997</v>
      </c>
      <c r="G96" s="659">
        <v>-33.631</v>
      </c>
      <c r="H96" s="656">
        <v>231.042</v>
      </c>
      <c r="I96" s="659">
        <f t="shared" ref="I96" si="65">G96-AP96</f>
        <v>-5.990000000000002</v>
      </c>
      <c r="J96" s="656">
        <f t="shared" ref="J96" si="66">H96-AQ96</f>
        <v>195.261</v>
      </c>
      <c r="K96" s="659">
        <v>2283.4279999999999</v>
      </c>
      <c r="L96" s="656">
        <v>2393.1860000000001</v>
      </c>
      <c r="M96" s="659">
        <f t="shared" ref="M96" si="67">K96-AT96</f>
        <v>549.96499999999992</v>
      </c>
      <c r="N96" s="656">
        <f t="shared" ref="N96" si="68">L96-AU96</f>
        <v>715.60400000000004</v>
      </c>
      <c r="O96" s="659">
        <v>1417.79</v>
      </c>
      <c r="P96" s="656">
        <v>1403.8720000000001</v>
      </c>
      <c r="Q96" s="659">
        <f t="shared" ref="Q96" si="69">O96-AX96</f>
        <v>282.36500000000001</v>
      </c>
      <c r="R96" s="656">
        <f t="shared" ref="R96" si="70">P96-AY96</f>
        <v>277.91000000000008</v>
      </c>
      <c r="S96" s="659">
        <v>-0.155</v>
      </c>
      <c r="T96" s="656">
        <v>-7.9000000000000001E-2</v>
      </c>
      <c r="U96" s="659">
        <f t="shared" ref="U96" si="71">S96-BB96</f>
        <v>-3.7000000000000005E-2</v>
      </c>
      <c r="V96" s="656">
        <f t="shared" ref="V96" si="72">T96-BC96</f>
        <v>-3.6999999999999998E-2</v>
      </c>
      <c r="W96" s="659">
        <v>111.121</v>
      </c>
      <c r="X96" s="656">
        <v>175.57400000000001</v>
      </c>
      <c r="Y96" s="659">
        <f t="shared" ref="Y96" si="73">W96-BF96</f>
        <v>30.959999999999994</v>
      </c>
      <c r="Z96" s="656">
        <f t="shared" ref="Z96" si="74">X96-BG96</f>
        <v>63.277000000000015</v>
      </c>
      <c r="AA96" s="659">
        <v>-0.05</v>
      </c>
      <c r="AB96" s="656">
        <v>-1.2E-2</v>
      </c>
      <c r="AC96" s="659">
        <f t="shared" ref="AC96" si="75">AA96-BJ96</f>
        <v>0.16799999999999998</v>
      </c>
      <c r="AD96" s="656">
        <f t="shared" ref="AD96" si="76">AB96-BK96</f>
        <v>4.7E-2</v>
      </c>
      <c r="AE96" s="659">
        <v>3748.5749999999998</v>
      </c>
      <c r="AF96" s="656">
        <v>4169.1580000000004</v>
      </c>
      <c r="AG96" s="659">
        <f t="shared" ref="AG96" si="77">AE96-BN96</f>
        <v>849.22699999999986</v>
      </c>
      <c r="AH96" s="656">
        <f t="shared" ref="AH96" si="78">AF96-BO96</f>
        <v>1239.1020000000003</v>
      </c>
      <c r="AI96" s="173"/>
      <c r="AJ96" s="187" t="s">
        <v>231</v>
      </c>
      <c r="AK96" s="188">
        <v>0</v>
      </c>
      <c r="AL96" s="659">
        <v>-21.724</v>
      </c>
      <c r="AM96" s="656">
        <v>-21.465</v>
      </c>
      <c r="AN96" s="659">
        <v>-6.0919999999999996</v>
      </c>
      <c r="AO96" s="656">
        <v>-7.1429999999999998</v>
      </c>
      <c r="AP96" s="659">
        <v>-27.640999999999998</v>
      </c>
      <c r="AQ96" s="656">
        <v>35.780999999999999</v>
      </c>
      <c r="AR96" s="659">
        <v>3.2029999999999998</v>
      </c>
      <c r="AS96" s="656">
        <v>8.3279999999999994</v>
      </c>
      <c r="AT96" s="659">
        <v>1733.463</v>
      </c>
      <c r="AU96" s="656">
        <v>1677.5820000000001</v>
      </c>
      <c r="AV96" s="659">
        <v>545.45299999999997</v>
      </c>
      <c r="AW96" s="656">
        <v>492.447</v>
      </c>
      <c r="AX96" s="659">
        <v>1135.425</v>
      </c>
      <c r="AY96" s="656">
        <v>1125.962</v>
      </c>
      <c r="AZ96" s="659">
        <v>428.61799999999999</v>
      </c>
      <c r="BA96" s="656">
        <v>352.85599999999999</v>
      </c>
      <c r="BB96" s="659">
        <v>-0.11799999999999999</v>
      </c>
      <c r="BC96" s="656">
        <v>-4.2000000000000003E-2</v>
      </c>
      <c r="BD96" s="659">
        <v>-9.4E-2</v>
      </c>
      <c r="BE96" s="656">
        <v>-1.0999999999999999E-2</v>
      </c>
      <c r="BF96" s="659">
        <v>80.161000000000001</v>
      </c>
      <c r="BG96" s="656">
        <v>112.297</v>
      </c>
      <c r="BH96" s="659">
        <v>29.126000000000001</v>
      </c>
      <c r="BI96" s="656">
        <v>47.563000000000002</v>
      </c>
      <c r="BJ96" s="659">
        <v>-0.218</v>
      </c>
      <c r="BK96" s="656">
        <v>-5.8999999999999997E-2</v>
      </c>
      <c r="BL96" s="659">
        <v>-0.36</v>
      </c>
      <c r="BM96" s="656">
        <v>-0.02</v>
      </c>
      <c r="BN96" s="659">
        <v>2899.348</v>
      </c>
      <c r="BO96" s="656">
        <v>2930.056</v>
      </c>
      <c r="BP96" s="659">
        <v>999.85400000000004</v>
      </c>
      <c r="BQ96" s="656">
        <v>894.02</v>
      </c>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row>
    <row r="97" spans="1:189">
      <c r="A97" s="198"/>
      <c r="B97" s="198"/>
      <c r="C97" s="198"/>
      <c r="D97" s="198"/>
      <c r="E97" s="198"/>
      <c r="F97" s="198"/>
      <c r="G97" s="198">
        <v>0</v>
      </c>
      <c r="H97" s="198">
        <v>0</v>
      </c>
      <c r="I97" s="198"/>
      <c r="J97" s="198"/>
      <c r="K97" s="198">
        <v>0</v>
      </c>
      <c r="L97" s="792">
        <v>0</v>
      </c>
      <c r="M97" s="198"/>
      <c r="N97" s="198"/>
      <c r="O97" s="198">
        <v>0</v>
      </c>
      <c r="P97" s="198">
        <v>0</v>
      </c>
      <c r="Q97" s="198"/>
      <c r="R97" s="198"/>
      <c r="S97" s="198">
        <v>0</v>
      </c>
      <c r="T97" s="198">
        <v>0</v>
      </c>
      <c r="U97" s="198"/>
      <c r="V97" s="198"/>
      <c r="W97" s="198">
        <v>0</v>
      </c>
      <c r="X97" s="198">
        <v>0</v>
      </c>
      <c r="Y97" s="198"/>
      <c r="Z97" s="198"/>
      <c r="AA97" s="198">
        <v>0</v>
      </c>
      <c r="AB97" s="198">
        <v>0</v>
      </c>
      <c r="AC97" s="198"/>
      <c r="AD97" s="198"/>
      <c r="AE97" s="198">
        <v>0</v>
      </c>
      <c r="AF97" s="198">
        <v>0</v>
      </c>
      <c r="AG97" s="198"/>
      <c r="AH97" s="198"/>
      <c r="AI97" s="198"/>
      <c r="AJ97" s="198">
        <v>0</v>
      </c>
      <c r="AK97" s="198">
        <v>0</v>
      </c>
      <c r="AL97" s="198">
        <v>0</v>
      </c>
      <c r="AM97" s="198">
        <v>0</v>
      </c>
      <c r="AN97" s="198">
        <v>0</v>
      </c>
      <c r="AO97" s="198">
        <v>0</v>
      </c>
      <c r="AP97" s="198">
        <v>0</v>
      </c>
      <c r="AQ97" s="198">
        <v>0</v>
      </c>
      <c r="AR97" s="198">
        <v>0</v>
      </c>
      <c r="AS97" s="198">
        <v>0</v>
      </c>
      <c r="AT97" s="198">
        <v>0</v>
      </c>
      <c r="AU97" s="198">
        <v>0</v>
      </c>
      <c r="AV97" s="198">
        <v>0</v>
      </c>
      <c r="AW97" s="198">
        <v>0</v>
      </c>
      <c r="AX97" s="198">
        <v>0</v>
      </c>
      <c r="AY97" s="198">
        <v>0</v>
      </c>
      <c r="AZ97" s="198">
        <v>0</v>
      </c>
      <c r="BA97" s="198">
        <v>0</v>
      </c>
      <c r="BB97" s="198">
        <v>0</v>
      </c>
      <c r="BC97" s="198">
        <v>0</v>
      </c>
      <c r="BD97" s="198">
        <v>0</v>
      </c>
      <c r="BE97" s="198">
        <v>0</v>
      </c>
      <c r="BF97" s="198">
        <v>0</v>
      </c>
      <c r="BG97" s="198">
        <v>0</v>
      </c>
      <c r="BH97" s="198">
        <v>0</v>
      </c>
      <c r="BI97" s="198">
        <v>0</v>
      </c>
      <c r="BJ97" s="198">
        <v>0</v>
      </c>
      <c r="BK97" s="198">
        <v>0</v>
      </c>
      <c r="BL97" s="198">
        <v>0</v>
      </c>
      <c r="BM97" s="198">
        <v>0</v>
      </c>
      <c r="BN97" s="198">
        <v>0</v>
      </c>
      <c r="BO97" s="198">
        <v>0</v>
      </c>
      <c r="BP97" s="198">
        <v>0</v>
      </c>
      <c r="BQ97" s="198">
        <v>0</v>
      </c>
      <c r="FT97" s="88"/>
      <c r="FU97" s="88"/>
      <c r="FV97" s="88"/>
      <c r="FW97" s="88"/>
      <c r="FX97" s="88"/>
      <c r="FY97" s="88"/>
      <c r="FZ97" s="88"/>
      <c r="GA97" s="88"/>
      <c r="GB97" s="88"/>
      <c r="GC97" s="88"/>
      <c r="GD97" s="88"/>
      <c r="GE97" s="88"/>
      <c r="GF97" s="88"/>
      <c r="GG97" s="88"/>
    </row>
    <row r="98" spans="1:189">
      <c r="A98" s="193"/>
      <c r="B98" s="194" t="s">
        <v>201</v>
      </c>
      <c r="C98" s="650">
        <v>0</v>
      </c>
      <c r="D98" s="654">
        <v>0</v>
      </c>
      <c r="E98" s="650">
        <f t="shared" ref="E98:E100" si="79">C98-AL98</f>
        <v>0</v>
      </c>
      <c r="F98" s="654">
        <f t="shared" ref="F98:F100" si="80">D98-AM98</f>
        <v>0</v>
      </c>
      <c r="G98" s="650">
        <v>-85.597999999999999</v>
      </c>
      <c r="H98" s="654">
        <v>-180.51</v>
      </c>
      <c r="I98" s="650">
        <f t="shared" ref="I98:I100" si="81">G98-AP98</f>
        <v>16.227999999999994</v>
      </c>
      <c r="J98" s="654">
        <f t="shared" ref="J98:J100" si="82">H98-AQ98</f>
        <v>-42.97999999999999</v>
      </c>
      <c r="K98" s="650">
        <v>-625.20699999999999</v>
      </c>
      <c r="L98" s="654">
        <v>-573.61199999999997</v>
      </c>
      <c r="M98" s="650">
        <f t="shared" ref="M98:M100" si="83">K98-AT98</f>
        <v>-168.95799999999997</v>
      </c>
      <c r="N98" s="654">
        <f t="shared" ref="N98:N100" si="84">L98-AU98</f>
        <v>-149.03799999999995</v>
      </c>
      <c r="O98" s="650">
        <v>-191.59</v>
      </c>
      <c r="P98" s="654">
        <v>-188.22900000000001</v>
      </c>
      <c r="Q98" s="650">
        <f t="shared" ref="Q98:Q100" si="85">O98-AX98</f>
        <v>-53.655000000000001</v>
      </c>
      <c r="R98" s="654">
        <f t="shared" ref="R98:R100" si="86">P98-AY98</f>
        <v>-44.473000000000013</v>
      </c>
      <c r="S98" s="650">
        <v>0</v>
      </c>
      <c r="T98" s="654">
        <v>0</v>
      </c>
      <c r="U98" s="650">
        <f t="shared" ref="U98:U100" si="87">S98-BB98</f>
        <v>0</v>
      </c>
      <c r="V98" s="654">
        <f t="shared" ref="V98:V100" si="88">T98-BC98</f>
        <v>0</v>
      </c>
      <c r="W98" s="650">
        <v>-46.765999999999998</v>
      </c>
      <c r="X98" s="654">
        <v>-40.381999999999998</v>
      </c>
      <c r="Y98" s="650">
        <f t="shared" ref="Y98:Y100" si="89">W98-BF98</f>
        <v>-11.814999999999998</v>
      </c>
      <c r="Z98" s="654">
        <f t="shared" ref="Z98:Z100" si="90">X98-BG98</f>
        <v>-11.696999999999999</v>
      </c>
      <c r="AA98" s="650">
        <v>0</v>
      </c>
      <c r="AB98" s="654">
        <v>0</v>
      </c>
      <c r="AC98" s="650">
        <f t="shared" ref="AC98:AC100" si="91">AA98-BJ98</f>
        <v>0</v>
      </c>
      <c r="AD98" s="654">
        <f t="shared" ref="AD98:AD100" si="92">AB98-BK98</f>
        <v>0</v>
      </c>
      <c r="AE98" s="650">
        <v>-949.16099999999994</v>
      </c>
      <c r="AF98" s="654">
        <v>-982.73299999999995</v>
      </c>
      <c r="AG98" s="650">
        <f t="shared" ref="AG98:AG100" si="93">AE98-BN98</f>
        <v>-218.19999999999993</v>
      </c>
      <c r="AH98" s="654">
        <f t="shared" ref="AH98:AH100" si="94">AF98-BO98</f>
        <v>-248.18799999999999</v>
      </c>
      <c r="AJ98" s="193">
        <v>0</v>
      </c>
      <c r="AK98" s="194" t="s">
        <v>201</v>
      </c>
      <c r="AL98" s="650">
        <v>0</v>
      </c>
      <c r="AM98" s="654">
        <v>0</v>
      </c>
      <c r="AN98" s="650">
        <v>0</v>
      </c>
      <c r="AO98" s="654">
        <v>0</v>
      </c>
      <c r="AP98" s="650">
        <v>-101.82599999999999</v>
      </c>
      <c r="AQ98" s="654">
        <v>-137.53</v>
      </c>
      <c r="AR98" s="650">
        <v>-25.736999999999998</v>
      </c>
      <c r="AS98" s="654">
        <v>-57.552</v>
      </c>
      <c r="AT98" s="650">
        <v>-456.24900000000002</v>
      </c>
      <c r="AU98" s="654">
        <v>-424.57400000000001</v>
      </c>
      <c r="AV98" s="650">
        <v>-160.62100000000001</v>
      </c>
      <c r="AW98" s="654">
        <v>-137.55199999999999</v>
      </c>
      <c r="AX98" s="650">
        <v>-137.935</v>
      </c>
      <c r="AY98" s="654">
        <v>-143.756</v>
      </c>
      <c r="AZ98" s="650">
        <v>-48.473999999999997</v>
      </c>
      <c r="BA98" s="654">
        <v>-45.106000000000002</v>
      </c>
      <c r="BB98" s="650">
        <v>0</v>
      </c>
      <c r="BC98" s="654">
        <v>0</v>
      </c>
      <c r="BD98" s="650">
        <v>0</v>
      </c>
      <c r="BE98" s="654">
        <v>0</v>
      </c>
      <c r="BF98" s="650">
        <v>-34.951000000000001</v>
      </c>
      <c r="BG98" s="654">
        <v>-28.684999999999999</v>
      </c>
      <c r="BH98" s="650">
        <v>-11.621</v>
      </c>
      <c r="BI98" s="654">
        <v>-9.5869999999999997</v>
      </c>
      <c r="BJ98" s="650">
        <v>0</v>
      </c>
      <c r="BK98" s="654">
        <v>0</v>
      </c>
      <c r="BL98" s="650">
        <v>0</v>
      </c>
      <c r="BM98" s="654">
        <v>0</v>
      </c>
      <c r="BN98" s="650">
        <v>-730.96100000000001</v>
      </c>
      <c r="BO98" s="654">
        <v>-734.54499999999996</v>
      </c>
      <c r="BP98" s="650">
        <v>-246.453</v>
      </c>
      <c r="BQ98" s="654">
        <v>-249.797</v>
      </c>
      <c r="FT98" s="88"/>
      <c r="FU98" s="88"/>
      <c r="FV98" s="88"/>
      <c r="FW98" s="88"/>
      <c r="FX98" s="88"/>
      <c r="FY98" s="88"/>
      <c r="FZ98" s="88"/>
      <c r="GA98" s="88"/>
      <c r="GB98" s="88"/>
      <c r="GC98" s="88"/>
      <c r="GD98" s="88"/>
      <c r="GE98" s="88"/>
      <c r="GF98" s="88"/>
      <c r="GG98" s="88"/>
    </row>
    <row r="99" spans="1:189">
      <c r="A99" s="193"/>
      <c r="B99" s="194" t="s">
        <v>202</v>
      </c>
      <c r="C99" s="650">
        <v>0</v>
      </c>
      <c r="D99" s="654">
        <v>0</v>
      </c>
      <c r="E99" s="650">
        <f t="shared" si="79"/>
        <v>0</v>
      </c>
      <c r="F99" s="654">
        <f t="shared" si="80"/>
        <v>0</v>
      </c>
      <c r="G99" s="650">
        <v>-5.6000000000000001E-2</v>
      </c>
      <c r="H99" s="654">
        <v>-315.18900000000002</v>
      </c>
      <c r="I99" s="650">
        <f t="shared" si="81"/>
        <v>-5.6000000000000001E-2</v>
      </c>
      <c r="J99" s="654">
        <f t="shared" si="82"/>
        <v>-315.18900000000002</v>
      </c>
      <c r="K99" s="650">
        <v>0</v>
      </c>
      <c r="L99" s="654">
        <v>-858.36699999999996</v>
      </c>
      <c r="M99" s="650">
        <f t="shared" si="83"/>
        <v>0</v>
      </c>
      <c r="N99" s="654">
        <f t="shared" si="84"/>
        <v>4.9410000000000309</v>
      </c>
      <c r="O99" s="650">
        <v>-149.67500000000001</v>
      </c>
      <c r="P99" s="654">
        <v>-68.058000000000007</v>
      </c>
      <c r="Q99" s="650">
        <f t="shared" si="85"/>
        <v>-180.70500000000001</v>
      </c>
      <c r="R99" s="654">
        <f t="shared" si="86"/>
        <v>-68.058000000000007</v>
      </c>
      <c r="S99" s="650">
        <v>0</v>
      </c>
      <c r="T99" s="654">
        <v>-1.2230000000000001</v>
      </c>
      <c r="U99" s="650">
        <f t="shared" si="87"/>
        <v>0</v>
      </c>
      <c r="V99" s="654">
        <f t="shared" si="88"/>
        <v>-1.2230000000000001</v>
      </c>
      <c r="W99" s="650">
        <v>0</v>
      </c>
      <c r="X99" s="654">
        <v>0</v>
      </c>
      <c r="Y99" s="650">
        <f t="shared" si="89"/>
        <v>0</v>
      </c>
      <c r="Z99" s="654">
        <f t="shared" si="90"/>
        <v>0</v>
      </c>
      <c r="AA99" s="650">
        <v>-5.891</v>
      </c>
      <c r="AB99" s="654">
        <v>-17.802</v>
      </c>
      <c r="AC99" s="650">
        <f t="shared" si="91"/>
        <v>0</v>
      </c>
      <c r="AD99" s="654">
        <f t="shared" si="92"/>
        <v>0</v>
      </c>
      <c r="AE99" s="650">
        <v>-155.62200000000001</v>
      </c>
      <c r="AF99" s="654">
        <v>-1260.6389999999999</v>
      </c>
      <c r="AG99" s="650">
        <f t="shared" si="93"/>
        <v>-180.76100000000002</v>
      </c>
      <c r="AH99" s="654">
        <f t="shared" si="94"/>
        <v>-379.52899999999988</v>
      </c>
      <c r="AJ99" s="193">
        <v>0</v>
      </c>
      <c r="AK99" s="194" t="s">
        <v>202</v>
      </c>
      <c r="AL99" s="650">
        <v>0</v>
      </c>
      <c r="AM99" s="654">
        <v>0</v>
      </c>
      <c r="AN99" s="650">
        <v>0</v>
      </c>
      <c r="AO99" s="654">
        <v>0</v>
      </c>
      <c r="AP99" s="650">
        <v>0</v>
      </c>
      <c r="AQ99" s="654">
        <v>0</v>
      </c>
      <c r="AR99" s="650">
        <v>0</v>
      </c>
      <c r="AS99" s="654">
        <v>0</v>
      </c>
      <c r="AT99" s="650">
        <v>0</v>
      </c>
      <c r="AU99" s="654">
        <v>-863.30799999999999</v>
      </c>
      <c r="AV99" s="650">
        <v>0</v>
      </c>
      <c r="AW99" s="654">
        <v>-785.476</v>
      </c>
      <c r="AX99" s="650">
        <v>31.03</v>
      </c>
      <c r="AY99" s="654">
        <v>0</v>
      </c>
      <c r="AZ99" s="650">
        <v>31.03</v>
      </c>
      <c r="BA99" s="654">
        <v>0</v>
      </c>
      <c r="BB99" s="650">
        <v>0</v>
      </c>
      <c r="BC99" s="654">
        <v>0</v>
      </c>
      <c r="BD99" s="650">
        <v>0</v>
      </c>
      <c r="BE99" s="654">
        <v>0</v>
      </c>
      <c r="BF99" s="650">
        <v>0</v>
      </c>
      <c r="BG99" s="654">
        <v>0</v>
      </c>
      <c r="BH99" s="650">
        <v>0</v>
      </c>
      <c r="BI99" s="654">
        <v>0</v>
      </c>
      <c r="BJ99" s="650">
        <v>-5.891</v>
      </c>
      <c r="BK99" s="654">
        <v>-17.802</v>
      </c>
      <c r="BL99" s="650">
        <v>0</v>
      </c>
      <c r="BM99" s="654">
        <v>0</v>
      </c>
      <c r="BN99" s="650">
        <v>25.138999999999999</v>
      </c>
      <c r="BO99" s="654">
        <v>-881.11</v>
      </c>
      <c r="BP99" s="650">
        <v>31.03</v>
      </c>
      <c r="BQ99" s="654">
        <v>-785.476</v>
      </c>
      <c r="FT99" s="88"/>
      <c r="FU99" s="88"/>
      <c r="FV99" s="88"/>
      <c r="FW99" s="88"/>
      <c r="FX99" s="88"/>
      <c r="FY99" s="88"/>
      <c r="FZ99" s="88"/>
      <c r="GA99" s="88"/>
      <c r="GB99" s="88"/>
      <c r="GC99" s="88"/>
      <c r="GD99" s="88"/>
      <c r="GE99" s="88"/>
      <c r="GF99" s="88"/>
      <c r="GG99" s="88"/>
    </row>
    <row r="100" spans="1:189" ht="25.5">
      <c r="A100" s="193"/>
      <c r="B100" s="194" t="s">
        <v>251</v>
      </c>
      <c r="C100" s="650">
        <v>0</v>
      </c>
      <c r="D100" s="654">
        <v>0</v>
      </c>
      <c r="E100" s="650">
        <f t="shared" si="79"/>
        <v>0</v>
      </c>
      <c r="F100" s="654">
        <f t="shared" si="80"/>
        <v>0</v>
      </c>
      <c r="G100" s="650">
        <v>-12.162000000000001</v>
      </c>
      <c r="H100" s="654">
        <v>-18.052</v>
      </c>
      <c r="I100" s="650">
        <f t="shared" si="81"/>
        <v>0.89199999999999946</v>
      </c>
      <c r="J100" s="654">
        <f t="shared" si="82"/>
        <v>-3</v>
      </c>
      <c r="K100" s="650">
        <v>-232.85400000000001</v>
      </c>
      <c r="L100" s="654">
        <v>-240.79900000000001</v>
      </c>
      <c r="M100" s="650">
        <f t="shared" si="83"/>
        <v>-58.485000000000014</v>
      </c>
      <c r="N100" s="654">
        <f t="shared" si="84"/>
        <v>-34.563999999999993</v>
      </c>
      <c r="O100" s="650">
        <v>-11.558</v>
      </c>
      <c r="P100" s="654">
        <v>-26.454000000000001</v>
      </c>
      <c r="Q100" s="650">
        <f t="shared" si="85"/>
        <v>-3.3119999999999994</v>
      </c>
      <c r="R100" s="654">
        <f t="shared" si="86"/>
        <v>-2.0180000000000007</v>
      </c>
      <c r="S100" s="650">
        <v>0</v>
      </c>
      <c r="T100" s="654">
        <v>-4.7E-2</v>
      </c>
      <c r="U100" s="650">
        <f t="shared" si="87"/>
        <v>0</v>
      </c>
      <c r="V100" s="654">
        <f t="shared" si="88"/>
        <v>-4.2000000000000003E-2</v>
      </c>
      <c r="W100" s="650">
        <v>6.0999999999999999E-2</v>
      </c>
      <c r="X100" s="654">
        <v>-0.94899999999999995</v>
      </c>
      <c r="Y100" s="650">
        <f t="shared" si="89"/>
        <v>0.16799999999999998</v>
      </c>
      <c r="Z100" s="654">
        <f t="shared" si="90"/>
        <v>1.7450000000000001</v>
      </c>
      <c r="AA100" s="650">
        <v>0</v>
      </c>
      <c r="AB100" s="654">
        <v>0</v>
      </c>
      <c r="AC100" s="650">
        <f t="shared" si="91"/>
        <v>0</v>
      </c>
      <c r="AD100" s="654">
        <f t="shared" si="92"/>
        <v>0</v>
      </c>
      <c r="AE100" s="650">
        <v>-256.51299999999998</v>
      </c>
      <c r="AF100" s="654">
        <v>-286.30099999999999</v>
      </c>
      <c r="AG100" s="650">
        <f t="shared" si="93"/>
        <v>-60.736999999999966</v>
      </c>
      <c r="AH100" s="654">
        <f t="shared" si="94"/>
        <v>-37.878999999999991</v>
      </c>
      <c r="AJ100" s="193">
        <v>0</v>
      </c>
      <c r="AK100" s="194" t="s">
        <v>251</v>
      </c>
      <c r="AL100" s="650">
        <v>0</v>
      </c>
      <c r="AM100" s="654">
        <v>0</v>
      </c>
      <c r="AN100" s="650">
        <v>0</v>
      </c>
      <c r="AO100" s="654">
        <v>0</v>
      </c>
      <c r="AP100" s="650">
        <v>-13.054</v>
      </c>
      <c r="AQ100" s="654">
        <v>-15.052</v>
      </c>
      <c r="AR100" s="650">
        <v>-4.7249999999999996</v>
      </c>
      <c r="AS100" s="654">
        <v>-6.3230000000000004</v>
      </c>
      <c r="AT100" s="650">
        <v>-174.369</v>
      </c>
      <c r="AU100" s="654">
        <v>-206.23500000000001</v>
      </c>
      <c r="AV100" s="650">
        <v>-63.753999999999998</v>
      </c>
      <c r="AW100" s="654">
        <v>-49.152999999999999</v>
      </c>
      <c r="AX100" s="650">
        <v>-8.2460000000000004</v>
      </c>
      <c r="AY100" s="654">
        <v>-24.436</v>
      </c>
      <c r="AZ100" s="650">
        <v>-2.766</v>
      </c>
      <c r="BA100" s="654">
        <v>-0.13200000000000001</v>
      </c>
      <c r="BB100" s="650">
        <v>0</v>
      </c>
      <c r="BC100" s="654">
        <v>-5.0000000000000001E-3</v>
      </c>
      <c r="BD100" s="650">
        <v>0</v>
      </c>
      <c r="BE100" s="654">
        <v>0</v>
      </c>
      <c r="BF100" s="650">
        <v>-0.107</v>
      </c>
      <c r="BG100" s="654">
        <v>-2.694</v>
      </c>
      <c r="BH100" s="650">
        <v>-8.9999999999999993E-3</v>
      </c>
      <c r="BI100" s="654">
        <v>-2.694</v>
      </c>
      <c r="BJ100" s="650">
        <v>0</v>
      </c>
      <c r="BK100" s="654">
        <v>0</v>
      </c>
      <c r="BL100" s="650">
        <v>0</v>
      </c>
      <c r="BM100" s="654">
        <v>0</v>
      </c>
      <c r="BN100" s="650">
        <v>-195.77600000000001</v>
      </c>
      <c r="BO100" s="654">
        <v>-248.422</v>
      </c>
      <c r="BP100" s="650">
        <v>-71.254000000000005</v>
      </c>
      <c r="BQ100" s="654">
        <v>-58.302</v>
      </c>
      <c r="FT100" s="88"/>
      <c r="FU100" s="88"/>
      <c r="FV100" s="88"/>
      <c r="FW100" s="88"/>
      <c r="FX100" s="88"/>
      <c r="FY100" s="88"/>
      <c r="FZ100" s="88"/>
      <c r="GA100" s="88"/>
      <c r="GB100" s="88"/>
      <c r="GC100" s="88"/>
      <c r="GD100" s="88"/>
      <c r="GE100" s="88"/>
      <c r="GF100" s="88"/>
      <c r="GG100" s="88"/>
    </row>
    <row r="101" spans="1:189">
      <c r="A101" s="198"/>
      <c r="B101" s="198"/>
      <c r="C101" s="198">
        <v>0</v>
      </c>
      <c r="D101" s="198">
        <v>0</v>
      </c>
      <c r="E101" s="198"/>
      <c r="F101" s="198"/>
      <c r="G101" s="198">
        <v>0</v>
      </c>
      <c r="H101" s="198">
        <v>0</v>
      </c>
      <c r="I101" s="198"/>
      <c r="J101" s="198"/>
      <c r="K101" s="198">
        <v>0</v>
      </c>
      <c r="L101" s="792">
        <v>0</v>
      </c>
      <c r="M101" s="198"/>
      <c r="N101" s="198"/>
      <c r="O101" s="198">
        <v>0</v>
      </c>
      <c r="P101" s="198">
        <v>0</v>
      </c>
      <c r="Q101" s="198"/>
      <c r="R101" s="198"/>
      <c r="S101" s="198">
        <v>0</v>
      </c>
      <c r="T101" s="198">
        <v>0</v>
      </c>
      <c r="U101" s="198"/>
      <c r="V101" s="198"/>
      <c r="W101" s="198">
        <v>0</v>
      </c>
      <c r="X101" s="198">
        <v>0</v>
      </c>
      <c r="Y101" s="198"/>
      <c r="Z101" s="198"/>
      <c r="AA101" s="198">
        <v>0</v>
      </c>
      <c r="AB101" s="198">
        <v>0</v>
      </c>
      <c r="AC101" s="198"/>
      <c r="AD101" s="198"/>
      <c r="AE101" s="198">
        <v>0</v>
      </c>
      <c r="AF101" s="198">
        <v>0</v>
      </c>
      <c r="AG101" s="198"/>
      <c r="AH101" s="198"/>
      <c r="AI101" s="198"/>
      <c r="AJ101" s="198">
        <v>0</v>
      </c>
      <c r="AK101" s="198">
        <v>0</v>
      </c>
      <c r="AL101" s="198">
        <v>0</v>
      </c>
      <c r="AM101" s="198">
        <v>0</v>
      </c>
      <c r="AN101" s="198">
        <v>0</v>
      </c>
      <c r="AO101" s="198">
        <v>0</v>
      </c>
      <c r="AP101" s="198">
        <v>0</v>
      </c>
      <c r="AQ101" s="198">
        <v>0</v>
      </c>
      <c r="AR101" s="198">
        <v>0</v>
      </c>
      <c r="AS101" s="198">
        <v>0</v>
      </c>
      <c r="AT101" s="198">
        <v>0</v>
      </c>
      <c r="AU101" s="198">
        <v>0</v>
      </c>
      <c r="AV101" s="198">
        <v>0</v>
      </c>
      <c r="AW101" s="198">
        <v>0</v>
      </c>
      <c r="AX101" s="198">
        <v>0</v>
      </c>
      <c r="AY101" s="198">
        <v>0</v>
      </c>
      <c r="AZ101" s="198">
        <v>0</v>
      </c>
      <c r="BA101" s="198">
        <v>0</v>
      </c>
      <c r="BB101" s="198">
        <v>0</v>
      </c>
      <c r="BC101" s="198">
        <v>0</v>
      </c>
      <c r="BD101" s="198">
        <v>0</v>
      </c>
      <c r="BE101" s="198">
        <v>0</v>
      </c>
      <c r="BF101" s="198">
        <v>0</v>
      </c>
      <c r="BG101" s="198">
        <v>0</v>
      </c>
      <c r="BH101" s="198">
        <v>0</v>
      </c>
      <c r="BI101" s="198">
        <v>0</v>
      </c>
      <c r="BJ101" s="198">
        <v>0</v>
      </c>
      <c r="BK101" s="198">
        <v>0</v>
      </c>
      <c r="BL101" s="198">
        <v>0</v>
      </c>
      <c r="BM101" s="198">
        <v>0</v>
      </c>
      <c r="BN101" s="198">
        <v>0</v>
      </c>
      <c r="BO101" s="198">
        <v>0</v>
      </c>
      <c r="BP101" s="198">
        <v>0</v>
      </c>
      <c r="BQ101" s="198">
        <v>0</v>
      </c>
      <c r="FT101" s="88"/>
      <c r="FU101" s="88"/>
      <c r="FV101" s="88"/>
      <c r="FW101" s="88"/>
      <c r="FX101" s="88"/>
      <c r="FY101" s="88"/>
      <c r="FZ101" s="88"/>
      <c r="GA101" s="88"/>
      <c r="GB101" s="88"/>
      <c r="GC101" s="88"/>
      <c r="GD101" s="88"/>
      <c r="GE101" s="88"/>
      <c r="GF101" s="88"/>
      <c r="GG101" s="88"/>
    </row>
    <row r="102" spans="1:189" s="197" customFormat="1">
      <c r="A102" s="187" t="s">
        <v>232</v>
      </c>
      <c r="B102" s="188"/>
      <c r="C102" s="659">
        <v>-29.928000000000001</v>
      </c>
      <c r="D102" s="653">
        <v>-34.424999999999997</v>
      </c>
      <c r="E102" s="659">
        <f t="shared" ref="E102" si="95">C102-AL102</f>
        <v>-8.2040000000000006</v>
      </c>
      <c r="F102" s="653">
        <f t="shared" ref="F102" si="96">D102-AM102</f>
        <v>-12.959999999999997</v>
      </c>
      <c r="G102" s="659">
        <v>-131.447</v>
      </c>
      <c r="H102" s="653">
        <v>-282.709</v>
      </c>
      <c r="I102" s="659">
        <f t="shared" ref="I102" si="97">G102-AP102</f>
        <v>11.073999999999984</v>
      </c>
      <c r="J102" s="653">
        <f t="shared" ref="J102" si="98">H102-AQ102</f>
        <v>-165.90800000000002</v>
      </c>
      <c r="K102" s="659">
        <v>1425.367</v>
      </c>
      <c r="L102" s="653">
        <v>720.40800000000002</v>
      </c>
      <c r="M102" s="659">
        <f t="shared" ref="M102" si="99">K102-AT102</f>
        <v>322.52199999999993</v>
      </c>
      <c r="N102" s="653">
        <f t="shared" ref="N102" si="100">L102-AU102</f>
        <v>536.94299999999998</v>
      </c>
      <c r="O102" s="659">
        <v>1064.9670000000001</v>
      </c>
      <c r="P102" s="653">
        <v>1121.1310000000001</v>
      </c>
      <c r="Q102" s="659">
        <f t="shared" ref="Q102" si="101">O102-AX102</f>
        <v>44.693000000000097</v>
      </c>
      <c r="R102" s="653">
        <f t="shared" ref="R102" si="102">P102-AY102</f>
        <v>163.3610000000001</v>
      </c>
      <c r="S102" s="659">
        <v>-0.155</v>
      </c>
      <c r="T102" s="653">
        <v>-1.349</v>
      </c>
      <c r="U102" s="659">
        <f t="shared" ref="U102" si="103">S102-BB102</f>
        <v>-3.7000000000000005E-2</v>
      </c>
      <c r="V102" s="653">
        <f t="shared" ref="V102" si="104">T102-BC102</f>
        <v>-1.302</v>
      </c>
      <c r="W102" s="659">
        <v>64.415999999999997</v>
      </c>
      <c r="X102" s="653">
        <v>134.24299999999999</v>
      </c>
      <c r="Y102" s="659">
        <f t="shared" ref="Y102" si="105">W102-BF102</f>
        <v>19.312999999999995</v>
      </c>
      <c r="Z102" s="653">
        <f t="shared" ref="Z102" si="106">X102-BG102</f>
        <v>53.324999999999989</v>
      </c>
      <c r="AA102" s="659">
        <v>-5.9409999999999998</v>
      </c>
      <c r="AB102" s="653">
        <v>-17.814</v>
      </c>
      <c r="AC102" s="659">
        <f t="shared" ref="AC102" si="107">AA102-BJ102</f>
        <v>0.16800000000000015</v>
      </c>
      <c r="AD102" s="653">
        <f t="shared" ref="AD102" si="108">AB102-BK102</f>
        <v>4.7000000000000597E-2</v>
      </c>
      <c r="AE102" s="659">
        <v>2387.279</v>
      </c>
      <c r="AF102" s="653">
        <v>1639.4849999999999</v>
      </c>
      <c r="AG102" s="659">
        <f t="shared" ref="AG102" si="109">AE102-BN102</f>
        <v>389.529</v>
      </c>
      <c r="AH102" s="653">
        <f t="shared" ref="AH102" si="110">AF102-BO102</f>
        <v>573.50599999999986</v>
      </c>
      <c r="AI102" s="769"/>
      <c r="AJ102" s="187" t="s">
        <v>232</v>
      </c>
      <c r="AK102" s="188">
        <v>0</v>
      </c>
      <c r="AL102" s="659">
        <v>-21.724</v>
      </c>
      <c r="AM102" s="653">
        <v>-21.465</v>
      </c>
      <c r="AN102" s="659">
        <v>-6.0919999999999996</v>
      </c>
      <c r="AO102" s="653">
        <v>-7.1429999999999998</v>
      </c>
      <c r="AP102" s="659">
        <v>-142.52099999999999</v>
      </c>
      <c r="AQ102" s="653">
        <v>-116.801</v>
      </c>
      <c r="AR102" s="659">
        <v>-27.259</v>
      </c>
      <c r="AS102" s="653">
        <v>-55.546999999999997</v>
      </c>
      <c r="AT102" s="659">
        <v>1102.845</v>
      </c>
      <c r="AU102" s="653">
        <v>183.465</v>
      </c>
      <c r="AV102" s="659">
        <v>321.07799999999997</v>
      </c>
      <c r="AW102" s="653">
        <v>-479.73399999999998</v>
      </c>
      <c r="AX102" s="659">
        <v>1020.274</v>
      </c>
      <c r="AY102" s="653">
        <v>957.77</v>
      </c>
      <c r="AZ102" s="659">
        <v>408.40800000000002</v>
      </c>
      <c r="BA102" s="653">
        <v>307.61799999999999</v>
      </c>
      <c r="BB102" s="659">
        <v>-0.11799999999999999</v>
      </c>
      <c r="BC102" s="653">
        <v>-4.7E-2</v>
      </c>
      <c r="BD102" s="659">
        <v>-9.4E-2</v>
      </c>
      <c r="BE102" s="653">
        <v>-1.0999999999999999E-2</v>
      </c>
      <c r="BF102" s="659">
        <v>45.103000000000002</v>
      </c>
      <c r="BG102" s="653">
        <v>80.918000000000006</v>
      </c>
      <c r="BH102" s="659">
        <v>17.495999999999999</v>
      </c>
      <c r="BI102" s="653">
        <v>35.281999999999996</v>
      </c>
      <c r="BJ102" s="659">
        <v>-6.109</v>
      </c>
      <c r="BK102" s="653">
        <v>-17.861000000000001</v>
      </c>
      <c r="BL102" s="659">
        <v>-0.36</v>
      </c>
      <c r="BM102" s="653">
        <v>-0.02</v>
      </c>
      <c r="BN102" s="659">
        <v>1997.75</v>
      </c>
      <c r="BO102" s="653">
        <v>1065.979</v>
      </c>
      <c r="BP102" s="659">
        <v>713.17700000000002</v>
      </c>
      <c r="BQ102" s="653">
        <v>-199.55500000000001</v>
      </c>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row>
    <row r="103" spans="1:189">
      <c r="A103" s="198"/>
      <c r="B103" s="198"/>
      <c r="C103" s="198">
        <v>0</v>
      </c>
      <c r="D103" s="198">
        <v>0</v>
      </c>
      <c r="E103" s="198"/>
      <c r="F103" s="198"/>
      <c r="G103" s="198">
        <v>0</v>
      </c>
      <c r="H103" s="198">
        <v>0</v>
      </c>
      <c r="I103" s="198"/>
      <c r="J103" s="198"/>
      <c r="K103" s="198">
        <v>0</v>
      </c>
      <c r="L103" s="792">
        <v>0</v>
      </c>
      <c r="M103" s="198"/>
      <c r="N103" s="198"/>
      <c r="O103" s="198">
        <v>0</v>
      </c>
      <c r="P103" s="198">
        <v>0</v>
      </c>
      <c r="Q103" s="198"/>
      <c r="R103" s="198"/>
      <c r="S103" s="198">
        <v>0</v>
      </c>
      <c r="T103" s="198">
        <v>0</v>
      </c>
      <c r="U103" s="198"/>
      <c r="V103" s="198"/>
      <c r="W103" s="198">
        <v>0</v>
      </c>
      <c r="X103" s="198">
        <v>0</v>
      </c>
      <c r="Y103" s="198"/>
      <c r="Z103" s="198"/>
      <c r="AA103" s="198">
        <v>0</v>
      </c>
      <c r="AB103" s="198">
        <v>0</v>
      </c>
      <c r="AC103" s="198"/>
      <c r="AD103" s="198"/>
      <c r="AE103" s="198">
        <v>0</v>
      </c>
      <c r="AF103" s="198">
        <v>0</v>
      </c>
      <c r="AG103" s="198"/>
      <c r="AH103" s="198"/>
      <c r="AI103" s="198"/>
      <c r="AJ103" s="198">
        <v>0</v>
      </c>
      <c r="AK103" s="198">
        <v>0</v>
      </c>
      <c r="AL103" s="198">
        <v>0</v>
      </c>
      <c r="AM103" s="198">
        <v>0</v>
      </c>
      <c r="AN103" s="198">
        <v>0</v>
      </c>
      <c r="AO103" s="198">
        <v>0</v>
      </c>
      <c r="AP103" s="198">
        <v>0</v>
      </c>
      <c r="AQ103" s="198">
        <v>0</v>
      </c>
      <c r="AR103" s="198">
        <v>0</v>
      </c>
      <c r="AS103" s="198">
        <v>0</v>
      </c>
      <c r="AT103" s="198">
        <v>0</v>
      </c>
      <c r="AU103" s="198">
        <v>0</v>
      </c>
      <c r="AV103" s="198">
        <v>0</v>
      </c>
      <c r="AW103" s="198">
        <v>0</v>
      </c>
      <c r="AX103" s="198">
        <v>0</v>
      </c>
      <c r="AY103" s="198">
        <v>0</v>
      </c>
      <c r="AZ103" s="198">
        <v>0</v>
      </c>
      <c r="BA103" s="198">
        <v>0</v>
      </c>
      <c r="BB103" s="198">
        <v>0</v>
      </c>
      <c r="BC103" s="198">
        <v>0</v>
      </c>
      <c r="BD103" s="198">
        <v>0</v>
      </c>
      <c r="BE103" s="198">
        <v>0</v>
      </c>
      <c r="BF103" s="198">
        <v>0</v>
      </c>
      <c r="BG103" s="198">
        <v>0</v>
      </c>
      <c r="BH103" s="198">
        <v>0</v>
      </c>
      <c r="BI103" s="198">
        <v>0</v>
      </c>
      <c r="BJ103" s="198">
        <v>0</v>
      </c>
      <c r="BK103" s="198">
        <v>0</v>
      </c>
      <c r="BL103" s="198">
        <v>0</v>
      </c>
      <c r="BM103" s="198">
        <v>0</v>
      </c>
      <c r="BN103" s="198">
        <v>0</v>
      </c>
      <c r="BO103" s="198">
        <v>0</v>
      </c>
      <c r="BP103" s="198">
        <v>0</v>
      </c>
      <c r="BQ103" s="198">
        <v>0</v>
      </c>
      <c r="FT103" s="88"/>
      <c r="FU103" s="88"/>
      <c r="FV103" s="88"/>
      <c r="FW103" s="88"/>
      <c r="FX103" s="88"/>
      <c r="FY103" s="88"/>
      <c r="FZ103" s="88"/>
      <c r="GA103" s="88"/>
      <c r="GB103" s="88"/>
      <c r="GC103" s="88"/>
      <c r="GD103" s="88"/>
      <c r="GE103" s="88"/>
      <c r="GF103" s="88"/>
      <c r="GG103" s="88"/>
    </row>
    <row r="104" spans="1:189" s="197" customFormat="1">
      <c r="A104" s="187" t="s">
        <v>233</v>
      </c>
      <c r="B104" s="188"/>
      <c r="C104" s="659">
        <v>-80.418000000000006</v>
      </c>
      <c r="D104" s="653">
        <v>-140.565</v>
      </c>
      <c r="E104" s="659">
        <f t="shared" ref="E104:E113" si="111">C104-AL104</f>
        <v>-4.7010000000000076</v>
      </c>
      <c r="F104" s="653">
        <f t="shared" ref="F104:F113" si="112">D104-AM104</f>
        <v>-44.478999999999999</v>
      </c>
      <c r="G104" s="659">
        <v>278.94600000000003</v>
      </c>
      <c r="H104" s="653">
        <v>259.78699999999998</v>
      </c>
      <c r="I104" s="659">
        <f t="shared" ref="I104:I113" si="113">G104-AP104</f>
        <v>52.922000000000025</v>
      </c>
      <c r="J104" s="653">
        <f t="shared" ref="J104:J113" si="114">H104-AQ104</f>
        <v>129.78299999999999</v>
      </c>
      <c r="K104" s="659">
        <v>-671.78399999999999</v>
      </c>
      <c r="L104" s="653">
        <v>-614.072</v>
      </c>
      <c r="M104" s="659">
        <f t="shared" ref="M104:M113" si="115">K104-AT104</f>
        <v>-211.49299999999999</v>
      </c>
      <c r="N104" s="653">
        <f t="shared" ref="N104:N113" si="116">L104-AU104</f>
        <v>-221.69600000000003</v>
      </c>
      <c r="O104" s="659">
        <v>-191.65700000000001</v>
      </c>
      <c r="P104" s="653">
        <v>-133.01400000000001</v>
      </c>
      <c r="Q104" s="659">
        <f t="shared" ref="Q104:Q113" si="117">O104-AX104</f>
        <v>-66.12</v>
      </c>
      <c r="R104" s="653">
        <f t="shared" ref="R104:R113" si="118">P104-AY104</f>
        <v>-27.681000000000012</v>
      </c>
      <c r="S104" s="659">
        <v>-0.90300000000000002</v>
      </c>
      <c r="T104" s="653">
        <v>1.798</v>
      </c>
      <c r="U104" s="659">
        <f t="shared" ref="U104:U113" si="119">S104-BB104</f>
        <v>0.246</v>
      </c>
      <c r="V104" s="653">
        <f t="shared" ref="V104:V113" si="120">T104-BC104</f>
        <v>2.282</v>
      </c>
      <c r="W104" s="659">
        <v>-75.738</v>
      </c>
      <c r="X104" s="653">
        <v>-2.3690000000000002</v>
      </c>
      <c r="Y104" s="659">
        <f t="shared" ref="Y104:Y113" si="121">W104-BF104</f>
        <v>-4.1350000000000051</v>
      </c>
      <c r="Z104" s="653">
        <f t="shared" ref="Z104:Z113" si="122">X104-BG104</f>
        <v>-2.2800000000000002</v>
      </c>
      <c r="AA104" s="659">
        <v>-4.4999999999999998E-2</v>
      </c>
      <c r="AB104" s="653">
        <v>-18.521999999999998</v>
      </c>
      <c r="AC104" s="659">
        <f t="shared" ref="AC104:AC113" si="123">AA104-BJ104</f>
        <v>-4.7E-2</v>
      </c>
      <c r="AD104" s="653">
        <f t="shared" ref="AD104:AD113" si="124">AB104-BK104</f>
        <v>-5.3579999999999988</v>
      </c>
      <c r="AE104" s="659">
        <v>-741.59900000000005</v>
      </c>
      <c r="AF104" s="653">
        <v>-646.95699999999999</v>
      </c>
      <c r="AG104" s="659">
        <f t="shared" ref="AG104:AG113" si="125">AE104-BN104</f>
        <v>-233.32800000000003</v>
      </c>
      <c r="AH104" s="653">
        <f t="shared" ref="AH104:AH113" si="126">AF104-BO104</f>
        <v>-169.42899999999997</v>
      </c>
      <c r="AI104" s="769"/>
      <c r="AJ104" s="187" t="s">
        <v>233</v>
      </c>
      <c r="AK104" s="188">
        <v>0</v>
      </c>
      <c r="AL104" s="659">
        <v>-75.716999999999999</v>
      </c>
      <c r="AM104" s="653">
        <v>-96.085999999999999</v>
      </c>
      <c r="AN104" s="659">
        <v>-10.468999999999999</v>
      </c>
      <c r="AO104" s="653">
        <v>-26.201000000000001</v>
      </c>
      <c r="AP104" s="659">
        <v>226.024</v>
      </c>
      <c r="AQ104" s="653">
        <v>130.00399999999999</v>
      </c>
      <c r="AR104" s="659">
        <v>25.631</v>
      </c>
      <c r="AS104" s="653">
        <v>60.664999999999999</v>
      </c>
      <c r="AT104" s="659">
        <v>-460.291</v>
      </c>
      <c r="AU104" s="653">
        <v>-392.37599999999998</v>
      </c>
      <c r="AV104" s="659">
        <v>-176.714</v>
      </c>
      <c r="AW104" s="653">
        <v>-179.53399999999999</v>
      </c>
      <c r="AX104" s="659">
        <v>-125.53700000000001</v>
      </c>
      <c r="AY104" s="653">
        <v>-105.333</v>
      </c>
      <c r="AZ104" s="659">
        <v>-46.692999999999998</v>
      </c>
      <c r="BA104" s="653">
        <v>-22.742999999999999</v>
      </c>
      <c r="BB104" s="659">
        <v>-1.149</v>
      </c>
      <c r="BC104" s="653">
        <v>-0.48399999999999999</v>
      </c>
      <c r="BD104" s="659">
        <v>-2.903</v>
      </c>
      <c r="BE104" s="653">
        <v>-0.10100000000000001</v>
      </c>
      <c r="BF104" s="659">
        <v>-71.602999999999994</v>
      </c>
      <c r="BG104" s="653">
        <v>-8.8999999999999996E-2</v>
      </c>
      <c r="BH104" s="659">
        <v>-3.4849999999999999</v>
      </c>
      <c r="BI104" s="653">
        <v>-0.104</v>
      </c>
      <c r="BJ104" s="659">
        <v>2E-3</v>
      </c>
      <c r="BK104" s="653">
        <v>-13.164</v>
      </c>
      <c r="BL104" s="659">
        <v>2E-3</v>
      </c>
      <c r="BM104" s="653">
        <v>12.595000000000001</v>
      </c>
      <c r="BN104" s="659">
        <v>-508.27100000000002</v>
      </c>
      <c r="BO104" s="653">
        <v>-477.52800000000002</v>
      </c>
      <c r="BP104" s="659">
        <v>-214.631</v>
      </c>
      <c r="BQ104" s="653">
        <v>-155.423</v>
      </c>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row>
    <row r="105" spans="1:189" s="197" customFormat="1">
      <c r="A105" s="187"/>
      <c r="B105" s="195" t="s">
        <v>84</v>
      </c>
      <c r="C105" s="659">
        <v>3.81</v>
      </c>
      <c r="D105" s="653">
        <v>13.89</v>
      </c>
      <c r="E105" s="659">
        <f t="shared" si="111"/>
        <v>2.1269999999999998</v>
      </c>
      <c r="F105" s="653">
        <f t="shared" si="112"/>
        <v>2.2970000000000006</v>
      </c>
      <c r="G105" s="659">
        <v>49.237000000000002</v>
      </c>
      <c r="H105" s="653">
        <v>101.6</v>
      </c>
      <c r="I105" s="659">
        <f t="shared" si="113"/>
        <v>1.0010000000000048</v>
      </c>
      <c r="J105" s="653">
        <f t="shared" si="114"/>
        <v>24.09899999999999</v>
      </c>
      <c r="K105" s="659">
        <v>357.47699999999998</v>
      </c>
      <c r="L105" s="653">
        <v>349.07299999999998</v>
      </c>
      <c r="M105" s="659">
        <f t="shared" si="115"/>
        <v>93.618999999999971</v>
      </c>
      <c r="N105" s="653">
        <f t="shared" si="116"/>
        <v>78.901999999999987</v>
      </c>
      <c r="O105" s="659">
        <v>60.567</v>
      </c>
      <c r="P105" s="653">
        <v>42.194000000000003</v>
      </c>
      <c r="Q105" s="659">
        <f t="shared" si="117"/>
        <v>12.947000000000003</v>
      </c>
      <c r="R105" s="653">
        <f t="shared" si="118"/>
        <v>13.215000000000003</v>
      </c>
      <c r="S105" s="659">
        <v>0.32</v>
      </c>
      <c r="T105" s="653">
        <v>9.6000000000000002E-2</v>
      </c>
      <c r="U105" s="659">
        <f t="shared" si="119"/>
        <v>8.0000000000000016E-2</v>
      </c>
      <c r="V105" s="653">
        <f t="shared" si="120"/>
        <v>4.4000000000000004E-2</v>
      </c>
      <c r="W105" s="659">
        <v>4.1029999999999998</v>
      </c>
      <c r="X105" s="653">
        <v>4.6040000000000001</v>
      </c>
      <c r="Y105" s="659">
        <f t="shared" si="121"/>
        <v>1.0449999999999999</v>
      </c>
      <c r="Z105" s="653">
        <f t="shared" si="122"/>
        <v>1.2389999999999999</v>
      </c>
      <c r="AA105" s="659">
        <v>-3.9E-2</v>
      </c>
      <c r="AB105" s="653">
        <v>-12.539</v>
      </c>
      <c r="AC105" s="659">
        <f t="shared" si="123"/>
        <v>-8.0000000000000002E-3</v>
      </c>
      <c r="AD105" s="653">
        <f t="shared" si="124"/>
        <v>-2.0689999999999991</v>
      </c>
      <c r="AE105" s="659">
        <v>475.47500000000002</v>
      </c>
      <c r="AF105" s="653">
        <v>498.91800000000001</v>
      </c>
      <c r="AG105" s="659">
        <f t="shared" si="125"/>
        <v>110.81100000000004</v>
      </c>
      <c r="AH105" s="653">
        <f t="shared" si="126"/>
        <v>117.72700000000003</v>
      </c>
      <c r="AI105" s="198"/>
      <c r="AJ105" s="187">
        <v>0</v>
      </c>
      <c r="AK105" s="195" t="s">
        <v>84</v>
      </c>
      <c r="AL105" s="659">
        <v>1.6830000000000001</v>
      </c>
      <c r="AM105" s="653">
        <v>11.593</v>
      </c>
      <c r="AN105" s="659">
        <v>1.482</v>
      </c>
      <c r="AO105" s="653">
        <v>3.3260000000000001</v>
      </c>
      <c r="AP105" s="659">
        <v>48.235999999999997</v>
      </c>
      <c r="AQ105" s="653">
        <v>77.501000000000005</v>
      </c>
      <c r="AR105" s="659">
        <v>11.728999999999999</v>
      </c>
      <c r="AS105" s="653">
        <v>35.658000000000001</v>
      </c>
      <c r="AT105" s="659">
        <v>263.858</v>
      </c>
      <c r="AU105" s="653">
        <v>270.17099999999999</v>
      </c>
      <c r="AV105" s="659">
        <v>47.631999999999998</v>
      </c>
      <c r="AW105" s="653">
        <v>72.471999999999994</v>
      </c>
      <c r="AX105" s="659">
        <v>47.62</v>
      </c>
      <c r="AY105" s="653">
        <v>28.978999999999999</v>
      </c>
      <c r="AZ105" s="659">
        <v>13.887</v>
      </c>
      <c r="BA105" s="653">
        <v>15.7</v>
      </c>
      <c r="BB105" s="659">
        <v>0.24</v>
      </c>
      <c r="BC105" s="653">
        <v>5.1999999999999998E-2</v>
      </c>
      <c r="BD105" s="659">
        <v>0.17199999999999999</v>
      </c>
      <c r="BE105" s="653">
        <v>3.3000000000000002E-2</v>
      </c>
      <c r="BF105" s="659">
        <v>3.0579999999999998</v>
      </c>
      <c r="BG105" s="653">
        <v>3.3650000000000002</v>
      </c>
      <c r="BH105" s="659">
        <v>0.67600000000000005</v>
      </c>
      <c r="BI105" s="653">
        <v>1.1020000000000001</v>
      </c>
      <c r="BJ105" s="659">
        <v>-3.1E-2</v>
      </c>
      <c r="BK105" s="653">
        <v>-10.47</v>
      </c>
      <c r="BL105" s="659">
        <v>-0.01</v>
      </c>
      <c r="BM105" s="653">
        <v>-3.2210000000000001</v>
      </c>
      <c r="BN105" s="659">
        <v>364.66399999999999</v>
      </c>
      <c r="BO105" s="653">
        <v>381.19099999999997</v>
      </c>
      <c r="BP105" s="659">
        <v>75.567999999999998</v>
      </c>
      <c r="BQ105" s="653">
        <v>125.07</v>
      </c>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row>
    <row r="106" spans="1:189">
      <c r="A106" s="193"/>
      <c r="B106" s="200" t="s">
        <v>176</v>
      </c>
      <c r="C106" s="661">
        <v>3.8050000000000002</v>
      </c>
      <c r="D106" s="654">
        <v>1.29</v>
      </c>
      <c r="E106" s="661">
        <f t="shared" si="111"/>
        <v>2.1260000000000003</v>
      </c>
      <c r="F106" s="654">
        <f t="shared" si="112"/>
        <v>0.22199999999999998</v>
      </c>
      <c r="G106" s="661">
        <v>27.858000000000001</v>
      </c>
      <c r="H106" s="654">
        <v>68.150000000000006</v>
      </c>
      <c r="I106" s="661">
        <f t="shared" si="113"/>
        <v>1.8140000000000001</v>
      </c>
      <c r="J106" s="654">
        <f t="shared" si="114"/>
        <v>15.515000000000008</v>
      </c>
      <c r="K106" s="661">
        <v>126.806</v>
      </c>
      <c r="L106" s="654">
        <v>60.889000000000003</v>
      </c>
      <c r="M106" s="661">
        <f t="shared" si="115"/>
        <v>8.4309999999999974</v>
      </c>
      <c r="N106" s="654">
        <f t="shared" si="116"/>
        <v>12.493000000000002</v>
      </c>
      <c r="O106" s="661">
        <v>28.824000000000002</v>
      </c>
      <c r="P106" s="654">
        <v>18.614999999999998</v>
      </c>
      <c r="Q106" s="661">
        <f t="shared" si="117"/>
        <v>6.4090000000000025</v>
      </c>
      <c r="R106" s="654">
        <f t="shared" si="118"/>
        <v>6.6569999999999983</v>
      </c>
      <c r="S106" s="661">
        <v>0.29199999999999998</v>
      </c>
      <c r="T106" s="654">
        <v>9.4E-2</v>
      </c>
      <c r="U106" s="661">
        <f t="shared" si="119"/>
        <v>0.22399999999999998</v>
      </c>
      <c r="V106" s="654">
        <f t="shared" si="120"/>
        <v>4.2000000000000003E-2</v>
      </c>
      <c r="W106" s="661">
        <v>0.21199999999999999</v>
      </c>
      <c r="X106" s="654">
        <v>0.19500000000000001</v>
      </c>
      <c r="Y106" s="661">
        <f t="shared" si="121"/>
        <v>4.5999999999999985E-2</v>
      </c>
      <c r="Z106" s="654">
        <f t="shared" si="122"/>
        <v>0.114</v>
      </c>
      <c r="AA106" s="661">
        <v>0</v>
      </c>
      <c r="AB106" s="654">
        <v>0</v>
      </c>
      <c r="AC106" s="661">
        <f t="shared" si="123"/>
        <v>0</v>
      </c>
      <c r="AD106" s="654">
        <f t="shared" si="124"/>
        <v>0</v>
      </c>
      <c r="AE106" s="661">
        <v>187.797</v>
      </c>
      <c r="AF106" s="654">
        <v>149.233</v>
      </c>
      <c r="AG106" s="661">
        <f t="shared" si="125"/>
        <v>19.049999999999983</v>
      </c>
      <c r="AH106" s="654">
        <f t="shared" si="126"/>
        <v>35.043000000000006</v>
      </c>
      <c r="AI106" s="198"/>
      <c r="AJ106" s="193">
        <v>0</v>
      </c>
      <c r="AK106" s="200" t="s">
        <v>176</v>
      </c>
      <c r="AL106" s="661">
        <v>1.679</v>
      </c>
      <c r="AM106" s="654">
        <v>1.0680000000000001</v>
      </c>
      <c r="AN106" s="661">
        <v>1.482</v>
      </c>
      <c r="AO106" s="654">
        <v>9.8000000000000004E-2</v>
      </c>
      <c r="AP106" s="661">
        <v>26.044</v>
      </c>
      <c r="AQ106" s="654">
        <v>52.634999999999998</v>
      </c>
      <c r="AR106" s="661">
        <v>8.1739999999999995</v>
      </c>
      <c r="AS106" s="654">
        <v>24.143000000000001</v>
      </c>
      <c r="AT106" s="661">
        <v>118.375</v>
      </c>
      <c r="AU106" s="654">
        <v>48.396000000000001</v>
      </c>
      <c r="AV106" s="661">
        <v>29.248000000000001</v>
      </c>
      <c r="AW106" s="654">
        <v>18.149999999999999</v>
      </c>
      <c r="AX106" s="661">
        <v>22.414999999999999</v>
      </c>
      <c r="AY106" s="654">
        <v>11.958</v>
      </c>
      <c r="AZ106" s="661">
        <v>5.2859999999999996</v>
      </c>
      <c r="BA106" s="654">
        <v>6.5369999999999999</v>
      </c>
      <c r="BB106" s="661">
        <v>6.8000000000000005E-2</v>
      </c>
      <c r="BC106" s="654">
        <v>5.1999999999999998E-2</v>
      </c>
      <c r="BD106" s="661">
        <v>0</v>
      </c>
      <c r="BE106" s="654">
        <v>3.3000000000000002E-2</v>
      </c>
      <c r="BF106" s="661">
        <v>0.16600000000000001</v>
      </c>
      <c r="BG106" s="654">
        <v>8.1000000000000003E-2</v>
      </c>
      <c r="BH106" s="661">
        <v>5.0999999999999997E-2</v>
      </c>
      <c r="BI106" s="654">
        <v>5.0999999999999997E-2</v>
      </c>
      <c r="BJ106" s="661">
        <v>0</v>
      </c>
      <c r="BK106" s="654">
        <v>0</v>
      </c>
      <c r="BL106" s="661">
        <v>0</v>
      </c>
      <c r="BM106" s="654">
        <v>0</v>
      </c>
      <c r="BN106" s="661">
        <v>168.74700000000001</v>
      </c>
      <c r="BO106" s="654">
        <v>114.19</v>
      </c>
      <c r="BP106" s="661">
        <v>44.241</v>
      </c>
      <c r="BQ106" s="654">
        <v>49.012</v>
      </c>
      <c r="FT106" s="88"/>
      <c r="FU106" s="88"/>
      <c r="FV106" s="88"/>
      <c r="FW106" s="88"/>
      <c r="FX106" s="88"/>
      <c r="FY106" s="88"/>
      <c r="FZ106" s="88"/>
      <c r="GA106" s="88"/>
      <c r="GB106" s="88"/>
      <c r="GC106" s="88"/>
      <c r="GD106" s="88"/>
      <c r="GE106" s="88"/>
      <c r="GF106" s="88"/>
      <c r="GG106" s="88"/>
    </row>
    <row r="107" spans="1:189">
      <c r="A107" s="193"/>
      <c r="B107" s="200" t="s">
        <v>203</v>
      </c>
      <c r="C107" s="650">
        <v>5.0000000000000001E-3</v>
      </c>
      <c r="D107" s="654">
        <v>12.6</v>
      </c>
      <c r="E107" s="650">
        <f t="shared" si="111"/>
        <v>1E-3</v>
      </c>
      <c r="F107" s="654">
        <f t="shared" si="112"/>
        <v>2.0749999999999993</v>
      </c>
      <c r="G107" s="650">
        <v>21.379000000000001</v>
      </c>
      <c r="H107" s="654">
        <v>33.450000000000003</v>
      </c>
      <c r="I107" s="650">
        <f t="shared" si="113"/>
        <v>-0.81299999999999883</v>
      </c>
      <c r="J107" s="654">
        <f t="shared" si="114"/>
        <v>8.5840000000000032</v>
      </c>
      <c r="K107" s="650">
        <v>230.67099999999999</v>
      </c>
      <c r="L107" s="654">
        <v>288.18400000000003</v>
      </c>
      <c r="M107" s="650">
        <f t="shared" si="115"/>
        <v>85.187999999999988</v>
      </c>
      <c r="N107" s="654">
        <f t="shared" si="116"/>
        <v>66.40900000000002</v>
      </c>
      <c r="O107" s="650">
        <v>31.742999999999999</v>
      </c>
      <c r="P107" s="654">
        <v>23.579000000000001</v>
      </c>
      <c r="Q107" s="650">
        <f t="shared" si="117"/>
        <v>6.5380000000000003</v>
      </c>
      <c r="R107" s="654">
        <f t="shared" si="118"/>
        <v>6.5579999999999998</v>
      </c>
      <c r="S107" s="650">
        <v>2.8000000000000001E-2</v>
      </c>
      <c r="T107" s="654">
        <v>2E-3</v>
      </c>
      <c r="U107" s="650">
        <f t="shared" si="119"/>
        <v>-0.14399999999999999</v>
      </c>
      <c r="V107" s="654">
        <f t="shared" si="120"/>
        <v>2E-3</v>
      </c>
      <c r="W107" s="650">
        <v>3.891</v>
      </c>
      <c r="X107" s="654">
        <v>4.4089999999999998</v>
      </c>
      <c r="Y107" s="650">
        <f t="shared" si="121"/>
        <v>0.99900000000000011</v>
      </c>
      <c r="Z107" s="654">
        <f t="shared" si="122"/>
        <v>1.125</v>
      </c>
      <c r="AA107" s="650">
        <v>-3.9E-2</v>
      </c>
      <c r="AB107" s="654">
        <v>-12.539</v>
      </c>
      <c r="AC107" s="650">
        <f t="shared" si="123"/>
        <v>-8.0000000000000002E-3</v>
      </c>
      <c r="AD107" s="654">
        <f t="shared" si="124"/>
        <v>-2.0689999999999991</v>
      </c>
      <c r="AE107" s="650">
        <v>287.678</v>
      </c>
      <c r="AF107" s="654">
        <v>349.685</v>
      </c>
      <c r="AG107" s="650">
        <f t="shared" si="125"/>
        <v>91.760999999999996</v>
      </c>
      <c r="AH107" s="654">
        <f t="shared" si="126"/>
        <v>82.684000000000026</v>
      </c>
      <c r="AI107" s="198"/>
      <c r="AJ107" s="193">
        <v>0</v>
      </c>
      <c r="AK107" s="200" t="s">
        <v>203</v>
      </c>
      <c r="AL107" s="650">
        <v>4.0000000000000001E-3</v>
      </c>
      <c r="AM107" s="654">
        <v>10.525</v>
      </c>
      <c r="AN107" s="650">
        <v>0</v>
      </c>
      <c r="AO107" s="654">
        <v>3.2280000000000002</v>
      </c>
      <c r="AP107" s="650">
        <v>22.192</v>
      </c>
      <c r="AQ107" s="654">
        <v>24.866</v>
      </c>
      <c r="AR107" s="650">
        <v>3.5550000000000002</v>
      </c>
      <c r="AS107" s="654">
        <v>11.515000000000001</v>
      </c>
      <c r="AT107" s="650">
        <v>145.483</v>
      </c>
      <c r="AU107" s="654">
        <v>221.77500000000001</v>
      </c>
      <c r="AV107" s="650">
        <v>18.384</v>
      </c>
      <c r="AW107" s="654">
        <v>54.322000000000003</v>
      </c>
      <c r="AX107" s="650">
        <v>25.204999999999998</v>
      </c>
      <c r="AY107" s="654">
        <v>17.021000000000001</v>
      </c>
      <c r="AZ107" s="650">
        <v>8.6010000000000009</v>
      </c>
      <c r="BA107" s="654">
        <v>9.1630000000000003</v>
      </c>
      <c r="BB107" s="650">
        <v>0.17199999999999999</v>
      </c>
      <c r="BC107" s="654">
        <v>0</v>
      </c>
      <c r="BD107" s="650">
        <v>0.17199999999999999</v>
      </c>
      <c r="BE107" s="654">
        <v>0</v>
      </c>
      <c r="BF107" s="650">
        <v>2.8919999999999999</v>
      </c>
      <c r="BG107" s="654">
        <v>3.2839999999999998</v>
      </c>
      <c r="BH107" s="650">
        <v>0.625</v>
      </c>
      <c r="BI107" s="654">
        <v>1.0509999999999999</v>
      </c>
      <c r="BJ107" s="650">
        <v>-3.1E-2</v>
      </c>
      <c r="BK107" s="654">
        <v>-10.47</v>
      </c>
      <c r="BL107" s="650">
        <v>-0.01</v>
      </c>
      <c r="BM107" s="654">
        <v>-3.2210000000000001</v>
      </c>
      <c r="BN107" s="650">
        <v>195.917</v>
      </c>
      <c r="BO107" s="654">
        <v>267.00099999999998</v>
      </c>
      <c r="BP107" s="650">
        <v>31.327000000000002</v>
      </c>
      <c r="BQ107" s="654">
        <v>76.058000000000007</v>
      </c>
      <c r="FT107" s="88"/>
      <c r="FU107" s="88"/>
      <c r="FV107" s="88"/>
      <c r="FW107" s="88"/>
      <c r="FX107" s="88"/>
      <c r="FY107" s="88"/>
      <c r="FZ107" s="88"/>
      <c r="GA107" s="88"/>
      <c r="GB107" s="88"/>
      <c r="GC107" s="88"/>
      <c r="GD107" s="88"/>
      <c r="GE107" s="88"/>
      <c r="GF107" s="88"/>
      <c r="GG107" s="88"/>
    </row>
    <row r="108" spans="1:189" s="197" customFormat="1">
      <c r="A108" s="187"/>
      <c r="B108" s="195" t="s">
        <v>100</v>
      </c>
      <c r="C108" s="659">
        <v>-40.545000000000002</v>
      </c>
      <c r="D108" s="653">
        <v>-72.408000000000001</v>
      </c>
      <c r="E108" s="659">
        <f t="shared" si="111"/>
        <v>-9.7730000000000032</v>
      </c>
      <c r="F108" s="653">
        <f t="shared" si="112"/>
        <v>-21.682000000000002</v>
      </c>
      <c r="G108" s="659">
        <v>-203.67099999999999</v>
      </c>
      <c r="H108" s="653">
        <v>-283.63900000000001</v>
      </c>
      <c r="I108" s="659">
        <f t="shared" si="113"/>
        <v>32.925000000000011</v>
      </c>
      <c r="J108" s="653">
        <f t="shared" si="114"/>
        <v>-27.77200000000002</v>
      </c>
      <c r="K108" s="659">
        <v>-1054.123</v>
      </c>
      <c r="L108" s="653">
        <v>-1003.535</v>
      </c>
      <c r="M108" s="659">
        <f t="shared" si="115"/>
        <v>-326.98099999999999</v>
      </c>
      <c r="N108" s="653">
        <f t="shared" si="116"/>
        <v>-257.88599999999997</v>
      </c>
      <c r="O108" s="659">
        <v>-254.20599999999999</v>
      </c>
      <c r="P108" s="653">
        <v>-149.25299999999999</v>
      </c>
      <c r="Q108" s="659">
        <f t="shared" si="117"/>
        <v>-73.429999999999978</v>
      </c>
      <c r="R108" s="653">
        <f t="shared" si="118"/>
        <v>-41.61699999999999</v>
      </c>
      <c r="S108" s="659">
        <v>-2.5680000000000001</v>
      </c>
      <c r="T108" s="653">
        <v>-1.4330000000000001</v>
      </c>
      <c r="U108" s="659">
        <f t="shared" si="119"/>
        <v>-0.20599999999999996</v>
      </c>
      <c r="V108" s="653">
        <f t="shared" si="120"/>
        <v>-0.89500000000000002</v>
      </c>
      <c r="W108" s="659">
        <v>-80.209999999999994</v>
      </c>
      <c r="X108" s="653">
        <v>-8.6560000000000006</v>
      </c>
      <c r="Y108" s="659">
        <f t="shared" si="121"/>
        <v>-4.7749999999999915</v>
      </c>
      <c r="Z108" s="653">
        <f t="shared" si="122"/>
        <v>-3.2950000000000008</v>
      </c>
      <c r="AA108" s="659">
        <v>6.4000000000000001E-2</v>
      </c>
      <c r="AB108" s="653">
        <v>12.539</v>
      </c>
      <c r="AC108" s="659">
        <f t="shared" si="123"/>
        <v>3.3000000000000002E-2</v>
      </c>
      <c r="AD108" s="653">
        <f t="shared" si="124"/>
        <v>2.0640000000000001</v>
      </c>
      <c r="AE108" s="659">
        <v>-1635.259</v>
      </c>
      <c r="AF108" s="653">
        <v>-1506.385</v>
      </c>
      <c r="AG108" s="659">
        <f t="shared" si="125"/>
        <v>-382.20700000000011</v>
      </c>
      <c r="AH108" s="653">
        <f t="shared" si="126"/>
        <v>-351.08300000000008</v>
      </c>
      <c r="AI108" s="769"/>
      <c r="AJ108" s="187">
        <v>0</v>
      </c>
      <c r="AK108" s="195" t="s">
        <v>100</v>
      </c>
      <c r="AL108" s="659">
        <v>-30.771999999999998</v>
      </c>
      <c r="AM108" s="653">
        <v>-50.725999999999999</v>
      </c>
      <c r="AN108" s="659">
        <v>-8.5259999999999998</v>
      </c>
      <c r="AO108" s="653">
        <v>-19.710999999999999</v>
      </c>
      <c r="AP108" s="659">
        <v>-236.596</v>
      </c>
      <c r="AQ108" s="653">
        <v>-255.86699999999999</v>
      </c>
      <c r="AR108" s="659">
        <v>-131.227</v>
      </c>
      <c r="AS108" s="653">
        <v>-104.40300000000001</v>
      </c>
      <c r="AT108" s="659">
        <v>-727.14200000000005</v>
      </c>
      <c r="AU108" s="653">
        <v>-745.649</v>
      </c>
      <c r="AV108" s="659">
        <v>-211.20099999999999</v>
      </c>
      <c r="AW108" s="653">
        <v>-241.06899999999999</v>
      </c>
      <c r="AX108" s="659">
        <v>-180.77600000000001</v>
      </c>
      <c r="AY108" s="653">
        <v>-107.636</v>
      </c>
      <c r="AZ108" s="659">
        <v>-62.466000000000001</v>
      </c>
      <c r="BA108" s="653">
        <v>-29.436</v>
      </c>
      <c r="BB108" s="659">
        <v>-2.3620000000000001</v>
      </c>
      <c r="BC108" s="653">
        <v>-0.53800000000000003</v>
      </c>
      <c r="BD108" s="659">
        <v>-0.746</v>
      </c>
      <c r="BE108" s="653">
        <v>-7.6999999999999999E-2</v>
      </c>
      <c r="BF108" s="659">
        <v>-75.435000000000002</v>
      </c>
      <c r="BG108" s="653">
        <v>-5.3609999999999998</v>
      </c>
      <c r="BH108" s="659">
        <v>-4.4219999999999997</v>
      </c>
      <c r="BI108" s="653">
        <v>-1.994</v>
      </c>
      <c r="BJ108" s="659">
        <v>3.1E-2</v>
      </c>
      <c r="BK108" s="653">
        <v>10.475</v>
      </c>
      <c r="BL108" s="659">
        <v>0.01</v>
      </c>
      <c r="BM108" s="653">
        <v>3.226</v>
      </c>
      <c r="BN108" s="659">
        <v>-1253.0519999999999</v>
      </c>
      <c r="BO108" s="653">
        <v>-1155.3019999999999</v>
      </c>
      <c r="BP108" s="659">
        <v>-418.57799999999997</v>
      </c>
      <c r="BQ108" s="653">
        <v>-393.464</v>
      </c>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73"/>
      <c r="CZ108" s="173"/>
      <c r="DA108" s="173"/>
      <c r="DB108" s="173"/>
      <c r="DC108" s="173"/>
      <c r="DD108" s="173"/>
      <c r="DE108" s="173"/>
      <c r="DF108" s="173"/>
      <c r="DG108" s="173"/>
      <c r="DH108" s="173"/>
      <c r="DI108" s="173"/>
      <c r="DJ108" s="173"/>
      <c r="DK108" s="173"/>
      <c r="DL108" s="173"/>
      <c r="DM108" s="173"/>
      <c r="DN108" s="173"/>
      <c r="DO108" s="173"/>
      <c r="DP108" s="173"/>
      <c r="DQ108" s="173"/>
      <c r="DR108" s="173"/>
      <c r="DS108" s="173"/>
      <c r="DT108" s="173"/>
      <c r="DU108" s="173"/>
      <c r="DV108" s="173"/>
      <c r="DW108" s="173"/>
      <c r="DX108" s="173"/>
      <c r="DY108" s="173"/>
      <c r="DZ108" s="173"/>
      <c r="EA108" s="173"/>
      <c r="EB108" s="173"/>
      <c r="EC108" s="173"/>
      <c r="ED108" s="173"/>
      <c r="EE108" s="173"/>
      <c r="EF108" s="173"/>
      <c r="EG108" s="173"/>
      <c r="EH108" s="173"/>
      <c r="EI108" s="173"/>
      <c r="EJ108" s="173"/>
      <c r="EK108" s="173"/>
      <c r="EL108" s="173"/>
      <c r="EM108" s="173"/>
      <c r="EN108" s="173"/>
      <c r="EO108" s="173"/>
      <c r="EP108" s="173"/>
      <c r="EQ108" s="173"/>
      <c r="ER108" s="173"/>
      <c r="ES108" s="173"/>
      <c r="ET108" s="173"/>
      <c r="EU108" s="173"/>
      <c r="EV108" s="173"/>
      <c r="EW108" s="173"/>
      <c r="EX108" s="173"/>
      <c r="EY108" s="173"/>
      <c r="EZ108" s="173"/>
      <c r="FA108" s="173"/>
      <c r="FB108" s="173"/>
      <c r="FC108" s="173"/>
      <c r="FD108" s="173"/>
      <c r="FE108" s="173"/>
      <c r="FF108" s="173"/>
      <c r="FG108" s="173"/>
      <c r="FH108" s="173"/>
      <c r="FI108" s="173"/>
      <c r="FJ108" s="173"/>
      <c r="FK108" s="173"/>
      <c r="FL108" s="173"/>
      <c r="FM108" s="173"/>
      <c r="FN108" s="173"/>
      <c r="FO108" s="173"/>
      <c r="FP108" s="173"/>
      <c r="FQ108" s="173"/>
      <c r="FR108" s="173"/>
      <c r="FS108" s="173"/>
      <c r="FT108" s="173"/>
      <c r="FU108" s="173"/>
      <c r="FV108" s="173"/>
      <c r="FW108" s="173"/>
      <c r="FX108" s="173"/>
      <c r="FY108" s="173"/>
      <c r="FZ108" s="173"/>
      <c r="GA108" s="173"/>
      <c r="GB108" s="173"/>
      <c r="GC108" s="173"/>
      <c r="GD108" s="173"/>
      <c r="GE108" s="173"/>
      <c r="GF108" s="173"/>
      <c r="GG108" s="173"/>
    </row>
    <row r="109" spans="1:189">
      <c r="A109" s="193"/>
      <c r="B109" s="200" t="s">
        <v>204</v>
      </c>
      <c r="C109" s="650">
        <v>-1.9319999999999999</v>
      </c>
      <c r="D109" s="654">
        <v>-7.4980000000000002</v>
      </c>
      <c r="E109" s="650">
        <f t="shared" si="111"/>
        <v>0</v>
      </c>
      <c r="F109" s="654">
        <f t="shared" si="112"/>
        <v>-2.8159999999999998</v>
      </c>
      <c r="G109" s="650">
        <v>-0.252</v>
      </c>
      <c r="H109" s="654">
        <v>-0.188</v>
      </c>
      <c r="I109" s="650">
        <f t="shared" si="113"/>
        <v>-0.161</v>
      </c>
      <c r="J109" s="654">
        <f t="shared" si="114"/>
        <v>1.0000000000000009E-2</v>
      </c>
      <c r="K109" s="650">
        <v>-93.022000000000006</v>
      </c>
      <c r="L109" s="654">
        <v>-79.91</v>
      </c>
      <c r="M109" s="650">
        <f t="shared" si="115"/>
        <v>-22.315000000000012</v>
      </c>
      <c r="N109" s="654">
        <f t="shared" si="116"/>
        <v>-18.975999999999999</v>
      </c>
      <c r="O109" s="650">
        <v>-149.31700000000001</v>
      </c>
      <c r="P109" s="654">
        <v>-53.853000000000002</v>
      </c>
      <c r="Q109" s="650">
        <f t="shared" si="117"/>
        <v>-49.695000000000007</v>
      </c>
      <c r="R109" s="654">
        <f t="shared" si="118"/>
        <v>-19.119</v>
      </c>
      <c r="S109" s="650">
        <v>-2.5339999999999998</v>
      </c>
      <c r="T109" s="654">
        <v>-1.383</v>
      </c>
      <c r="U109" s="650">
        <f t="shared" si="119"/>
        <v>-0.93499999999999983</v>
      </c>
      <c r="V109" s="654">
        <f t="shared" si="120"/>
        <v>-0.88</v>
      </c>
      <c r="W109" s="650">
        <v>0</v>
      </c>
      <c r="X109" s="654">
        <v>0</v>
      </c>
      <c r="Y109" s="650">
        <f t="shared" si="121"/>
        <v>0</v>
      </c>
      <c r="Z109" s="654">
        <f t="shared" si="122"/>
        <v>0</v>
      </c>
      <c r="AA109" s="650">
        <v>0</v>
      </c>
      <c r="AB109" s="654">
        <v>0</v>
      </c>
      <c r="AC109" s="650">
        <f t="shared" si="123"/>
        <v>0</v>
      </c>
      <c r="AD109" s="654">
        <f t="shared" si="124"/>
        <v>0</v>
      </c>
      <c r="AE109" s="650">
        <v>-247.05699999999999</v>
      </c>
      <c r="AF109" s="654">
        <v>-142.83199999999999</v>
      </c>
      <c r="AG109" s="650">
        <f t="shared" si="125"/>
        <v>-73.105999999999995</v>
      </c>
      <c r="AH109" s="654">
        <f t="shared" si="126"/>
        <v>-41.780999999999992</v>
      </c>
      <c r="AI109" s="198"/>
      <c r="AJ109" s="193">
        <v>0</v>
      </c>
      <c r="AK109" s="200" t="s">
        <v>204</v>
      </c>
      <c r="AL109" s="650">
        <v>-1.9319999999999999</v>
      </c>
      <c r="AM109" s="654">
        <v>-4.6820000000000004</v>
      </c>
      <c r="AN109" s="650">
        <v>0</v>
      </c>
      <c r="AO109" s="654">
        <v>-2.2290000000000001</v>
      </c>
      <c r="AP109" s="650">
        <v>-9.0999999999999998E-2</v>
      </c>
      <c r="AQ109" s="654">
        <v>-0.19800000000000001</v>
      </c>
      <c r="AR109" s="650">
        <v>2.7E-2</v>
      </c>
      <c r="AS109" s="654">
        <v>-0.16700000000000001</v>
      </c>
      <c r="AT109" s="650">
        <v>-70.706999999999994</v>
      </c>
      <c r="AU109" s="654">
        <v>-60.933999999999997</v>
      </c>
      <c r="AV109" s="650">
        <v>-21.504000000000001</v>
      </c>
      <c r="AW109" s="654">
        <v>6.3109999999999999</v>
      </c>
      <c r="AX109" s="650">
        <v>-99.622</v>
      </c>
      <c r="AY109" s="654">
        <v>-34.734000000000002</v>
      </c>
      <c r="AZ109" s="650">
        <v>-41.41</v>
      </c>
      <c r="BA109" s="654">
        <v>-16.547000000000001</v>
      </c>
      <c r="BB109" s="650">
        <v>-1.599</v>
      </c>
      <c r="BC109" s="654">
        <v>-0.503</v>
      </c>
      <c r="BD109" s="650">
        <v>0</v>
      </c>
      <c r="BE109" s="654">
        <v>-0.05</v>
      </c>
      <c r="BF109" s="650">
        <v>0</v>
      </c>
      <c r="BG109" s="654">
        <v>0</v>
      </c>
      <c r="BH109" s="650">
        <v>0</v>
      </c>
      <c r="BI109" s="654">
        <v>0</v>
      </c>
      <c r="BJ109" s="650">
        <v>0</v>
      </c>
      <c r="BK109" s="654">
        <v>0</v>
      </c>
      <c r="BL109" s="650">
        <v>0</v>
      </c>
      <c r="BM109" s="654">
        <v>0</v>
      </c>
      <c r="BN109" s="650">
        <v>-173.95099999999999</v>
      </c>
      <c r="BO109" s="654">
        <v>-101.051</v>
      </c>
      <c r="BP109" s="650">
        <v>-62.887</v>
      </c>
      <c r="BQ109" s="654">
        <v>-12.682</v>
      </c>
      <c r="FT109" s="88"/>
      <c r="FU109" s="88"/>
      <c r="FV109" s="88"/>
      <c r="FW109" s="88"/>
      <c r="FX109" s="88"/>
      <c r="FY109" s="88"/>
      <c r="FZ109" s="88"/>
      <c r="GA109" s="88"/>
      <c r="GB109" s="88"/>
      <c r="GC109" s="88"/>
      <c r="GD109" s="88"/>
      <c r="GE109" s="88"/>
      <c r="GF109" s="88"/>
      <c r="GG109" s="88"/>
    </row>
    <row r="110" spans="1:189">
      <c r="A110" s="193"/>
      <c r="B110" s="200" t="s">
        <v>205</v>
      </c>
      <c r="C110" s="650">
        <v>-24.056999999999999</v>
      </c>
      <c r="D110" s="654">
        <v>-24.146000000000001</v>
      </c>
      <c r="E110" s="650">
        <f t="shared" si="111"/>
        <v>-6.0809999999999995</v>
      </c>
      <c r="F110" s="654">
        <f t="shared" si="112"/>
        <v>-6.0809999999999995</v>
      </c>
      <c r="G110" s="650">
        <v>0</v>
      </c>
      <c r="H110" s="654">
        <v>0</v>
      </c>
      <c r="I110" s="650">
        <f t="shared" si="113"/>
        <v>0</v>
      </c>
      <c r="J110" s="654">
        <f t="shared" si="114"/>
        <v>0</v>
      </c>
      <c r="K110" s="650">
        <v>-196.52699999999999</v>
      </c>
      <c r="L110" s="654">
        <v>-163.01</v>
      </c>
      <c r="M110" s="650">
        <f t="shared" si="115"/>
        <v>-43.870999999999981</v>
      </c>
      <c r="N110" s="654">
        <f t="shared" si="116"/>
        <v>-40.001999999999995</v>
      </c>
      <c r="O110" s="650">
        <v>-78.924999999999997</v>
      </c>
      <c r="P110" s="654">
        <v>-101.116</v>
      </c>
      <c r="Q110" s="650">
        <f t="shared" si="117"/>
        <v>-17.686999999999998</v>
      </c>
      <c r="R110" s="654">
        <f t="shared" si="118"/>
        <v>-23.929999999999993</v>
      </c>
      <c r="S110" s="650">
        <v>0</v>
      </c>
      <c r="T110" s="654">
        <v>0</v>
      </c>
      <c r="U110" s="650">
        <f t="shared" si="119"/>
        <v>0</v>
      </c>
      <c r="V110" s="654">
        <f t="shared" si="120"/>
        <v>0</v>
      </c>
      <c r="W110" s="650">
        <v>0</v>
      </c>
      <c r="X110" s="654">
        <v>0</v>
      </c>
      <c r="Y110" s="650">
        <f t="shared" si="121"/>
        <v>0</v>
      </c>
      <c r="Z110" s="654">
        <f t="shared" si="122"/>
        <v>0</v>
      </c>
      <c r="AA110" s="650">
        <v>0</v>
      </c>
      <c r="AB110" s="654">
        <v>0</v>
      </c>
      <c r="AC110" s="650">
        <f t="shared" si="123"/>
        <v>0</v>
      </c>
      <c r="AD110" s="654">
        <f t="shared" si="124"/>
        <v>0</v>
      </c>
      <c r="AE110" s="650">
        <v>-299.50900000000001</v>
      </c>
      <c r="AF110" s="654">
        <v>-288.27199999999999</v>
      </c>
      <c r="AG110" s="650">
        <f t="shared" si="125"/>
        <v>-67.63900000000001</v>
      </c>
      <c r="AH110" s="654">
        <f t="shared" si="126"/>
        <v>-70.013000000000005</v>
      </c>
      <c r="AI110" s="198"/>
      <c r="AJ110" s="193">
        <v>0</v>
      </c>
      <c r="AK110" s="200" t="s">
        <v>205</v>
      </c>
      <c r="AL110" s="650">
        <v>-17.975999999999999</v>
      </c>
      <c r="AM110" s="654">
        <v>-18.065000000000001</v>
      </c>
      <c r="AN110" s="650">
        <v>-6.0149999999999997</v>
      </c>
      <c r="AO110" s="654">
        <v>-6.0140000000000002</v>
      </c>
      <c r="AP110" s="650">
        <v>0</v>
      </c>
      <c r="AQ110" s="654">
        <v>0</v>
      </c>
      <c r="AR110" s="650">
        <v>0</v>
      </c>
      <c r="AS110" s="654">
        <v>0</v>
      </c>
      <c r="AT110" s="650">
        <v>-152.65600000000001</v>
      </c>
      <c r="AU110" s="654">
        <v>-123.008</v>
      </c>
      <c r="AV110" s="650">
        <v>-47.256</v>
      </c>
      <c r="AW110" s="654">
        <v>-50.42</v>
      </c>
      <c r="AX110" s="650">
        <v>-61.238</v>
      </c>
      <c r="AY110" s="654">
        <v>-77.186000000000007</v>
      </c>
      <c r="AZ110" s="650">
        <v>-20.503</v>
      </c>
      <c r="BA110" s="654">
        <v>-25.704000000000001</v>
      </c>
      <c r="BB110" s="650">
        <v>0</v>
      </c>
      <c r="BC110" s="654">
        <v>0</v>
      </c>
      <c r="BD110" s="650">
        <v>0</v>
      </c>
      <c r="BE110" s="654">
        <v>0</v>
      </c>
      <c r="BF110" s="650">
        <v>0</v>
      </c>
      <c r="BG110" s="654">
        <v>0</v>
      </c>
      <c r="BH110" s="650">
        <v>0</v>
      </c>
      <c r="BI110" s="654">
        <v>0</v>
      </c>
      <c r="BJ110" s="650">
        <v>0</v>
      </c>
      <c r="BK110" s="654">
        <v>0</v>
      </c>
      <c r="BL110" s="650">
        <v>0</v>
      </c>
      <c r="BM110" s="654">
        <v>0</v>
      </c>
      <c r="BN110" s="650">
        <v>-231.87</v>
      </c>
      <c r="BO110" s="654">
        <v>-218.25899999999999</v>
      </c>
      <c r="BP110" s="650">
        <v>-73.774000000000001</v>
      </c>
      <c r="BQ110" s="654">
        <v>-82.138000000000005</v>
      </c>
      <c r="FT110" s="88"/>
      <c r="FU110" s="88"/>
      <c r="FV110" s="88"/>
      <c r="FW110" s="88"/>
      <c r="FX110" s="88"/>
      <c r="FY110" s="88"/>
      <c r="FZ110" s="88"/>
      <c r="GA110" s="88"/>
      <c r="GB110" s="88"/>
      <c r="GC110" s="88"/>
      <c r="GD110" s="88"/>
      <c r="GE110" s="88"/>
      <c r="GF110" s="88"/>
      <c r="GG110" s="88"/>
    </row>
    <row r="111" spans="1:189">
      <c r="A111" s="193"/>
      <c r="B111" s="200" t="s">
        <v>108</v>
      </c>
      <c r="C111" s="650">
        <v>-14.555999999999999</v>
      </c>
      <c r="D111" s="654">
        <v>-40.764000000000003</v>
      </c>
      <c r="E111" s="650">
        <f t="shared" si="111"/>
        <v>-3.6919999999999984</v>
      </c>
      <c r="F111" s="654">
        <f t="shared" si="112"/>
        <v>-12.785000000000004</v>
      </c>
      <c r="G111" s="650">
        <v>-203.41900000000001</v>
      </c>
      <c r="H111" s="654">
        <v>-283.45100000000002</v>
      </c>
      <c r="I111" s="650">
        <f t="shared" si="113"/>
        <v>33.085999999999984</v>
      </c>
      <c r="J111" s="654">
        <f t="shared" si="114"/>
        <v>-27.782000000000011</v>
      </c>
      <c r="K111" s="650">
        <v>-764.57399999999996</v>
      </c>
      <c r="L111" s="654">
        <v>-760.61500000000001</v>
      </c>
      <c r="M111" s="650">
        <f t="shared" si="115"/>
        <v>-260.79499999999996</v>
      </c>
      <c r="N111" s="654">
        <f t="shared" si="116"/>
        <v>-198.90800000000002</v>
      </c>
      <c r="O111" s="650">
        <v>-25.963999999999999</v>
      </c>
      <c r="P111" s="654">
        <v>5.7160000000000002</v>
      </c>
      <c r="Q111" s="650">
        <f t="shared" si="117"/>
        <v>-6.0479999999999983</v>
      </c>
      <c r="R111" s="654">
        <f t="shared" si="118"/>
        <v>1.4320000000000004</v>
      </c>
      <c r="S111" s="650">
        <v>-3.4000000000000002E-2</v>
      </c>
      <c r="T111" s="654">
        <v>-0.05</v>
      </c>
      <c r="U111" s="650">
        <f t="shared" si="119"/>
        <v>0.72899999999999998</v>
      </c>
      <c r="V111" s="654">
        <f t="shared" si="120"/>
        <v>-1.4999999999999999E-2</v>
      </c>
      <c r="W111" s="650">
        <v>-80.209999999999994</v>
      </c>
      <c r="X111" s="654">
        <v>-8.6560000000000006</v>
      </c>
      <c r="Y111" s="650">
        <f t="shared" si="121"/>
        <v>-4.7749999999999915</v>
      </c>
      <c r="Z111" s="654">
        <f t="shared" si="122"/>
        <v>-3.2950000000000008</v>
      </c>
      <c r="AA111" s="650">
        <v>6.4000000000000001E-2</v>
      </c>
      <c r="AB111" s="654">
        <v>12.539</v>
      </c>
      <c r="AC111" s="650">
        <f t="shared" si="123"/>
        <v>3.3000000000000002E-2</v>
      </c>
      <c r="AD111" s="654">
        <f t="shared" si="124"/>
        <v>2.0640000000000001</v>
      </c>
      <c r="AE111" s="650">
        <v>-1088.693</v>
      </c>
      <c r="AF111" s="654">
        <v>-1075.2809999999999</v>
      </c>
      <c r="AG111" s="650">
        <f t="shared" si="125"/>
        <v>-241.46199999999999</v>
      </c>
      <c r="AH111" s="654">
        <f t="shared" si="126"/>
        <v>-239.28899999999999</v>
      </c>
      <c r="AI111" s="198"/>
      <c r="AJ111" s="193">
        <v>0</v>
      </c>
      <c r="AK111" s="200" t="s">
        <v>108</v>
      </c>
      <c r="AL111" s="650">
        <v>-10.864000000000001</v>
      </c>
      <c r="AM111" s="654">
        <v>-27.978999999999999</v>
      </c>
      <c r="AN111" s="650">
        <v>-2.5110000000000001</v>
      </c>
      <c r="AO111" s="654">
        <v>-11.468</v>
      </c>
      <c r="AP111" s="650">
        <v>-236.505</v>
      </c>
      <c r="AQ111" s="654">
        <v>-255.66900000000001</v>
      </c>
      <c r="AR111" s="650">
        <v>-131.25399999999999</v>
      </c>
      <c r="AS111" s="654">
        <v>-104.236</v>
      </c>
      <c r="AT111" s="650">
        <v>-503.779</v>
      </c>
      <c r="AU111" s="654">
        <v>-561.70699999999999</v>
      </c>
      <c r="AV111" s="650">
        <v>-142.441</v>
      </c>
      <c r="AW111" s="654">
        <v>-196.96</v>
      </c>
      <c r="AX111" s="650">
        <v>-19.916</v>
      </c>
      <c r="AY111" s="654">
        <v>4.2839999999999998</v>
      </c>
      <c r="AZ111" s="650">
        <v>-0.55300000000000005</v>
      </c>
      <c r="BA111" s="654">
        <v>12.815</v>
      </c>
      <c r="BB111" s="650">
        <v>-0.76300000000000001</v>
      </c>
      <c r="BC111" s="654">
        <v>-3.5000000000000003E-2</v>
      </c>
      <c r="BD111" s="650">
        <v>-0.746</v>
      </c>
      <c r="BE111" s="654">
        <v>-2.7E-2</v>
      </c>
      <c r="BF111" s="650">
        <v>-75.435000000000002</v>
      </c>
      <c r="BG111" s="654">
        <v>-5.3609999999999998</v>
      </c>
      <c r="BH111" s="650">
        <v>-4.4219999999999997</v>
      </c>
      <c r="BI111" s="654">
        <v>-1.994</v>
      </c>
      <c r="BJ111" s="650">
        <v>3.1E-2</v>
      </c>
      <c r="BK111" s="654">
        <v>10.475</v>
      </c>
      <c r="BL111" s="650">
        <v>0.01</v>
      </c>
      <c r="BM111" s="654">
        <v>3.226</v>
      </c>
      <c r="BN111" s="650">
        <v>-847.23099999999999</v>
      </c>
      <c r="BO111" s="654">
        <v>-835.99199999999996</v>
      </c>
      <c r="BP111" s="650">
        <v>-281.91699999999997</v>
      </c>
      <c r="BQ111" s="654">
        <v>-298.64400000000001</v>
      </c>
      <c r="FT111" s="88"/>
      <c r="FU111" s="88"/>
      <c r="FV111" s="88"/>
      <c r="FW111" s="88"/>
      <c r="FX111" s="88"/>
      <c r="FY111" s="88"/>
      <c r="FZ111" s="88"/>
      <c r="GA111" s="88"/>
      <c r="GB111" s="88"/>
      <c r="GC111" s="88"/>
      <c r="GD111" s="88"/>
      <c r="GE111" s="88"/>
      <c r="GF111" s="88"/>
      <c r="GG111" s="88"/>
    </row>
    <row r="112" spans="1:189">
      <c r="A112" s="193"/>
      <c r="B112" s="200" t="s">
        <v>206</v>
      </c>
      <c r="C112" s="650">
        <v>0</v>
      </c>
      <c r="D112" s="654">
        <v>0</v>
      </c>
      <c r="E112" s="650">
        <f t="shared" si="111"/>
        <v>0</v>
      </c>
      <c r="F112" s="654">
        <f t="shared" si="112"/>
        <v>0</v>
      </c>
      <c r="G112" s="650">
        <v>333.19200000000001</v>
      </c>
      <c r="H112" s="654">
        <v>336.79599999999999</v>
      </c>
      <c r="I112" s="650">
        <f t="shared" si="113"/>
        <v>19.709000000000003</v>
      </c>
      <c r="J112" s="654">
        <f t="shared" si="114"/>
        <v>75.045999999999992</v>
      </c>
      <c r="K112" s="650">
        <v>0</v>
      </c>
      <c r="L112" s="654">
        <v>0</v>
      </c>
      <c r="M112" s="650">
        <f t="shared" si="115"/>
        <v>0</v>
      </c>
      <c r="N112" s="654">
        <f t="shared" si="116"/>
        <v>0</v>
      </c>
      <c r="O112" s="650">
        <v>0</v>
      </c>
      <c r="P112" s="654">
        <v>0</v>
      </c>
      <c r="Q112" s="650">
        <f t="shared" si="117"/>
        <v>0</v>
      </c>
      <c r="R112" s="654">
        <f t="shared" si="118"/>
        <v>0</v>
      </c>
      <c r="S112" s="650">
        <v>0</v>
      </c>
      <c r="T112" s="654">
        <v>0</v>
      </c>
      <c r="U112" s="650">
        <f t="shared" si="119"/>
        <v>0</v>
      </c>
      <c r="V112" s="654">
        <f t="shared" si="120"/>
        <v>0</v>
      </c>
      <c r="W112" s="650">
        <v>0</v>
      </c>
      <c r="X112" s="654">
        <v>0</v>
      </c>
      <c r="Y112" s="650">
        <f t="shared" si="121"/>
        <v>0</v>
      </c>
      <c r="Z112" s="654">
        <f t="shared" si="122"/>
        <v>0</v>
      </c>
      <c r="AA112" s="650">
        <v>0</v>
      </c>
      <c r="AB112" s="654">
        <v>0</v>
      </c>
      <c r="AC112" s="650">
        <f t="shared" si="123"/>
        <v>0</v>
      </c>
      <c r="AD112" s="654">
        <f t="shared" si="124"/>
        <v>0</v>
      </c>
      <c r="AE112" s="650">
        <v>333.19200000000001</v>
      </c>
      <c r="AF112" s="654">
        <v>336.79599999999999</v>
      </c>
      <c r="AG112" s="650">
        <f t="shared" si="125"/>
        <v>19.709000000000003</v>
      </c>
      <c r="AH112" s="654">
        <f t="shared" si="126"/>
        <v>75.045999999999992</v>
      </c>
      <c r="AI112" s="198"/>
      <c r="AJ112" s="193">
        <v>0</v>
      </c>
      <c r="AK112" s="200" t="s">
        <v>206</v>
      </c>
      <c r="AL112" s="650">
        <v>0</v>
      </c>
      <c r="AM112" s="654">
        <v>0</v>
      </c>
      <c r="AN112" s="650">
        <v>0</v>
      </c>
      <c r="AO112" s="654">
        <v>0</v>
      </c>
      <c r="AP112" s="650">
        <v>313.483</v>
      </c>
      <c r="AQ112" s="654">
        <v>261.75</v>
      </c>
      <c r="AR112" s="650">
        <v>143.53299999999999</v>
      </c>
      <c r="AS112" s="654">
        <v>114.73</v>
      </c>
      <c r="AT112" s="650">
        <v>0</v>
      </c>
      <c r="AU112" s="654">
        <v>0</v>
      </c>
      <c r="AV112" s="650">
        <v>0</v>
      </c>
      <c r="AW112" s="654">
        <v>0</v>
      </c>
      <c r="AX112" s="650">
        <v>0</v>
      </c>
      <c r="AY112" s="654">
        <v>0</v>
      </c>
      <c r="AZ112" s="650">
        <v>0</v>
      </c>
      <c r="BA112" s="654">
        <v>0</v>
      </c>
      <c r="BB112" s="650">
        <v>0</v>
      </c>
      <c r="BC112" s="654">
        <v>0</v>
      </c>
      <c r="BD112" s="650">
        <v>0</v>
      </c>
      <c r="BE112" s="654">
        <v>0</v>
      </c>
      <c r="BF112" s="650">
        <v>0</v>
      </c>
      <c r="BG112" s="654">
        <v>0</v>
      </c>
      <c r="BH112" s="650">
        <v>0</v>
      </c>
      <c r="BI112" s="654">
        <v>0</v>
      </c>
      <c r="BJ112" s="650">
        <v>0</v>
      </c>
      <c r="BK112" s="654">
        <v>0</v>
      </c>
      <c r="BL112" s="650">
        <v>0</v>
      </c>
      <c r="BM112" s="654">
        <v>0</v>
      </c>
      <c r="BN112" s="650">
        <v>313.483</v>
      </c>
      <c r="BO112" s="654">
        <v>261.75</v>
      </c>
      <c r="BP112" s="650">
        <v>143.53299999999999</v>
      </c>
      <c r="BQ112" s="654">
        <v>114.73</v>
      </c>
      <c r="FT112" s="88"/>
      <c r="FU112" s="88"/>
      <c r="FV112" s="88"/>
      <c r="FW112" s="88"/>
      <c r="FX112" s="88"/>
      <c r="FY112" s="88"/>
      <c r="FZ112" s="88"/>
      <c r="GA112" s="88"/>
      <c r="GB112" s="88"/>
      <c r="GC112" s="88"/>
      <c r="GD112" s="88"/>
      <c r="GE112" s="88"/>
      <c r="GF112" s="88"/>
      <c r="GG112" s="88"/>
    </row>
    <row r="113" spans="1:189" s="197" customFormat="1">
      <c r="A113" s="207"/>
      <c r="B113" s="195" t="s">
        <v>207</v>
      </c>
      <c r="C113" s="659">
        <v>-43.683</v>
      </c>
      <c r="D113" s="653">
        <v>-82.046999999999997</v>
      </c>
      <c r="E113" s="659">
        <f t="shared" si="111"/>
        <v>2.9450000000000003</v>
      </c>
      <c r="F113" s="653">
        <f t="shared" si="112"/>
        <v>-25.093999999999994</v>
      </c>
      <c r="G113" s="659">
        <v>100.188</v>
      </c>
      <c r="H113" s="653">
        <v>105.03</v>
      </c>
      <c r="I113" s="659">
        <f t="shared" si="113"/>
        <v>-0.71299999999999386</v>
      </c>
      <c r="J113" s="653">
        <f t="shared" si="114"/>
        <v>58.410000000000004</v>
      </c>
      <c r="K113" s="659">
        <v>24.861999999999998</v>
      </c>
      <c r="L113" s="653">
        <v>40.39</v>
      </c>
      <c r="M113" s="659">
        <f t="shared" si="115"/>
        <v>21.869</v>
      </c>
      <c r="N113" s="653">
        <f t="shared" si="116"/>
        <v>-42.712000000000003</v>
      </c>
      <c r="O113" s="659">
        <v>1.982</v>
      </c>
      <c r="P113" s="653">
        <v>-25.954999999999998</v>
      </c>
      <c r="Q113" s="659">
        <f t="shared" si="117"/>
        <v>-5.6369999999999996</v>
      </c>
      <c r="R113" s="653">
        <f t="shared" si="118"/>
        <v>0.72100000000000009</v>
      </c>
      <c r="S113" s="659">
        <v>1.345</v>
      </c>
      <c r="T113" s="653">
        <v>3.1349999999999998</v>
      </c>
      <c r="U113" s="659">
        <f t="shared" si="119"/>
        <v>0.372</v>
      </c>
      <c r="V113" s="653">
        <f t="shared" si="120"/>
        <v>3.133</v>
      </c>
      <c r="W113" s="659">
        <v>0.36899999999999999</v>
      </c>
      <c r="X113" s="653">
        <v>1.6830000000000001</v>
      </c>
      <c r="Y113" s="659">
        <f t="shared" si="121"/>
        <v>-0.40500000000000003</v>
      </c>
      <c r="Z113" s="653">
        <f t="shared" si="122"/>
        <v>-0.22399999999999998</v>
      </c>
      <c r="AA113" s="659">
        <v>-7.0000000000000007E-2</v>
      </c>
      <c r="AB113" s="653">
        <v>-18.521999999999998</v>
      </c>
      <c r="AC113" s="659">
        <f t="shared" si="123"/>
        <v>-7.2000000000000008E-2</v>
      </c>
      <c r="AD113" s="653">
        <f t="shared" si="124"/>
        <v>-5.352999999999998</v>
      </c>
      <c r="AE113" s="659">
        <v>84.992999999999995</v>
      </c>
      <c r="AF113" s="653">
        <v>23.713999999999999</v>
      </c>
      <c r="AG113" s="659">
        <f t="shared" si="125"/>
        <v>18.358999999999995</v>
      </c>
      <c r="AH113" s="653">
        <f t="shared" si="126"/>
        <v>-11.119</v>
      </c>
      <c r="AI113" s="173"/>
      <c r="AJ113" s="207">
        <v>0</v>
      </c>
      <c r="AK113" s="195" t="s">
        <v>207</v>
      </c>
      <c r="AL113" s="659">
        <v>-46.628</v>
      </c>
      <c r="AM113" s="653">
        <v>-56.953000000000003</v>
      </c>
      <c r="AN113" s="659">
        <v>-3.4249999999999998</v>
      </c>
      <c r="AO113" s="653">
        <v>-9.8160000000000007</v>
      </c>
      <c r="AP113" s="659">
        <v>100.901</v>
      </c>
      <c r="AQ113" s="653">
        <v>46.62</v>
      </c>
      <c r="AR113" s="659">
        <v>1.5960000000000001</v>
      </c>
      <c r="AS113" s="653">
        <v>14.68</v>
      </c>
      <c r="AT113" s="659">
        <v>2.9929999999999999</v>
      </c>
      <c r="AU113" s="653">
        <v>83.102000000000004</v>
      </c>
      <c r="AV113" s="659">
        <v>-13.145</v>
      </c>
      <c r="AW113" s="653">
        <v>-10.936999999999999</v>
      </c>
      <c r="AX113" s="659">
        <v>7.6189999999999998</v>
      </c>
      <c r="AY113" s="653">
        <v>-26.675999999999998</v>
      </c>
      <c r="AZ113" s="659">
        <v>1.8859999999999999</v>
      </c>
      <c r="BA113" s="653">
        <v>-9.0069999999999997</v>
      </c>
      <c r="BB113" s="659">
        <v>0.97299999999999998</v>
      </c>
      <c r="BC113" s="653">
        <v>2E-3</v>
      </c>
      <c r="BD113" s="659">
        <v>-2.3290000000000002</v>
      </c>
      <c r="BE113" s="653">
        <v>-5.7000000000000002E-2</v>
      </c>
      <c r="BF113" s="659">
        <v>0.77400000000000002</v>
      </c>
      <c r="BG113" s="653">
        <v>1.907</v>
      </c>
      <c r="BH113" s="659">
        <v>0.26100000000000001</v>
      </c>
      <c r="BI113" s="653">
        <v>0.78800000000000003</v>
      </c>
      <c r="BJ113" s="659">
        <v>2E-3</v>
      </c>
      <c r="BK113" s="653">
        <v>-13.169</v>
      </c>
      <c r="BL113" s="659">
        <v>2E-3</v>
      </c>
      <c r="BM113" s="653">
        <v>12.59</v>
      </c>
      <c r="BN113" s="659">
        <v>66.634</v>
      </c>
      <c r="BO113" s="653">
        <v>34.832999999999998</v>
      </c>
      <c r="BP113" s="659">
        <v>-15.154</v>
      </c>
      <c r="BQ113" s="653">
        <v>-1.7589999999999999</v>
      </c>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row>
    <row r="114" spans="1:189">
      <c r="A114" s="198"/>
      <c r="B114" s="198"/>
      <c r="C114" s="198">
        <v>0</v>
      </c>
      <c r="D114" s="198">
        <v>0</v>
      </c>
      <c r="E114" s="198"/>
      <c r="F114" s="198"/>
      <c r="G114" s="198">
        <v>0</v>
      </c>
      <c r="H114" s="198">
        <v>0</v>
      </c>
      <c r="I114" s="198"/>
      <c r="J114" s="198"/>
      <c r="K114" s="198">
        <v>0</v>
      </c>
      <c r="L114" s="792">
        <v>0</v>
      </c>
      <c r="M114" s="198"/>
      <c r="N114" s="198"/>
      <c r="O114" s="198">
        <v>0</v>
      </c>
      <c r="P114" s="198">
        <v>0</v>
      </c>
      <c r="Q114" s="198"/>
      <c r="R114" s="198"/>
      <c r="S114" s="198">
        <v>0</v>
      </c>
      <c r="T114" s="198">
        <v>0</v>
      </c>
      <c r="U114" s="198"/>
      <c r="V114" s="198"/>
      <c r="W114" s="198">
        <v>0</v>
      </c>
      <c r="X114" s="198">
        <v>0</v>
      </c>
      <c r="Y114" s="198"/>
      <c r="Z114" s="198"/>
      <c r="AA114" s="198">
        <v>0</v>
      </c>
      <c r="AB114" s="198">
        <v>0</v>
      </c>
      <c r="AC114" s="198"/>
      <c r="AD114" s="198"/>
      <c r="AE114" s="198">
        <v>0</v>
      </c>
      <c r="AF114" s="198">
        <v>0</v>
      </c>
      <c r="AG114" s="198"/>
      <c r="AH114" s="198"/>
      <c r="AI114" s="198"/>
      <c r="AJ114" s="198">
        <v>0</v>
      </c>
      <c r="AK114" s="198">
        <v>0</v>
      </c>
      <c r="AL114" s="198">
        <v>0</v>
      </c>
      <c r="AM114" s="198">
        <v>0</v>
      </c>
      <c r="AN114" s="198">
        <v>0</v>
      </c>
      <c r="AO114" s="198">
        <v>0</v>
      </c>
      <c r="AP114" s="198">
        <v>0</v>
      </c>
      <c r="AQ114" s="198">
        <v>0</v>
      </c>
      <c r="AR114" s="198">
        <v>0</v>
      </c>
      <c r="AS114" s="198">
        <v>0</v>
      </c>
      <c r="AT114" s="198">
        <v>0</v>
      </c>
      <c r="AU114" s="198">
        <v>0</v>
      </c>
      <c r="AV114" s="198">
        <v>0</v>
      </c>
      <c r="AW114" s="198">
        <v>0</v>
      </c>
      <c r="AX114" s="198">
        <v>0</v>
      </c>
      <c r="AY114" s="198">
        <v>0</v>
      </c>
      <c r="AZ114" s="198">
        <v>0</v>
      </c>
      <c r="BA114" s="198">
        <v>0</v>
      </c>
      <c r="BB114" s="198">
        <v>0</v>
      </c>
      <c r="BC114" s="198">
        <v>0</v>
      </c>
      <c r="BD114" s="198">
        <v>0</v>
      </c>
      <c r="BE114" s="198">
        <v>0</v>
      </c>
      <c r="BF114" s="198">
        <v>0</v>
      </c>
      <c r="BG114" s="198">
        <v>0</v>
      </c>
      <c r="BH114" s="198">
        <v>0</v>
      </c>
      <c r="BI114" s="198">
        <v>0</v>
      </c>
      <c r="BJ114" s="198">
        <v>0</v>
      </c>
      <c r="BK114" s="198">
        <v>0</v>
      </c>
      <c r="BL114" s="198">
        <v>0</v>
      </c>
      <c r="BM114" s="198">
        <v>0</v>
      </c>
      <c r="BN114" s="198">
        <v>0</v>
      </c>
      <c r="BO114" s="198">
        <v>0</v>
      </c>
      <c r="BP114" s="198">
        <v>0</v>
      </c>
      <c r="BQ114" s="198">
        <v>0</v>
      </c>
      <c r="FT114" s="88"/>
      <c r="FU114" s="88"/>
      <c r="FV114" s="88"/>
      <c r="FW114" s="88"/>
      <c r="FX114" s="88"/>
      <c r="FY114" s="88"/>
      <c r="FZ114" s="88"/>
      <c r="GA114" s="88"/>
      <c r="GB114" s="88"/>
      <c r="GC114" s="88"/>
      <c r="GD114" s="88"/>
      <c r="GE114" s="88"/>
      <c r="GF114" s="88"/>
      <c r="GG114" s="88"/>
    </row>
    <row r="115" spans="1:189" ht="25.5">
      <c r="A115" s="189"/>
      <c r="B115" s="194" t="s">
        <v>208</v>
      </c>
      <c r="C115" s="650">
        <v>-0.32100000000000001</v>
      </c>
      <c r="D115" s="654">
        <v>1.7000000000000001E-2</v>
      </c>
      <c r="E115" s="650">
        <f t="shared" ref="E115:E118" si="127">C115-AL115</f>
        <v>-0.77300000000000002</v>
      </c>
      <c r="F115" s="654">
        <f t="shared" ref="F115:F118" si="128">D115-AM115</f>
        <v>-0.15200000000000002</v>
      </c>
      <c r="G115" s="650">
        <v>-4.2999999999999997E-2</v>
      </c>
      <c r="H115" s="654">
        <v>0.495</v>
      </c>
      <c r="I115" s="650">
        <f t="shared" ref="I115:I118" si="129">G115-AP115</f>
        <v>4.5999999999999999E-2</v>
      </c>
      <c r="J115" s="654">
        <f t="shared" ref="J115:J118" si="130">H115-AQ115</f>
        <v>-0.49299999999999999</v>
      </c>
      <c r="K115" s="650">
        <v>-3.6999999999999998E-2</v>
      </c>
      <c r="L115" s="654">
        <v>-0.02</v>
      </c>
      <c r="M115" s="650">
        <f t="shared" ref="M115:M118" si="131">K115-AT115</f>
        <v>0.34800000000000003</v>
      </c>
      <c r="N115" s="654">
        <f t="shared" ref="N115:N118" si="132">L115-AU115</f>
        <v>-0.02</v>
      </c>
      <c r="O115" s="650">
        <v>0.183</v>
      </c>
      <c r="P115" s="654">
        <v>-0.25700000000000001</v>
      </c>
      <c r="Q115" s="650">
        <f t="shared" ref="Q115:Q118" si="133">O115-AX115</f>
        <v>-0.85099999999999998</v>
      </c>
      <c r="R115" s="654">
        <f t="shared" ref="R115:R118" si="134">P115-AY115</f>
        <v>-0.25700000000000001</v>
      </c>
      <c r="S115" s="650">
        <v>-0.21</v>
      </c>
      <c r="T115" s="654">
        <v>-6.6000000000000003E-2</v>
      </c>
      <c r="U115" s="650">
        <f t="shared" ref="U115:U118" si="135">S115-BB115</f>
        <v>-0.156</v>
      </c>
      <c r="V115" s="654">
        <f t="shared" ref="V115:V118" si="136">T115-BC115</f>
        <v>-6.6000000000000003E-2</v>
      </c>
      <c r="W115" s="650">
        <v>0</v>
      </c>
      <c r="X115" s="654">
        <v>0</v>
      </c>
      <c r="Y115" s="650">
        <f t="shared" ref="Y115:Y118" si="137">W115-BF115</f>
        <v>0</v>
      </c>
      <c r="Z115" s="654">
        <f t="shared" ref="Z115:Z118" si="138">X115-BG115</f>
        <v>0</v>
      </c>
      <c r="AA115" s="650">
        <v>0</v>
      </c>
      <c r="AB115" s="654">
        <v>0</v>
      </c>
      <c r="AC115" s="650">
        <f t="shared" ref="AC115:AC118" si="139">AA115-BJ115</f>
        <v>0</v>
      </c>
      <c r="AD115" s="654">
        <f t="shared" ref="AD115:AD118" si="140">AB115-BK115</f>
        <v>0</v>
      </c>
      <c r="AE115" s="650">
        <v>-0.42799999999999999</v>
      </c>
      <c r="AF115" s="654">
        <v>0.16900000000000001</v>
      </c>
      <c r="AG115" s="650">
        <f t="shared" ref="AG115:AG118" si="141">AE115-BN115</f>
        <v>-1.3859999999999999</v>
      </c>
      <c r="AH115" s="654">
        <f t="shared" ref="AH115:AH118" si="142">AF115-BO115</f>
        <v>-0.98799999999999999</v>
      </c>
      <c r="AJ115" s="189">
        <v>0</v>
      </c>
      <c r="AK115" s="194" t="s">
        <v>208</v>
      </c>
      <c r="AL115" s="650">
        <v>0.45200000000000001</v>
      </c>
      <c r="AM115" s="654">
        <v>0.16900000000000001</v>
      </c>
      <c r="AN115" s="650">
        <v>-7.5999999999999998E-2</v>
      </c>
      <c r="AO115" s="654">
        <v>-2E-3</v>
      </c>
      <c r="AP115" s="650">
        <v>-8.8999999999999996E-2</v>
      </c>
      <c r="AQ115" s="654">
        <v>0.98799999999999999</v>
      </c>
      <c r="AR115" s="650">
        <v>-7.2999999999999995E-2</v>
      </c>
      <c r="AS115" s="654">
        <v>0.25900000000000001</v>
      </c>
      <c r="AT115" s="650">
        <v>-0.38500000000000001</v>
      </c>
      <c r="AU115" s="654">
        <v>0</v>
      </c>
      <c r="AV115" s="650">
        <v>-0.32600000000000001</v>
      </c>
      <c r="AW115" s="654">
        <v>0</v>
      </c>
      <c r="AX115" s="650">
        <v>1.034</v>
      </c>
      <c r="AY115" s="654">
        <v>0</v>
      </c>
      <c r="AZ115" s="650">
        <v>-1.69</v>
      </c>
      <c r="BA115" s="654">
        <v>0</v>
      </c>
      <c r="BB115" s="650">
        <v>-5.3999999999999999E-2</v>
      </c>
      <c r="BC115" s="654">
        <v>0</v>
      </c>
      <c r="BD115" s="650">
        <v>-1.7999999999999999E-2</v>
      </c>
      <c r="BE115" s="654">
        <v>0</v>
      </c>
      <c r="BF115" s="650">
        <v>0</v>
      </c>
      <c r="BG115" s="654">
        <v>0</v>
      </c>
      <c r="BH115" s="650">
        <v>0</v>
      </c>
      <c r="BI115" s="654">
        <v>0</v>
      </c>
      <c r="BJ115" s="650">
        <v>0</v>
      </c>
      <c r="BK115" s="654">
        <v>0</v>
      </c>
      <c r="BL115" s="650">
        <v>0</v>
      </c>
      <c r="BM115" s="654">
        <v>0</v>
      </c>
      <c r="BN115" s="650">
        <v>0.95799999999999996</v>
      </c>
      <c r="BO115" s="654">
        <v>1.157</v>
      </c>
      <c r="BP115" s="650">
        <v>-2.1829999999999998</v>
      </c>
      <c r="BQ115" s="654">
        <v>0.25700000000000001</v>
      </c>
      <c r="FT115" s="88"/>
      <c r="FU115" s="88"/>
      <c r="FV115" s="88"/>
      <c r="FW115" s="88"/>
      <c r="FX115" s="88"/>
      <c r="FY115" s="88"/>
      <c r="FZ115" s="88"/>
      <c r="GA115" s="88"/>
      <c r="GB115" s="88"/>
      <c r="GC115" s="88"/>
      <c r="GD115" s="88"/>
      <c r="GE115" s="88"/>
      <c r="GF115" s="88"/>
      <c r="GG115" s="88"/>
    </row>
    <row r="116" spans="1:189">
      <c r="A116" s="193"/>
      <c r="B116" s="200" t="s">
        <v>209</v>
      </c>
      <c r="C116" s="650">
        <v>9.2999999999999999E-2</v>
      </c>
      <c r="D116" s="653">
        <v>0</v>
      </c>
      <c r="E116" s="650">
        <f t="shared" si="127"/>
        <v>0.21299999999999999</v>
      </c>
      <c r="F116" s="653">
        <f t="shared" si="128"/>
        <v>94.456999999999994</v>
      </c>
      <c r="G116" s="650">
        <v>-282.25400000000002</v>
      </c>
      <c r="H116" s="653">
        <v>0</v>
      </c>
      <c r="I116" s="650">
        <f t="shared" si="129"/>
        <v>1.8949999999999818</v>
      </c>
      <c r="J116" s="653">
        <f t="shared" si="130"/>
        <v>-2.3E-2</v>
      </c>
      <c r="K116" s="650">
        <v>81.448999999999998</v>
      </c>
      <c r="L116" s="653">
        <v>-342.274</v>
      </c>
      <c r="M116" s="650">
        <f t="shared" si="131"/>
        <v>-25.546999999999997</v>
      </c>
      <c r="N116" s="653">
        <f t="shared" si="132"/>
        <v>-310.83</v>
      </c>
      <c r="O116" s="650">
        <v>4.827</v>
      </c>
      <c r="P116" s="653">
        <v>4.8090000000000002</v>
      </c>
      <c r="Q116" s="650">
        <f t="shared" si="133"/>
        <v>2.2519999999999998</v>
      </c>
      <c r="R116" s="653">
        <f t="shared" si="134"/>
        <v>4.7880000000000003</v>
      </c>
      <c r="S116" s="650">
        <v>0</v>
      </c>
      <c r="T116" s="653">
        <v>0</v>
      </c>
      <c r="U116" s="650">
        <f t="shared" si="135"/>
        <v>0</v>
      </c>
      <c r="V116" s="653">
        <f t="shared" si="136"/>
        <v>0</v>
      </c>
      <c r="W116" s="650">
        <v>1.095</v>
      </c>
      <c r="X116" s="653">
        <v>2.9000000000000001E-2</v>
      </c>
      <c r="Y116" s="650">
        <f t="shared" si="137"/>
        <v>1.0840000000000001</v>
      </c>
      <c r="Z116" s="653">
        <f t="shared" si="138"/>
        <v>8.0000000000000002E-3</v>
      </c>
      <c r="AA116" s="650">
        <v>0</v>
      </c>
      <c r="AB116" s="653">
        <v>0</v>
      </c>
      <c r="AC116" s="650">
        <f t="shared" si="139"/>
        <v>0</v>
      </c>
      <c r="AD116" s="653">
        <f t="shared" si="140"/>
        <v>0</v>
      </c>
      <c r="AE116" s="650">
        <v>-194.79</v>
      </c>
      <c r="AF116" s="653">
        <v>-337.43599999999998</v>
      </c>
      <c r="AG116" s="650">
        <f t="shared" si="141"/>
        <v>-20.10299999999998</v>
      </c>
      <c r="AH116" s="653">
        <f t="shared" si="142"/>
        <v>-211.59999999999997</v>
      </c>
      <c r="AJ116" s="193">
        <v>0</v>
      </c>
      <c r="AK116" s="200" t="s">
        <v>209</v>
      </c>
      <c r="AL116" s="650">
        <v>-0.12</v>
      </c>
      <c r="AM116" s="653">
        <v>-94.456999999999994</v>
      </c>
      <c r="AN116" s="650">
        <v>0.371</v>
      </c>
      <c r="AO116" s="653">
        <v>-94.456999999999994</v>
      </c>
      <c r="AP116" s="650">
        <v>-284.149</v>
      </c>
      <c r="AQ116" s="653">
        <v>2.3E-2</v>
      </c>
      <c r="AR116" s="650">
        <v>1.3660000000000001</v>
      </c>
      <c r="AS116" s="653">
        <v>-4.0000000000000001E-3</v>
      </c>
      <c r="AT116" s="650">
        <v>106.996</v>
      </c>
      <c r="AU116" s="653">
        <v>-31.443999999999999</v>
      </c>
      <c r="AV116" s="650">
        <v>-2.4550000000000001</v>
      </c>
      <c r="AW116" s="653">
        <v>-34.408000000000001</v>
      </c>
      <c r="AX116" s="650">
        <v>2.5750000000000002</v>
      </c>
      <c r="AY116" s="653">
        <v>2.1000000000000001E-2</v>
      </c>
      <c r="AZ116" s="650">
        <v>0.253</v>
      </c>
      <c r="BA116" s="653">
        <v>0</v>
      </c>
      <c r="BB116" s="650">
        <v>0</v>
      </c>
      <c r="BC116" s="653">
        <v>0</v>
      </c>
      <c r="BD116" s="650">
        <v>0</v>
      </c>
      <c r="BE116" s="653">
        <v>0</v>
      </c>
      <c r="BF116" s="650">
        <v>1.0999999999999999E-2</v>
      </c>
      <c r="BG116" s="653">
        <v>2.1000000000000001E-2</v>
      </c>
      <c r="BH116" s="650">
        <v>0</v>
      </c>
      <c r="BI116" s="653">
        <v>0</v>
      </c>
      <c r="BJ116" s="650">
        <v>0</v>
      </c>
      <c r="BK116" s="653">
        <v>0</v>
      </c>
      <c r="BL116" s="650">
        <v>0</v>
      </c>
      <c r="BM116" s="653">
        <v>-0.06</v>
      </c>
      <c r="BN116" s="650">
        <v>-174.68700000000001</v>
      </c>
      <c r="BO116" s="653">
        <v>-125.836</v>
      </c>
      <c r="BP116" s="650">
        <v>-0.46500000000000002</v>
      </c>
      <c r="BQ116" s="653">
        <v>-128.929</v>
      </c>
      <c r="FT116" s="88"/>
      <c r="FU116" s="88"/>
      <c r="FV116" s="88"/>
      <c r="FW116" s="88"/>
      <c r="FX116" s="88"/>
      <c r="FY116" s="88"/>
      <c r="FZ116" s="88"/>
      <c r="GA116" s="88"/>
      <c r="GB116" s="88"/>
      <c r="GC116" s="88"/>
      <c r="GD116" s="88"/>
      <c r="GE116" s="88"/>
      <c r="GF116" s="88"/>
      <c r="GG116" s="88"/>
    </row>
    <row r="117" spans="1:189">
      <c r="A117" s="193"/>
      <c r="B117" s="200" t="s">
        <v>210</v>
      </c>
      <c r="C117" s="650">
        <v>-0.84899999999999998</v>
      </c>
      <c r="D117" s="654">
        <v>0</v>
      </c>
      <c r="E117" s="650">
        <f t="shared" si="127"/>
        <v>-4.2999999999999927E-2</v>
      </c>
      <c r="F117" s="654">
        <f t="shared" si="128"/>
        <v>94.456999999999994</v>
      </c>
      <c r="G117" s="650">
        <v>-280.09100000000001</v>
      </c>
      <c r="H117" s="654">
        <v>0</v>
      </c>
      <c r="I117" s="650">
        <f t="shared" si="129"/>
        <v>-0.97800000000000864</v>
      </c>
      <c r="J117" s="654">
        <f t="shared" si="130"/>
        <v>-2.3E-2</v>
      </c>
      <c r="K117" s="650">
        <v>-25.526</v>
      </c>
      <c r="L117" s="654">
        <v>-350.22899999999998</v>
      </c>
      <c r="M117" s="650">
        <f t="shared" si="131"/>
        <v>-25.821000000000002</v>
      </c>
      <c r="N117" s="654">
        <f t="shared" si="132"/>
        <v>-314.33999999999997</v>
      </c>
      <c r="O117" s="650">
        <v>4.4950000000000001</v>
      </c>
      <c r="P117" s="654">
        <v>0</v>
      </c>
      <c r="Q117" s="650">
        <f t="shared" si="133"/>
        <v>2.1800000000000002</v>
      </c>
      <c r="R117" s="654">
        <f t="shared" si="134"/>
        <v>0</v>
      </c>
      <c r="S117" s="650">
        <v>0</v>
      </c>
      <c r="T117" s="654">
        <v>0</v>
      </c>
      <c r="U117" s="650">
        <f t="shared" si="135"/>
        <v>0</v>
      </c>
      <c r="V117" s="654">
        <f t="shared" si="136"/>
        <v>0</v>
      </c>
      <c r="W117" s="650">
        <v>1.083</v>
      </c>
      <c r="X117" s="654">
        <v>0</v>
      </c>
      <c r="Y117" s="650">
        <f t="shared" si="137"/>
        <v>1.083</v>
      </c>
      <c r="Z117" s="654">
        <f t="shared" si="138"/>
        <v>0</v>
      </c>
      <c r="AA117" s="650">
        <v>0</v>
      </c>
      <c r="AB117" s="654">
        <v>0</v>
      </c>
      <c r="AC117" s="650">
        <f t="shared" si="139"/>
        <v>0</v>
      </c>
      <c r="AD117" s="654">
        <f t="shared" si="140"/>
        <v>0</v>
      </c>
      <c r="AE117" s="650">
        <v>-300.88799999999998</v>
      </c>
      <c r="AF117" s="654">
        <v>-350.22899999999998</v>
      </c>
      <c r="AG117" s="650">
        <f t="shared" si="141"/>
        <v>-23.578999999999951</v>
      </c>
      <c r="AH117" s="654">
        <f t="shared" si="142"/>
        <v>-219.90599999999998</v>
      </c>
      <c r="AJ117" s="193">
        <v>0</v>
      </c>
      <c r="AK117" s="200" t="s">
        <v>210</v>
      </c>
      <c r="AL117" s="650">
        <v>-0.80600000000000005</v>
      </c>
      <c r="AM117" s="654">
        <v>-94.456999999999994</v>
      </c>
      <c r="AN117" s="650">
        <v>-9.5000000000000001E-2</v>
      </c>
      <c r="AO117" s="654">
        <v>-94.456999999999994</v>
      </c>
      <c r="AP117" s="650">
        <v>-279.113</v>
      </c>
      <c r="AQ117" s="654">
        <v>2.3E-2</v>
      </c>
      <c r="AR117" s="650">
        <v>-0.86799999999999999</v>
      </c>
      <c r="AS117" s="654">
        <v>-4.0000000000000001E-3</v>
      </c>
      <c r="AT117" s="650">
        <v>0.29499999999999998</v>
      </c>
      <c r="AU117" s="654">
        <v>-35.889000000000003</v>
      </c>
      <c r="AV117" s="650">
        <v>-7.6999999999999999E-2</v>
      </c>
      <c r="AW117" s="654">
        <v>-36.835999999999999</v>
      </c>
      <c r="AX117" s="650">
        <v>2.3149999999999999</v>
      </c>
      <c r="AY117" s="654">
        <v>0</v>
      </c>
      <c r="AZ117" s="650">
        <v>9.2999999999999999E-2</v>
      </c>
      <c r="BA117" s="654">
        <v>0</v>
      </c>
      <c r="BB117" s="650">
        <v>0</v>
      </c>
      <c r="BC117" s="654">
        <v>0</v>
      </c>
      <c r="BD117" s="650">
        <v>0</v>
      </c>
      <c r="BE117" s="654">
        <v>0</v>
      </c>
      <c r="BF117" s="650">
        <v>0</v>
      </c>
      <c r="BG117" s="654">
        <v>0</v>
      </c>
      <c r="BH117" s="650">
        <v>0</v>
      </c>
      <c r="BI117" s="654">
        <v>0</v>
      </c>
      <c r="BJ117" s="650">
        <v>0</v>
      </c>
      <c r="BK117" s="654">
        <v>0</v>
      </c>
      <c r="BL117" s="650">
        <v>0</v>
      </c>
      <c r="BM117" s="654">
        <v>0</v>
      </c>
      <c r="BN117" s="650">
        <v>-277.30900000000003</v>
      </c>
      <c r="BO117" s="654">
        <v>-130.32300000000001</v>
      </c>
      <c r="BP117" s="650">
        <v>-0.94699999999999995</v>
      </c>
      <c r="BQ117" s="654">
        <v>-131.297</v>
      </c>
      <c r="FT117" s="88"/>
      <c r="FU117" s="88"/>
      <c r="FV117" s="88"/>
      <c r="FW117" s="88"/>
      <c r="FX117" s="88"/>
      <c r="FY117" s="88"/>
      <c r="FZ117" s="88"/>
      <c r="GA117" s="88"/>
      <c r="GB117" s="88"/>
      <c r="GC117" s="88"/>
      <c r="GD117" s="88"/>
      <c r="GE117" s="88"/>
      <c r="GF117" s="88"/>
      <c r="GG117" s="88"/>
    </row>
    <row r="118" spans="1:189">
      <c r="A118" s="193"/>
      <c r="B118" s="200" t="s">
        <v>211</v>
      </c>
      <c r="C118" s="650">
        <v>0.94199999999999995</v>
      </c>
      <c r="D118" s="654">
        <v>0</v>
      </c>
      <c r="E118" s="650">
        <f t="shared" si="127"/>
        <v>0.25599999999999989</v>
      </c>
      <c r="F118" s="654">
        <f t="shared" si="128"/>
        <v>0</v>
      </c>
      <c r="G118" s="650">
        <v>-2.1629999999999998</v>
      </c>
      <c r="H118" s="654">
        <v>0</v>
      </c>
      <c r="I118" s="650">
        <f t="shared" si="129"/>
        <v>2.8729999999999998</v>
      </c>
      <c r="J118" s="654">
        <f t="shared" si="130"/>
        <v>0</v>
      </c>
      <c r="K118" s="650">
        <v>106.97499999999999</v>
      </c>
      <c r="L118" s="654">
        <v>7.9550000000000001</v>
      </c>
      <c r="M118" s="650">
        <f t="shared" si="131"/>
        <v>0.27400000000000091</v>
      </c>
      <c r="N118" s="654">
        <f t="shared" si="132"/>
        <v>3.51</v>
      </c>
      <c r="O118" s="650">
        <v>0.33200000000000002</v>
      </c>
      <c r="P118" s="654">
        <v>4.8090000000000002</v>
      </c>
      <c r="Q118" s="650">
        <f t="shared" si="133"/>
        <v>7.2000000000000008E-2</v>
      </c>
      <c r="R118" s="654">
        <f t="shared" si="134"/>
        <v>4.7880000000000003</v>
      </c>
      <c r="S118" s="650">
        <v>0</v>
      </c>
      <c r="T118" s="654">
        <v>0</v>
      </c>
      <c r="U118" s="650">
        <f t="shared" si="135"/>
        <v>0</v>
      </c>
      <c r="V118" s="654">
        <f t="shared" si="136"/>
        <v>0</v>
      </c>
      <c r="W118" s="650">
        <v>1.2E-2</v>
      </c>
      <c r="X118" s="654">
        <v>2.9000000000000001E-2</v>
      </c>
      <c r="Y118" s="650">
        <f t="shared" si="137"/>
        <v>1.0000000000000009E-3</v>
      </c>
      <c r="Z118" s="654">
        <f t="shared" si="138"/>
        <v>8.0000000000000002E-3</v>
      </c>
      <c r="AA118" s="650">
        <v>0</v>
      </c>
      <c r="AB118" s="654">
        <v>0</v>
      </c>
      <c r="AC118" s="650">
        <f t="shared" si="139"/>
        <v>0</v>
      </c>
      <c r="AD118" s="654">
        <f t="shared" si="140"/>
        <v>0</v>
      </c>
      <c r="AE118" s="650">
        <v>106.098</v>
      </c>
      <c r="AF118" s="654">
        <v>12.792999999999999</v>
      </c>
      <c r="AG118" s="650">
        <f t="shared" si="141"/>
        <v>3.4759999999999991</v>
      </c>
      <c r="AH118" s="654">
        <f t="shared" si="142"/>
        <v>8.3059999999999992</v>
      </c>
      <c r="AJ118" s="193">
        <v>0</v>
      </c>
      <c r="AK118" s="200" t="s">
        <v>211</v>
      </c>
      <c r="AL118" s="650">
        <v>0.68600000000000005</v>
      </c>
      <c r="AM118" s="654">
        <v>0</v>
      </c>
      <c r="AN118" s="650">
        <v>0.46600000000000003</v>
      </c>
      <c r="AO118" s="654">
        <v>0</v>
      </c>
      <c r="AP118" s="650">
        <v>-5.0359999999999996</v>
      </c>
      <c r="AQ118" s="654">
        <v>0</v>
      </c>
      <c r="AR118" s="650">
        <v>2.234</v>
      </c>
      <c r="AS118" s="654">
        <v>0</v>
      </c>
      <c r="AT118" s="650">
        <v>106.70099999999999</v>
      </c>
      <c r="AU118" s="654">
        <v>4.4450000000000003</v>
      </c>
      <c r="AV118" s="650">
        <v>-2.3780000000000001</v>
      </c>
      <c r="AW118" s="654">
        <v>2.4279999999999999</v>
      </c>
      <c r="AX118" s="650">
        <v>0.26</v>
      </c>
      <c r="AY118" s="654">
        <v>2.1000000000000001E-2</v>
      </c>
      <c r="AZ118" s="650">
        <v>0.16</v>
      </c>
      <c r="BA118" s="654">
        <v>0</v>
      </c>
      <c r="BB118" s="650">
        <v>0</v>
      </c>
      <c r="BC118" s="654">
        <v>0</v>
      </c>
      <c r="BD118" s="650">
        <v>0</v>
      </c>
      <c r="BE118" s="654">
        <v>0</v>
      </c>
      <c r="BF118" s="650">
        <v>1.0999999999999999E-2</v>
      </c>
      <c r="BG118" s="654">
        <v>2.1000000000000001E-2</v>
      </c>
      <c r="BH118" s="650">
        <v>0</v>
      </c>
      <c r="BI118" s="654">
        <v>0</v>
      </c>
      <c r="BJ118" s="650">
        <v>0</v>
      </c>
      <c r="BK118" s="654">
        <v>0</v>
      </c>
      <c r="BL118" s="650">
        <v>0</v>
      </c>
      <c r="BM118" s="654">
        <v>-0.06</v>
      </c>
      <c r="BN118" s="650">
        <v>102.622</v>
      </c>
      <c r="BO118" s="654">
        <v>4.4870000000000001</v>
      </c>
      <c r="BP118" s="650">
        <v>0.48199999999999998</v>
      </c>
      <c r="BQ118" s="654">
        <v>2.3679999999999999</v>
      </c>
      <c r="FT118" s="88"/>
      <c r="FU118" s="88"/>
      <c r="FV118" s="88"/>
      <c r="FW118" s="88"/>
      <c r="FX118" s="88"/>
      <c r="FY118" s="88"/>
      <c r="FZ118" s="88"/>
      <c r="GA118" s="88"/>
      <c r="GB118" s="88"/>
      <c r="GC118" s="88"/>
      <c r="GD118" s="88"/>
      <c r="GE118" s="88"/>
      <c r="GF118" s="88"/>
      <c r="GG118" s="88"/>
    </row>
    <row r="119" spans="1:189">
      <c r="A119" s="198"/>
      <c r="B119" s="198"/>
      <c r="C119" s="198">
        <v>0</v>
      </c>
      <c r="D119" s="198">
        <v>0</v>
      </c>
      <c r="E119" s="198"/>
      <c r="F119" s="198"/>
      <c r="G119" s="198">
        <v>0</v>
      </c>
      <c r="H119" s="198">
        <v>0</v>
      </c>
      <c r="I119" s="198"/>
      <c r="J119" s="198"/>
      <c r="K119" s="198">
        <v>0</v>
      </c>
      <c r="L119" s="792">
        <v>0</v>
      </c>
      <c r="M119" s="198"/>
      <c r="N119" s="198"/>
      <c r="O119" s="198">
        <v>0</v>
      </c>
      <c r="P119" s="198">
        <v>0</v>
      </c>
      <c r="Q119" s="198"/>
      <c r="R119" s="198"/>
      <c r="S119" s="198">
        <v>0</v>
      </c>
      <c r="T119" s="198">
        <v>0</v>
      </c>
      <c r="U119" s="198"/>
      <c r="V119" s="198"/>
      <c r="W119" s="198">
        <v>0</v>
      </c>
      <c r="X119" s="198">
        <v>0</v>
      </c>
      <c r="Y119" s="198"/>
      <c r="Z119" s="198"/>
      <c r="AA119" s="198">
        <v>0</v>
      </c>
      <c r="AB119" s="198">
        <v>0</v>
      </c>
      <c r="AC119" s="198"/>
      <c r="AD119" s="198"/>
      <c r="AE119" s="198">
        <v>0</v>
      </c>
      <c r="AF119" s="198">
        <v>0</v>
      </c>
      <c r="AG119" s="198"/>
      <c r="AH119" s="198"/>
      <c r="AI119" s="198"/>
      <c r="AJ119" s="198">
        <v>0</v>
      </c>
      <c r="AK119" s="198">
        <v>0</v>
      </c>
      <c r="AL119" s="198">
        <v>0</v>
      </c>
      <c r="AM119" s="198">
        <v>0</v>
      </c>
      <c r="AN119" s="198">
        <v>0</v>
      </c>
      <c r="AO119" s="198">
        <v>0</v>
      </c>
      <c r="AP119" s="198">
        <v>0</v>
      </c>
      <c r="AQ119" s="198">
        <v>0</v>
      </c>
      <c r="AR119" s="198">
        <v>0</v>
      </c>
      <c r="AS119" s="198">
        <v>0</v>
      </c>
      <c r="AT119" s="198">
        <v>0</v>
      </c>
      <c r="AU119" s="198">
        <v>0</v>
      </c>
      <c r="AV119" s="198">
        <v>0</v>
      </c>
      <c r="AW119" s="198">
        <v>0</v>
      </c>
      <c r="AX119" s="198">
        <v>0</v>
      </c>
      <c r="AY119" s="198">
        <v>0</v>
      </c>
      <c r="AZ119" s="198">
        <v>0</v>
      </c>
      <c r="BA119" s="198">
        <v>0</v>
      </c>
      <c r="BB119" s="198">
        <v>0</v>
      </c>
      <c r="BC119" s="198">
        <v>0</v>
      </c>
      <c r="BD119" s="198">
        <v>0</v>
      </c>
      <c r="BE119" s="198">
        <v>0</v>
      </c>
      <c r="BF119" s="198">
        <v>0</v>
      </c>
      <c r="BG119" s="198">
        <v>0</v>
      </c>
      <c r="BH119" s="198">
        <v>0</v>
      </c>
      <c r="BI119" s="198">
        <v>0</v>
      </c>
      <c r="BJ119" s="198">
        <v>0</v>
      </c>
      <c r="BK119" s="198">
        <v>0</v>
      </c>
      <c r="BL119" s="198">
        <v>0</v>
      </c>
      <c r="BM119" s="198">
        <v>0</v>
      </c>
      <c r="BN119" s="198">
        <v>0</v>
      </c>
      <c r="BO119" s="198">
        <v>0</v>
      </c>
      <c r="BP119" s="198">
        <v>0</v>
      </c>
      <c r="BQ119" s="198">
        <v>0</v>
      </c>
      <c r="FT119" s="88"/>
      <c r="FU119" s="88"/>
      <c r="FV119" s="88"/>
      <c r="FW119" s="88"/>
      <c r="FX119" s="88"/>
      <c r="FY119" s="88"/>
      <c r="FZ119" s="88"/>
      <c r="GA119" s="88"/>
      <c r="GB119" s="88"/>
      <c r="GC119" s="88"/>
      <c r="GD119" s="88"/>
      <c r="GE119" s="88"/>
      <c r="GF119" s="88"/>
      <c r="GG119" s="88"/>
    </row>
    <row r="120" spans="1:189" s="197" customFormat="1">
      <c r="A120" s="187" t="s">
        <v>234</v>
      </c>
      <c r="B120" s="188"/>
      <c r="C120" s="659">
        <v>-110.574</v>
      </c>
      <c r="D120" s="653">
        <v>-174.97300000000001</v>
      </c>
      <c r="E120" s="659">
        <f t="shared" ref="E120" si="143">C120-AL120</f>
        <v>-13.465000000000003</v>
      </c>
      <c r="F120" s="653">
        <f t="shared" ref="F120" si="144">D120-AM120</f>
        <v>36.865999999999985</v>
      </c>
      <c r="G120" s="659">
        <v>-134.798</v>
      </c>
      <c r="H120" s="653">
        <v>-22.427</v>
      </c>
      <c r="I120" s="659">
        <f t="shared" ref="I120" si="145">G120-AP120</f>
        <v>65.937000000000012</v>
      </c>
      <c r="J120" s="653">
        <f t="shared" ref="J120" si="146">H120-AQ120</f>
        <v>-36.640999999999998</v>
      </c>
      <c r="K120" s="659">
        <v>834.995</v>
      </c>
      <c r="L120" s="653">
        <v>-235.958</v>
      </c>
      <c r="M120" s="659">
        <f t="shared" ref="M120" si="147">K120-AT120</f>
        <v>85.830000000000041</v>
      </c>
      <c r="N120" s="653">
        <f t="shared" ref="N120" si="148">L120-AU120</f>
        <v>4.3969999999999914</v>
      </c>
      <c r="O120" s="659">
        <v>878.32</v>
      </c>
      <c r="P120" s="653">
        <v>992.66899999999998</v>
      </c>
      <c r="Q120" s="659">
        <f t="shared" ref="Q120" si="149">O120-AX120</f>
        <v>-20.025999999999954</v>
      </c>
      <c r="R120" s="653">
        <f t="shared" ref="R120" si="150">P120-AY120</f>
        <v>140.21100000000001</v>
      </c>
      <c r="S120" s="659">
        <v>-1.268</v>
      </c>
      <c r="T120" s="653">
        <v>0.38300000000000001</v>
      </c>
      <c r="U120" s="659">
        <f t="shared" ref="U120" si="151">S120-BB120</f>
        <v>5.2999999999999936E-2</v>
      </c>
      <c r="V120" s="653">
        <f t="shared" ref="V120" si="152">T120-BC120</f>
        <v>0.91400000000000003</v>
      </c>
      <c r="W120" s="659">
        <v>-10.227</v>
      </c>
      <c r="X120" s="653">
        <v>131.90299999999999</v>
      </c>
      <c r="Y120" s="659">
        <f t="shared" ref="Y120" si="153">W120-BF120</f>
        <v>16.262</v>
      </c>
      <c r="Z120" s="653">
        <f t="shared" ref="Z120" si="154">X120-BG120</f>
        <v>51.052999999999997</v>
      </c>
      <c r="AA120" s="659">
        <v>-5.9859999999999998</v>
      </c>
      <c r="AB120" s="653">
        <v>-36.335999999999999</v>
      </c>
      <c r="AC120" s="659">
        <f t="shared" ref="AC120" si="155">AA120-BJ120</f>
        <v>0.12100000000000044</v>
      </c>
      <c r="AD120" s="653">
        <f t="shared" ref="AD120" si="156">AB120-BK120</f>
        <v>-5.3109999999999999</v>
      </c>
      <c r="AE120" s="659">
        <v>1450.462</v>
      </c>
      <c r="AF120" s="653">
        <v>655.26099999999997</v>
      </c>
      <c r="AG120" s="659">
        <f t="shared" ref="AG120" si="157">AE120-BN120</f>
        <v>134.71199999999999</v>
      </c>
      <c r="AH120" s="653">
        <f t="shared" ref="AH120" si="158">AF120-BO120</f>
        <v>191.48899999999998</v>
      </c>
      <c r="AI120" s="173"/>
      <c r="AJ120" s="187" t="s">
        <v>234</v>
      </c>
      <c r="AK120" s="188">
        <v>0</v>
      </c>
      <c r="AL120" s="659">
        <v>-97.108999999999995</v>
      </c>
      <c r="AM120" s="653">
        <v>-211.839</v>
      </c>
      <c r="AN120" s="659">
        <v>-16.265999999999998</v>
      </c>
      <c r="AO120" s="653">
        <v>-127.803</v>
      </c>
      <c r="AP120" s="659">
        <v>-200.73500000000001</v>
      </c>
      <c r="AQ120" s="653">
        <v>14.214</v>
      </c>
      <c r="AR120" s="659">
        <v>-0.33500000000000002</v>
      </c>
      <c r="AS120" s="653">
        <v>5.3730000000000002</v>
      </c>
      <c r="AT120" s="659">
        <v>749.16499999999996</v>
      </c>
      <c r="AU120" s="653">
        <v>-240.35499999999999</v>
      </c>
      <c r="AV120" s="659">
        <v>141.583</v>
      </c>
      <c r="AW120" s="653">
        <v>-693.67600000000004</v>
      </c>
      <c r="AX120" s="659">
        <v>898.346</v>
      </c>
      <c r="AY120" s="653">
        <v>852.45799999999997</v>
      </c>
      <c r="AZ120" s="659">
        <v>360.27800000000002</v>
      </c>
      <c r="BA120" s="653">
        <v>284.875</v>
      </c>
      <c r="BB120" s="659">
        <v>-1.321</v>
      </c>
      <c r="BC120" s="653">
        <v>-0.53100000000000003</v>
      </c>
      <c r="BD120" s="659">
        <v>-3.0150000000000001</v>
      </c>
      <c r="BE120" s="653">
        <v>-0.112</v>
      </c>
      <c r="BF120" s="659">
        <v>-26.489000000000001</v>
      </c>
      <c r="BG120" s="653">
        <v>80.849999999999994</v>
      </c>
      <c r="BH120" s="659">
        <v>14.010999999999999</v>
      </c>
      <c r="BI120" s="653">
        <v>35.177999999999997</v>
      </c>
      <c r="BJ120" s="659">
        <v>-6.1070000000000002</v>
      </c>
      <c r="BK120" s="653">
        <v>-31.024999999999999</v>
      </c>
      <c r="BL120" s="659">
        <v>-0.35799999999999998</v>
      </c>
      <c r="BM120" s="653">
        <v>12.515000000000001</v>
      </c>
      <c r="BN120" s="659">
        <v>1315.75</v>
      </c>
      <c r="BO120" s="653">
        <v>463.77199999999999</v>
      </c>
      <c r="BP120" s="659">
        <v>495.89800000000002</v>
      </c>
      <c r="BQ120" s="653">
        <v>-483.65</v>
      </c>
      <c r="BR120" s="173"/>
      <c r="BS120" s="173"/>
      <c r="BT120" s="173"/>
      <c r="BU120" s="173"/>
      <c r="BV120" s="173"/>
      <c r="BW120" s="173"/>
      <c r="BX120" s="173"/>
      <c r="BY120" s="173"/>
      <c r="BZ120" s="173"/>
      <c r="CA120" s="173"/>
      <c r="CB120" s="173"/>
      <c r="CC120" s="173"/>
      <c r="CD120" s="173"/>
      <c r="CE120" s="173"/>
      <c r="CF120" s="173"/>
      <c r="CG120" s="173"/>
      <c r="CH120" s="173"/>
      <c r="CI120" s="173"/>
      <c r="CJ120" s="173"/>
      <c r="CK120" s="173"/>
      <c r="CL120" s="173"/>
      <c r="CM120" s="173"/>
      <c r="CN120" s="173"/>
      <c r="CO120" s="173"/>
      <c r="CP120" s="173"/>
      <c r="CQ120" s="173"/>
      <c r="CR120" s="173"/>
      <c r="CS120" s="173"/>
      <c r="CT120" s="173"/>
      <c r="CU120" s="173"/>
      <c r="CV120" s="173"/>
      <c r="CW120" s="173"/>
      <c r="CX120" s="173"/>
      <c r="CY120" s="173"/>
      <c r="CZ120" s="173"/>
      <c r="DA120" s="173"/>
      <c r="DB120" s="173"/>
      <c r="DC120" s="173"/>
      <c r="DD120" s="173"/>
      <c r="DE120" s="173"/>
      <c r="DF120" s="173"/>
      <c r="DG120" s="173"/>
      <c r="DH120" s="173"/>
      <c r="DI120" s="173"/>
      <c r="DJ120" s="173"/>
      <c r="DK120" s="173"/>
      <c r="DL120" s="173"/>
      <c r="DM120" s="173"/>
      <c r="DN120" s="173"/>
      <c r="DO120" s="173"/>
      <c r="DP120" s="173"/>
      <c r="DQ120" s="173"/>
      <c r="DR120" s="173"/>
      <c r="DS120" s="173"/>
      <c r="DT120" s="173"/>
      <c r="DU120" s="173"/>
      <c r="DV120" s="173"/>
      <c r="DW120" s="173"/>
      <c r="DX120" s="173"/>
      <c r="DY120" s="173"/>
      <c r="DZ120" s="173"/>
      <c r="EA120" s="173"/>
      <c r="EB120" s="173"/>
      <c r="EC120" s="173"/>
      <c r="ED120" s="173"/>
      <c r="EE120" s="173"/>
      <c r="EF120" s="173"/>
      <c r="EG120" s="173"/>
      <c r="EH120" s="173"/>
      <c r="EI120" s="173"/>
      <c r="EJ120" s="173"/>
      <c r="EK120" s="173"/>
      <c r="EL120" s="173"/>
      <c r="EM120" s="173"/>
      <c r="EN120" s="173"/>
      <c r="EO120" s="173"/>
      <c r="EP120" s="173"/>
      <c r="EQ120" s="173"/>
      <c r="ER120" s="173"/>
      <c r="ES120" s="173"/>
      <c r="ET120" s="173"/>
      <c r="EU120" s="173"/>
      <c r="EV120" s="173"/>
      <c r="EW120" s="173"/>
      <c r="EX120" s="173"/>
      <c r="EY120" s="173"/>
      <c r="EZ120" s="173"/>
      <c r="FA120" s="173"/>
      <c r="FB120" s="173"/>
      <c r="FC120" s="173"/>
      <c r="FD120" s="173"/>
      <c r="FE120" s="173"/>
      <c r="FF120" s="173"/>
      <c r="FG120" s="173"/>
      <c r="FH120" s="173"/>
      <c r="FI120" s="173"/>
      <c r="FJ120" s="173"/>
      <c r="FK120" s="173"/>
      <c r="FL120" s="173"/>
      <c r="FM120" s="173"/>
      <c r="FN120" s="173"/>
      <c r="FO120" s="173"/>
      <c r="FP120" s="173"/>
      <c r="FQ120" s="173"/>
      <c r="FR120" s="173"/>
      <c r="FS120" s="173"/>
      <c r="FT120" s="173"/>
      <c r="FU120" s="173"/>
      <c r="FV120" s="173"/>
      <c r="FW120" s="173"/>
      <c r="FX120" s="173"/>
      <c r="FY120" s="173"/>
      <c r="FZ120" s="173"/>
      <c r="GA120" s="173"/>
      <c r="GB120" s="173"/>
      <c r="GC120" s="173"/>
      <c r="GD120" s="173"/>
      <c r="GE120" s="173"/>
      <c r="GF120" s="173"/>
      <c r="GG120" s="173"/>
    </row>
    <row r="121" spans="1:189">
      <c r="A121" s="198"/>
      <c r="B121" s="198"/>
      <c r="C121" s="198">
        <v>0</v>
      </c>
      <c r="D121" s="198">
        <v>0</v>
      </c>
      <c r="E121" s="198"/>
      <c r="F121" s="198"/>
      <c r="G121" s="198">
        <v>0</v>
      </c>
      <c r="H121" s="198">
        <v>0</v>
      </c>
      <c r="I121" s="198"/>
      <c r="J121" s="198"/>
      <c r="K121" s="198">
        <v>0</v>
      </c>
      <c r="L121" s="792">
        <v>0</v>
      </c>
      <c r="M121" s="198"/>
      <c r="N121" s="198"/>
      <c r="O121" s="198">
        <v>0</v>
      </c>
      <c r="P121" s="198">
        <v>0</v>
      </c>
      <c r="Q121" s="198"/>
      <c r="R121" s="198"/>
      <c r="S121" s="198">
        <v>0</v>
      </c>
      <c r="T121" s="198">
        <v>0</v>
      </c>
      <c r="U121" s="198"/>
      <c r="V121" s="198"/>
      <c r="W121" s="198">
        <v>0</v>
      </c>
      <c r="X121" s="198">
        <v>0</v>
      </c>
      <c r="Y121" s="198"/>
      <c r="Z121" s="198"/>
      <c r="AA121" s="198">
        <v>0</v>
      </c>
      <c r="AB121" s="198">
        <v>0</v>
      </c>
      <c r="AC121" s="198"/>
      <c r="AD121" s="198"/>
      <c r="AE121" s="198">
        <v>0</v>
      </c>
      <c r="AF121" s="198">
        <v>0</v>
      </c>
      <c r="AG121" s="198"/>
      <c r="AH121" s="198"/>
      <c r="AI121" s="198"/>
      <c r="AJ121" s="198">
        <v>0</v>
      </c>
      <c r="AK121" s="198">
        <v>0</v>
      </c>
      <c r="AL121" s="198">
        <v>0</v>
      </c>
      <c r="AM121" s="198">
        <v>0</v>
      </c>
      <c r="AN121" s="198">
        <v>0</v>
      </c>
      <c r="AO121" s="198">
        <v>0</v>
      </c>
      <c r="AP121" s="198">
        <v>0</v>
      </c>
      <c r="AQ121" s="198">
        <v>0</v>
      </c>
      <c r="AR121" s="198">
        <v>0</v>
      </c>
      <c r="AS121" s="198">
        <v>0</v>
      </c>
      <c r="AT121" s="198">
        <v>0</v>
      </c>
      <c r="AU121" s="198">
        <v>0</v>
      </c>
      <c r="AV121" s="198">
        <v>0</v>
      </c>
      <c r="AW121" s="198">
        <v>0</v>
      </c>
      <c r="AX121" s="198">
        <v>0</v>
      </c>
      <c r="AY121" s="198">
        <v>0</v>
      </c>
      <c r="AZ121" s="198">
        <v>0</v>
      </c>
      <c r="BA121" s="198">
        <v>0</v>
      </c>
      <c r="BB121" s="198">
        <v>0</v>
      </c>
      <c r="BC121" s="198">
        <v>0</v>
      </c>
      <c r="BD121" s="198">
        <v>0</v>
      </c>
      <c r="BE121" s="198">
        <v>0</v>
      </c>
      <c r="BF121" s="198">
        <v>0</v>
      </c>
      <c r="BG121" s="198">
        <v>0</v>
      </c>
      <c r="BH121" s="198">
        <v>0</v>
      </c>
      <c r="BI121" s="198">
        <v>0</v>
      </c>
      <c r="BJ121" s="198">
        <v>0</v>
      </c>
      <c r="BK121" s="198">
        <v>0</v>
      </c>
      <c r="BL121" s="198">
        <v>0</v>
      </c>
      <c r="BM121" s="198">
        <v>0</v>
      </c>
      <c r="BN121" s="198">
        <v>0</v>
      </c>
      <c r="BO121" s="198">
        <v>0</v>
      </c>
      <c r="BP121" s="198">
        <v>0</v>
      </c>
      <c r="BQ121" s="198">
        <v>0</v>
      </c>
      <c r="FT121" s="88"/>
      <c r="FU121" s="88"/>
      <c r="FV121" s="88"/>
      <c r="FW121" s="88"/>
      <c r="FX121" s="88"/>
      <c r="FY121" s="88"/>
      <c r="FZ121" s="88"/>
      <c r="GA121" s="88"/>
      <c r="GB121" s="88"/>
      <c r="GC121" s="88"/>
      <c r="GD121" s="88"/>
      <c r="GE121" s="88"/>
      <c r="GF121" s="88"/>
      <c r="GG121" s="88"/>
    </row>
    <row r="122" spans="1:189">
      <c r="A122" s="193"/>
      <c r="B122" s="200" t="s">
        <v>212</v>
      </c>
      <c r="C122" s="650">
        <v>-9.35</v>
      </c>
      <c r="D122" s="654">
        <v>24.965</v>
      </c>
      <c r="E122" s="650">
        <f t="shared" ref="E122" si="159">C122-AL122</f>
        <v>-1.1519999999999992</v>
      </c>
      <c r="F122" s="654">
        <f t="shared" ref="F122" si="160">D122-AM122</f>
        <v>20.506999999999998</v>
      </c>
      <c r="G122" s="650">
        <v>14.897</v>
      </c>
      <c r="H122" s="654">
        <v>-98.872</v>
      </c>
      <c r="I122" s="650">
        <f t="shared" ref="I122" si="161">G122-AP122</f>
        <v>-53.687999999999995</v>
      </c>
      <c r="J122" s="654">
        <f t="shared" ref="J122" si="162">H122-AQ122</f>
        <v>-70.981999999999999</v>
      </c>
      <c r="K122" s="650">
        <v>-255.3</v>
      </c>
      <c r="L122" s="654">
        <v>-229.71700000000001</v>
      </c>
      <c r="M122" s="650">
        <f t="shared" ref="M122" si="163">K122-AT122</f>
        <v>-35.846000000000004</v>
      </c>
      <c r="N122" s="654">
        <f t="shared" ref="N122" si="164">L122-AU122</f>
        <v>-86.966000000000008</v>
      </c>
      <c r="O122" s="650">
        <v>-403.17200000000003</v>
      </c>
      <c r="P122" s="654">
        <v>-357.577</v>
      </c>
      <c r="Q122" s="650">
        <f t="shared" ref="Q122" si="165">O122-AX122</f>
        <v>-66.615000000000009</v>
      </c>
      <c r="R122" s="654">
        <f t="shared" ref="R122" si="166">P122-AY122</f>
        <v>-46.302000000000021</v>
      </c>
      <c r="S122" s="650">
        <v>-5.1999999999999998E-2</v>
      </c>
      <c r="T122" s="654">
        <v>-6.6000000000000003E-2</v>
      </c>
      <c r="U122" s="650">
        <f t="shared" ref="U122" si="167">S122-BB122</f>
        <v>1.0000000000000009E-3</v>
      </c>
      <c r="V122" s="654">
        <f t="shared" ref="V122" si="168">T122-BC122</f>
        <v>-3.3000000000000002E-2</v>
      </c>
      <c r="W122" s="650">
        <v>-19.923999999999999</v>
      </c>
      <c r="X122" s="654">
        <v>-30.443000000000001</v>
      </c>
      <c r="Y122" s="650">
        <f t="shared" ref="Y122" si="169">W122-BF122</f>
        <v>-4.3149999999999995</v>
      </c>
      <c r="Z122" s="654">
        <f t="shared" ref="Z122" si="170">X122-BG122</f>
        <v>-11.940000000000001</v>
      </c>
      <c r="AA122" s="650">
        <v>0</v>
      </c>
      <c r="AB122" s="654">
        <v>0</v>
      </c>
      <c r="AC122" s="650">
        <f t="shared" ref="AC122" si="171">AA122-BJ122</f>
        <v>0</v>
      </c>
      <c r="AD122" s="654">
        <f t="shared" ref="AD122" si="172">AB122-BK122</f>
        <v>0</v>
      </c>
      <c r="AE122" s="650">
        <v>-672.90099999999995</v>
      </c>
      <c r="AF122" s="654">
        <v>-691.71</v>
      </c>
      <c r="AG122" s="650">
        <f t="shared" ref="AG122" si="173">AE122-BN122</f>
        <v>-161.61499999999995</v>
      </c>
      <c r="AH122" s="654">
        <f t="shared" ref="AH122" si="174">AF122-BO122</f>
        <v>-195.71600000000001</v>
      </c>
      <c r="AJ122" s="193">
        <v>0</v>
      </c>
      <c r="AK122" s="200" t="s">
        <v>212</v>
      </c>
      <c r="AL122" s="650">
        <v>-8.1980000000000004</v>
      </c>
      <c r="AM122" s="654">
        <v>4.4580000000000002</v>
      </c>
      <c r="AN122" s="650">
        <v>0.86099999999999999</v>
      </c>
      <c r="AO122" s="654">
        <v>2.9089999999999998</v>
      </c>
      <c r="AP122" s="650">
        <v>68.584999999999994</v>
      </c>
      <c r="AQ122" s="654">
        <v>-27.89</v>
      </c>
      <c r="AR122" s="650">
        <v>19.530999999999999</v>
      </c>
      <c r="AS122" s="654">
        <v>-46.085000000000001</v>
      </c>
      <c r="AT122" s="650">
        <v>-219.45400000000001</v>
      </c>
      <c r="AU122" s="654">
        <v>-142.751</v>
      </c>
      <c r="AV122" s="650">
        <v>-32.241999999999997</v>
      </c>
      <c r="AW122" s="654">
        <v>-18.164999999999999</v>
      </c>
      <c r="AX122" s="650">
        <v>-336.55700000000002</v>
      </c>
      <c r="AY122" s="654">
        <v>-311.27499999999998</v>
      </c>
      <c r="AZ122" s="650">
        <v>-136.52500000000001</v>
      </c>
      <c r="BA122" s="654">
        <v>-103.72</v>
      </c>
      <c r="BB122" s="650">
        <v>-5.2999999999999999E-2</v>
      </c>
      <c r="BC122" s="654">
        <v>-3.3000000000000002E-2</v>
      </c>
      <c r="BD122" s="650">
        <v>-1E-3</v>
      </c>
      <c r="BE122" s="654">
        <v>0</v>
      </c>
      <c r="BF122" s="650">
        <v>-15.609</v>
      </c>
      <c r="BG122" s="654">
        <v>-18.503</v>
      </c>
      <c r="BH122" s="650">
        <v>-2.089</v>
      </c>
      <c r="BI122" s="654">
        <v>-5.7460000000000004</v>
      </c>
      <c r="BJ122" s="650">
        <v>0</v>
      </c>
      <c r="BK122" s="654">
        <v>0</v>
      </c>
      <c r="BL122" s="650">
        <v>0</v>
      </c>
      <c r="BM122" s="654">
        <v>0</v>
      </c>
      <c r="BN122" s="650">
        <v>-511.286</v>
      </c>
      <c r="BO122" s="654">
        <v>-495.99400000000003</v>
      </c>
      <c r="BP122" s="650">
        <v>-150.465</v>
      </c>
      <c r="BQ122" s="654">
        <v>-170.80699999999999</v>
      </c>
      <c r="FT122" s="88"/>
      <c r="FU122" s="88"/>
      <c r="FV122" s="88"/>
      <c r="FW122" s="88"/>
      <c r="FX122" s="88"/>
      <c r="FY122" s="88"/>
      <c r="FZ122" s="88"/>
      <c r="GA122" s="88"/>
      <c r="GB122" s="88"/>
      <c r="GC122" s="88"/>
      <c r="GD122" s="88"/>
      <c r="GE122" s="88"/>
      <c r="GF122" s="88"/>
      <c r="GG122" s="88"/>
    </row>
    <row r="123" spans="1:189">
      <c r="A123" s="198"/>
      <c r="B123" s="198"/>
      <c r="C123" s="198">
        <v>0</v>
      </c>
      <c r="D123" s="198">
        <v>0</v>
      </c>
      <c r="E123" s="198"/>
      <c r="F123" s="198"/>
      <c r="G123" s="198">
        <v>0</v>
      </c>
      <c r="H123" s="198">
        <v>0</v>
      </c>
      <c r="I123" s="198"/>
      <c r="J123" s="198"/>
      <c r="K123" s="198">
        <v>0</v>
      </c>
      <c r="L123" s="792">
        <v>0</v>
      </c>
      <c r="M123" s="198"/>
      <c r="N123" s="198"/>
      <c r="O123" s="198">
        <v>0</v>
      </c>
      <c r="P123" s="198">
        <v>0</v>
      </c>
      <c r="Q123" s="198"/>
      <c r="R123" s="198"/>
      <c r="S123" s="198">
        <v>0</v>
      </c>
      <c r="T123" s="198">
        <v>0</v>
      </c>
      <c r="U123" s="198"/>
      <c r="V123" s="198"/>
      <c r="W123" s="198">
        <v>0</v>
      </c>
      <c r="X123" s="198">
        <v>0</v>
      </c>
      <c r="Y123" s="198"/>
      <c r="Z123" s="198"/>
      <c r="AA123" s="198">
        <v>0</v>
      </c>
      <c r="AB123" s="198">
        <v>0</v>
      </c>
      <c r="AC123" s="198"/>
      <c r="AD123" s="198"/>
      <c r="AE123" s="198">
        <v>0</v>
      </c>
      <c r="AF123" s="198">
        <v>0</v>
      </c>
      <c r="AG123" s="198"/>
      <c r="AH123" s="198"/>
      <c r="AI123" s="198"/>
      <c r="AJ123" s="198">
        <v>0</v>
      </c>
      <c r="AK123" s="198">
        <v>0</v>
      </c>
      <c r="AL123" s="198">
        <v>0</v>
      </c>
      <c r="AM123" s="198">
        <v>0</v>
      </c>
      <c r="AN123" s="198">
        <v>0</v>
      </c>
      <c r="AO123" s="198">
        <v>0</v>
      </c>
      <c r="AP123" s="198">
        <v>0</v>
      </c>
      <c r="AQ123" s="198">
        <v>0</v>
      </c>
      <c r="AR123" s="198">
        <v>0</v>
      </c>
      <c r="AS123" s="198">
        <v>0</v>
      </c>
      <c r="AT123" s="198">
        <v>0</v>
      </c>
      <c r="AU123" s="198">
        <v>0</v>
      </c>
      <c r="AV123" s="198">
        <v>0</v>
      </c>
      <c r="AW123" s="198">
        <v>0</v>
      </c>
      <c r="AX123" s="198">
        <v>0</v>
      </c>
      <c r="AY123" s="198">
        <v>0</v>
      </c>
      <c r="AZ123" s="198">
        <v>0</v>
      </c>
      <c r="BA123" s="198">
        <v>0</v>
      </c>
      <c r="BB123" s="198">
        <v>0</v>
      </c>
      <c r="BC123" s="198">
        <v>0</v>
      </c>
      <c r="BD123" s="198">
        <v>0</v>
      </c>
      <c r="BE123" s="198">
        <v>0</v>
      </c>
      <c r="BF123" s="198">
        <v>0</v>
      </c>
      <c r="BG123" s="198">
        <v>0</v>
      </c>
      <c r="BH123" s="198">
        <v>0</v>
      </c>
      <c r="BI123" s="198">
        <v>0</v>
      </c>
      <c r="BJ123" s="198">
        <v>0</v>
      </c>
      <c r="BK123" s="198">
        <v>0</v>
      </c>
      <c r="BL123" s="198">
        <v>0</v>
      </c>
      <c r="BM123" s="198">
        <v>0</v>
      </c>
      <c r="BN123" s="198">
        <v>0</v>
      </c>
      <c r="BO123" s="198">
        <v>0</v>
      </c>
      <c r="BP123" s="198">
        <v>0</v>
      </c>
      <c r="BQ123" s="198">
        <v>0</v>
      </c>
      <c r="FT123" s="88"/>
      <c r="FU123" s="88"/>
      <c r="FV123" s="88"/>
      <c r="FW123" s="88"/>
      <c r="FX123" s="88"/>
      <c r="FY123" s="88"/>
      <c r="FZ123" s="88"/>
      <c r="GA123" s="88"/>
      <c r="GB123" s="88"/>
      <c r="GC123" s="88"/>
      <c r="GD123" s="88"/>
      <c r="GE123" s="88"/>
      <c r="GF123" s="88"/>
      <c r="GG123" s="88"/>
    </row>
    <row r="124" spans="1:189" s="197" customFormat="1">
      <c r="A124" s="187" t="s">
        <v>235</v>
      </c>
      <c r="B124" s="188"/>
      <c r="C124" s="659">
        <v>-119.92400000000001</v>
      </c>
      <c r="D124" s="657">
        <v>-150.00800000000001</v>
      </c>
      <c r="E124" s="659">
        <f t="shared" ref="E124:E126" si="175">C124-AL124</f>
        <v>-14.617000000000004</v>
      </c>
      <c r="F124" s="657">
        <f t="shared" ref="F124:F126" si="176">D124-AM124</f>
        <v>57.37299999999999</v>
      </c>
      <c r="G124" s="659">
        <v>-119.901</v>
      </c>
      <c r="H124" s="657">
        <v>-121.29900000000001</v>
      </c>
      <c r="I124" s="659">
        <f t="shared" ref="I124:I126" si="177">G124-AP124</f>
        <v>12.249000000000009</v>
      </c>
      <c r="J124" s="657">
        <f t="shared" ref="J124:J126" si="178">H124-AQ124</f>
        <v>-107.623</v>
      </c>
      <c r="K124" s="659">
        <v>579.69500000000005</v>
      </c>
      <c r="L124" s="657">
        <v>-465.67500000000001</v>
      </c>
      <c r="M124" s="659">
        <f t="shared" ref="M124:M126" si="179">K124-AT124</f>
        <v>49.984000000000037</v>
      </c>
      <c r="N124" s="657">
        <f t="shared" ref="N124:N126" si="180">L124-AU124</f>
        <v>-82.569000000000017</v>
      </c>
      <c r="O124" s="659">
        <v>475.14800000000002</v>
      </c>
      <c r="P124" s="657">
        <v>635.09199999999998</v>
      </c>
      <c r="Q124" s="659">
        <f t="shared" ref="Q124:Q126" si="181">O124-AX124</f>
        <v>-86.640999999999963</v>
      </c>
      <c r="R124" s="657">
        <f t="shared" ref="R124:R126" si="182">P124-AY124</f>
        <v>93.908999999999992</v>
      </c>
      <c r="S124" s="659">
        <v>-1.32</v>
      </c>
      <c r="T124" s="657">
        <v>0.317</v>
      </c>
      <c r="U124" s="659">
        <f t="shared" ref="U124:U126" si="183">S124-BB124</f>
        <v>5.4000000000000048E-2</v>
      </c>
      <c r="V124" s="657">
        <f t="shared" ref="V124:V126" si="184">T124-BC124</f>
        <v>0.88100000000000001</v>
      </c>
      <c r="W124" s="659">
        <v>-30.151</v>
      </c>
      <c r="X124" s="657">
        <v>101.46</v>
      </c>
      <c r="Y124" s="659">
        <f t="shared" ref="Y124:Y126" si="185">W124-BF124</f>
        <v>11.946999999999999</v>
      </c>
      <c r="Z124" s="657">
        <f t="shared" ref="Z124:Z126" si="186">X124-BG124</f>
        <v>39.112999999999992</v>
      </c>
      <c r="AA124" s="659">
        <v>-5.9859999999999998</v>
      </c>
      <c r="AB124" s="657">
        <v>-36.335999999999999</v>
      </c>
      <c r="AC124" s="659">
        <f t="shared" ref="AC124:AC126" si="187">AA124-BJ124</f>
        <v>0.12100000000000044</v>
      </c>
      <c r="AD124" s="657">
        <f t="shared" ref="AD124:AD126" si="188">AB124-BK124</f>
        <v>-5.3109999999999999</v>
      </c>
      <c r="AE124" s="659">
        <v>777.56100000000004</v>
      </c>
      <c r="AF124" s="657">
        <v>-36.448999999999998</v>
      </c>
      <c r="AG124" s="659">
        <f t="shared" ref="AG124:AG126" si="189">AE124-BN124</f>
        <v>-26.90300000000002</v>
      </c>
      <c r="AH124" s="657">
        <f t="shared" ref="AH124:AH126" si="190">AF124-BO124</f>
        <v>-4.2269999999999968</v>
      </c>
      <c r="AI124" s="173"/>
      <c r="AJ124" s="187" t="s">
        <v>235</v>
      </c>
      <c r="AK124" s="188">
        <v>0</v>
      </c>
      <c r="AL124" s="659">
        <v>-105.307</v>
      </c>
      <c r="AM124" s="657">
        <v>-207.381</v>
      </c>
      <c r="AN124" s="659">
        <v>-15.404999999999999</v>
      </c>
      <c r="AO124" s="657">
        <v>-124.89400000000001</v>
      </c>
      <c r="AP124" s="659">
        <v>-132.15</v>
      </c>
      <c r="AQ124" s="657">
        <v>-13.676</v>
      </c>
      <c r="AR124" s="659">
        <v>19.196000000000002</v>
      </c>
      <c r="AS124" s="657">
        <v>-40.712000000000003</v>
      </c>
      <c r="AT124" s="659">
        <v>529.71100000000001</v>
      </c>
      <c r="AU124" s="657">
        <v>-383.10599999999999</v>
      </c>
      <c r="AV124" s="659">
        <v>109.34099999999999</v>
      </c>
      <c r="AW124" s="657">
        <v>-711.84100000000001</v>
      </c>
      <c r="AX124" s="659">
        <v>561.78899999999999</v>
      </c>
      <c r="AY124" s="657">
        <v>541.18299999999999</v>
      </c>
      <c r="AZ124" s="659">
        <v>223.75299999999999</v>
      </c>
      <c r="BA124" s="657">
        <v>181.155</v>
      </c>
      <c r="BB124" s="659">
        <v>-1.3740000000000001</v>
      </c>
      <c r="BC124" s="657">
        <v>-0.56399999999999995</v>
      </c>
      <c r="BD124" s="659">
        <v>-3.016</v>
      </c>
      <c r="BE124" s="657">
        <v>-0.112</v>
      </c>
      <c r="BF124" s="659">
        <v>-42.097999999999999</v>
      </c>
      <c r="BG124" s="657">
        <v>62.347000000000001</v>
      </c>
      <c r="BH124" s="659">
        <v>11.922000000000001</v>
      </c>
      <c r="BI124" s="657">
        <v>29.431999999999999</v>
      </c>
      <c r="BJ124" s="659">
        <v>-6.1070000000000002</v>
      </c>
      <c r="BK124" s="657">
        <v>-31.024999999999999</v>
      </c>
      <c r="BL124" s="659">
        <v>-0.35799999999999998</v>
      </c>
      <c r="BM124" s="657">
        <v>12.515000000000001</v>
      </c>
      <c r="BN124" s="659">
        <v>804.46400000000006</v>
      </c>
      <c r="BO124" s="657">
        <v>-32.222000000000001</v>
      </c>
      <c r="BP124" s="659">
        <v>345.43299999999999</v>
      </c>
      <c r="BQ124" s="657">
        <v>-654.45699999999999</v>
      </c>
      <c r="BR124" s="173"/>
      <c r="BS124" s="173"/>
      <c r="BT124" s="173"/>
      <c r="BU124" s="173"/>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3"/>
      <c r="DJ124" s="173"/>
      <c r="DK124" s="173"/>
      <c r="DL124" s="173"/>
      <c r="DM124" s="173"/>
      <c r="DN124" s="173"/>
      <c r="DO124" s="173"/>
      <c r="DP124" s="173"/>
      <c r="DQ124" s="173"/>
      <c r="DR124" s="173"/>
      <c r="DS124" s="173"/>
      <c r="DT124" s="173"/>
      <c r="DU124" s="173"/>
      <c r="DV124" s="173"/>
      <c r="DW124" s="173"/>
      <c r="DX124" s="173"/>
      <c r="DY124" s="173"/>
      <c r="DZ124" s="173"/>
      <c r="EA124" s="173"/>
      <c r="EB124" s="173"/>
      <c r="EC124" s="173"/>
      <c r="ED124" s="173"/>
      <c r="EE124" s="173"/>
      <c r="EF124" s="173"/>
      <c r="EG124" s="173"/>
      <c r="EH124" s="173"/>
      <c r="EI124" s="173"/>
      <c r="EJ124" s="173"/>
      <c r="EK124" s="173"/>
      <c r="EL124" s="173"/>
      <c r="EM124" s="173"/>
      <c r="EN124" s="173"/>
      <c r="EO124" s="173"/>
      <c r="EP124" s="173"/>
      <c r="EQ124" s="173"/>
      <c r="ER124" s="173"/>
      <c r="ES124" s="173"/>
      <c r="ET124" s="173"/>
      <c r="EU124" s="173"/>
      <c r="EV124" s="173"/>
      <c r="EW124" s="173"/>
      <c r="EX124" s="173"/>
      <c r="EY124" s="173"/>
      <c r="EZ124" s="173"/>
      <c r="FA124" s="173"/>
      <c r="FB124" s="173"/>
      <c r="FC124" s="173"/>
      <c r="FD124" s="173"/>
      <c r="FE124" s="173"/>
      <c r="FF124" s="173"/>
      <c r="FG124" s="173"/>
      <c r="FH124" s="173"/>
      <c r="FI124" s="173"/>
      <c r="FJ124" s="173"/>
      <c r="FK124" s="173"/>
      <c r="FL124" s="173"/>
      <c r="FM124" s="173"/>
      <c r="FN124" s="173"/>
      <c r="FO124" s="173"/>
      <c r="FP124" s="173"/>
      <c r="FQ124" s="173"/>
      <c r="FR124" s="173"/>
      <c r="FS124" s="173"/>
      <c r="FT124" s="173"/>
      <c r="FU124" s="173"/>
      <c r="FV124" s="173"/>
      <c r="FW124" s="173"/>
      <c r="FX124" s="173"/>
      <c r="FY124" s="173"/>
      <c r="FZ124" s="173"/>
      <c r="GA124" s="173"/>
      <c r="GB124" s="173"/>
      <c r="GC124" s="173"/>
      <c r="GD124" s="173"/>
      <c r="GE124" s="173"/>
      <c r="GF124" s="173"/>
      <c r="GG124" s="173"/>
    </row>
    <row r="125" spans="1:189">
      <c r="A125" s="189"/>
      <c r="B125" s="194" t="s">
        <v>213</v>
      </c>
      <c r="C125" s="650">
        <v>0</v>
      </c>
      <c r="D125" s="658">
        <v>0</v>
      </c>
      <c r="E125" s="650">
        <f t="shared" si="175"/>
        <v>0</v>
      </c>
      <c r="F125" s="658">
        <f t="shared" si="176"/>
        <v>0</v>
      </c>
      <c r="G125" s="650">
        <v>0</v>
      </c>
      <c r="H125" s="658">
        <v>0</v>
      </c>
      <c r="I125" s="650">
        <f t="shared" si="177"/>
        <v>0</v>
      </c>
      <c r="J125" s="658">
        <f t="shared" si="178"/>
        <v>0</v>
      </c>
      <c r="K125" s="650">
        <v>0</v>
      </c>
      <c r="L125" s="658">
        <v>0</v>
      </c>
      <c r="M125" s="650">
        <f t="shared" si="179"/>
        <v>0</v>
      </c>
      <c r="N125" s="658">
        <f t="shared" si="180"/>
        <v>0</v>
      </c>
      <c r="O125" s="650">
        <v>0</v>
      </c>
      <c r="P125" s="658">
        <v>0</v>
      </c>
      <c r="Q125" s="650">
        <f t="shared" si="181"/>
        <v>0</v>
      </c>
      <c r="R125" s="658">
        <f t="shared" si="182"/>
        <v>0</v>
      </c>
      <c r="S125" s="650">
        <v>394.80599999999998</v>
      </c>
      <c r="T125" s="658">
        <v>339.53500000000003</v>
      </c>
      <c r="U125" s="650">
        <f t="shared" si="183"/>
        <v>112.93899999999996</v>
      </c>
      <c r="V125" s="658">
        <f t="shared" si="184"/>
        <v>77.745000000000005</v>
      </c>
      <c r="W125" s="650">
        <v>0</v>
      </c>
      <c r="X125" s="658">
        <v>0</v>
      </c>
      <c r="Y125" s="650">
        <f t="shared" si="185"/>
        <v>0</v>
      </c>
      <c r="Z125" s="658">
        <f t="shared" si="186"/>
        <v>0</v>
      </c>
      <c r="AA125" s="650">
        <v>0.151</v>
      </c>
      <c r="AB125" s="658">
        <v>1.2999999999999999E-2</v>
      </c>
      <c r="AC125" s="650">
        <f t="shared" si="187"/>
        <v>5.7999999999999996E-2</v>
      </c>
      <c r="AD125" s="658">
        <f t="shared" si="188"/>
        <v>-3.6000000000000004E-2</v>
      </c>
      <c r="AE125" s="650">
        <v>394.95699999999999</v>
      </c>
      <c r="AF125" s="658">
        <v>339.548</v>
      </c>
      <c r="AG125" s="650">
        <f t="shared" si="189"/>
        <v>112.99700000000001</v>
      </c>
      <c r="AH125" s="658">
        <f t="shared" si="190"/>
        <v>77.709000000000003</v>
      </c>
      <c r="AJ125" s="189">
        <v>0</v>
      </c>
      <c r="AK125" s="194" t="s">
        <v>213</v>
      </c>
      <c r="AL125" s="650">
        <v>0</v>
      </c>
      <c r="AM125" s="658">
        <v>0</v>
      </c>
      <c r="AN125" s="650">
        <v>0</v>
      </c>
      <c r="AO125" s="658">
        <v>0</v>
      </c>
      <c r="AP125" s="650">
        <v>0</v>
      </c>
      <c r="AQ125" s="658">
        <v>0</v>
      </c>
      <c r="AR125" s="650">
        <v>0</v>
      </c>
      <c r="AS125" s="658">
        <v>0</v>
      </c>
      <c r="AT125" s="650">
        <v>0</v>
      </c>
      <c r="AU125" s="658">
        <v>0</v>
      </c>
      <c r="AV125" s="650">
        <v>0</v>
      </c>
      <c r="AW125" s="658">
        <v>0</v>
      </c>
      <c r="AX125" s="650">
        <v>0</v>
      </c>
      <c r="AY125" s="658">
        <v>0</v>
      </c>
      <c r="AZ125" s="650">
        <v>0</v>
      </c>
      <c r="BA125" s="658">
        <v>0</v>
      </c>
      <c r="BB125" s="650">
        <v>281.86700000000002</v>
      </c>
      <c r="BC125" s="658">
        <v>261.79000000000002</v>
      </c>
      <c r="BD125" s="650">
        <v>84.355999999999995</v>
      </c>
      <c r="BE125" s="658">
        <v>80.573999999999998</v>
      </c>
      <c r="BF125" s="650">
        <v>0</v>
      </c>
      <c r="BG125" s="658">
        <v>0</v>
      </c>
      <c r="BH125" s="650">
        <v>0</v>
      </c>
      <c r="BI125" s="658">
        <v>0</v>
      </c>
      <c r="BJ125" s="650">
        <v>9.2999999999999999E-2</v>
      </c>
      <c r="BK125" s="658">
        <v>4.9000000000000002E-2</v>
      </c>
      <c r="BL125" s="650">
        <v>-6.5000000000000002E-2</v>
      </c>
      <c r="BM125" s="658">
        <v>4.9000000000000002E-2</v>
      </c>
      <c r="BN125" s="650">
        <v>281.95999999999998</v>
      </c>
      <c r="BO125" s="658">
        <v>261.839</v>
      </c>
      <c r="BP125" s="650">
        <v>84.290999999999997</v>
      </c>
      <c r="BQ125" s="658">
        <v>80.623000000000005</v>
      </c>
      <c r="FT125" s="88"/>
      <c r="FU125" s="88"/>
      <c r="FV125" s="88"/>
      <c r="FW125" s="88"/>
      <c r="FX125" s="88"/>
      <c r="FY125" s="88"/>
      <c r="FZ125" s="88"/>
      <c r="GA125" s="88"/>
      <c r="GB125" s="88"/>
      <c r="GC125" s="88"/>
      <c r="GD125" s="88"/>
      <c r="GE125" s="88"/>
      <c r="GF125" s="88"/>
      <c r="GG125" s="88"/>
    </row>
    <row r="126" spans="1:189" s="197" customFormat="1">
      <c r="A126" s="187" t="s">
        <v>83</v>
      </c>
      <c r="B126" s="188"/>
      <c r="C126" s="659">
        <v>-119.92400000000001</v>
      </c>
      <c r="D126" s="657">
        <v>-150.00800000000001</v>
      </c>
      <c r="E126" s="659">
        <f t="shared" si="175"/>
        <v>-14.617000000000004</v>
      </c>
      <c r="F126" s="657">
        <f t="shared" si="176"/>
        <v>57.37299999999999</v>
      </c>
      <c r="G126" s="659">
        <v>-119.901</v>
      </c>
      <c r="H126" s="657">
        <v>-121.29900000000001</v>
      </c>
      <c r="I126" s="659">
        <f t="shared" si="177"/>
        <v>12.249000000000009</v>
      </c>
      <c r="J126" s="657">
        <f t="shared" si="178"/>
        <v>-107.623</v>
      </c>
      <c r="K126" s="659">
        <v>579.69500000000005</v>
      </c>
      <c r="L126" s="657">
        <v>-465.67500000000001</v>
      </c>
      <c r="M126" s="659">
        <f t="shared" si="179"/>
        <v>49.984000000000037</v>
      </c>
      <c r="N126" s="657">
        <f t="shared" si="180"/>
        <v>-82.569000000000017</v>
      </c>
      <c r="O126" s="659">
        <v>475.14800000000002</v>
      </c>
      <c r="P126" s="657">
        <v>635.09199999999998</v>
      </c>
      <c r="Q126" s="659">
        <f t="shared" si="181"/>
        <v>-86.640999999999963</v>
      </c>
      <c r="R126" s="657">
        <f t="shared" si="182"/>
        <v>93.908999999999992</v>
      </c>
      <c r="S126" s="659">
        <v>393.48599999999999</v>
      </c>
      <c r="T126" s="657">
        <v>339.85199999999998</v>
      </c>
      <c r="U126" s="659">
        <f t="shared" si="183"/>
        <v>112.99299999999999</v>
      </c>
      <c r="V126" s="657">
        <f t="shared" si="184"/>
        <v>78.625999999999976</v>
      </c>
      <c r="W126" s="659">
        <v>-30.151</v>
      </c>
      <c r="X126" s="657">
        <v>101.46</v>
      </c>
      <c r="Y126" s="659">
        <f t="shared" si="185"/>
        <v>11.946999999999999</v>
      </c>
      <c r="Z126" s="657">
        <f t="shared" si="186"/>
        <v>39.112999999999992</v>
      </c>
      <c r="AA126" s="659">
        <v>-5.835</v>
      </c>
      <c r="AB126" s="657">
        <v>-36.323</v>
      </c>
      <c r="AC126" s="659">
        <f t="shared" si="187"/>
        <v>0.17900000000000027</v>
      </c>
      <c r="AD126" s="657">
        <f t="shared" si="188"/>
        <v>-5.3470000000000013</v>
      </c>
      <c r="AE126" s="659">
        <v>1172.518</v>
      </c>
      <c r="AF126" s="657">
        <v>303.09899999999999</v>
      </c>
      <c r="AG126" s="659">
        <f t="shared" si="189"/>
        <v>86.094000000000051</v>
      </c>
      <c r="AH126" s="657">
        <f t="shared" si="190"/>
        <v>73.481999999999999</v>
      </c>
      <c r="AI126" s="173"/>
      <c r="AJ126" s="187" t="s">
        <v>83</v>
      </c>
      <c r="AK126" s="188">
        <v>0</v>
      </c>
      <c r="AL126" s="659">
        <v>-105.307</v>
      </c>
      <c r="AM126" s="657">
        <v>-207.381</v>
      </c>
      <c r="AN126" s="659">
        <v>-15.404999999999999</v>
      </c>
      <c r="AO126" s="657">
        <v>-124.89400000000001</v>
      </c>
      <c r="AP126" s="659">
        <v>-132.15</v>
      </c>
      <c r="AQ126" s="657">
        <v>-13.676</v>
      </c>
      <c r="AR126" s="659">
        <v>19.196000000000002</v>
      </c>
      <c r="AS126" s="657">
        <v>-40.712000000000003</v>
      </c>
      <c r="AT126" s="659">
        <v>529.71100000000001</v>
      </c>
      <c r="AU126" s="657">
        <v>-383.10599999999999</v>
      </c>
      <c r="AV126" s="659">
        <v>109.34099999999999</v>
      </c>
      <c r="AW126" s="657">
        <v>-711.84100000000001</v>
      </c>
      <c r="AX126" s="659">
        <v>561.78899999999999</v>
      </c>
      <c r="AY126" s="657">
        <v>541.18299999999999</v>
      </c>
      <c r="AZ126" s="659">
        <v>223.75299999999999</v>
      </c>
      <c r="BA126" s="657">
        <v>181.155</v>
      </c>
      <c r="BB126" s="659">
        <v>280.49299999999999</v>
      </c>
      <c r="BC126" s="657">
        <v>261.226</v>
      </c>
      <c r="BD126" s="659">
        <v>81.34</v>
      </c>
      <c r="BE126" s="657">
        <v>80.462000000000003</v>
      </c>
      <c r="BF126" s="659">
        <v>-42.097999999999999</v>
      </c>
      <c r="BG126" s="657">
        <v>62.347000000000001</v>
      </c>
      <c r="BH126" s="659">
        <v>11.922000000000001</v>
      </c>
      <c r="BI126" s="657">
        <v>29.431999999999999</v>
      </c>
      <c r="BJ126" s="659">
        <v>-6.0140000000000002</v>
      </c>
      <c r="BK126" s="657">
        <v>-30.975999999999999</v>
      </c>
      <c r="BL126" s="659">
        <v>-0.42299999999999999</v>
      </c>
      <c r="BM126" s="657">
        <v>12.564</v>
      </c>
      <c r="BN126" s="659">
        <v>1086.424</v>
      </c>
      <c r="BO126" s="657">
        <v>229.61699999999999</v>
      </c>
      <c r="BP126" s="659">
        <v>429.72399999999999</v>
      </c>
      <c r="BQ126" s="657">
        <v>-573.83399999999995</v>
      </c>
      <c r="BR126" s="173"/>
      <c r="BS126" s="173"/>
      <c r="BT126" s="173"/>
      <c r="BU126" s="173"/>
      <c r="BV126" s="173"/>
      <c r="BW126" s="173"/>
      <c r="BX126" s="173"/>
      <c r="BY126" s="173"/>
      <c r="BZ126" s="173"/>
      <c r="CA126" s="173"/>
      <c r="CB126" s="173"/>
      <c r="CC126" s="173"/>
      <c r="CD126" s="173"/>
      <c r="CE126" s="173"/>
      <c r="CF126" s="173"/>
      <c r="CG126" s="173"/>
      <c r="CH126" s="173"/>
      <c r="CI126" s="173"/>
      <c r="CJ126" s="173"/>
      <c r="CK126" s="173"/>
      <c r="CL126" s="173"/>
      <c r="CM126" s="173"/>
      <c r="CN126" s="173"/>
      <c r="CO126" s="173"/>
      <c r="CP126" s="173"/>
      <c r="CQ126" s="173"/>
      <c r="CR126" s="173"/>
      <c r="CS126" s="173"/>
      <c r="CT126" s="173"/>
      <c r="CU126" s="173"/>
      <c r="CV126" s="173"/>
      <c r="CW126" s="173"/>
      <c r="CX126" s="173"/>
      <c r="CY126" s="173"/>
      <c r="CZ126" s="173"/>
      <c r="DA126" s="173"/>
      <c r="DB126" s="173"/>
      <c r="DC126" s="173"/>
      <c r="DD126" s="173"/>
      <c r="DE126" s="173"/>
      <c r="DF126" s="173"/>
      <c r="DG126" s="173"/>
      <c r="DH126" s="173"/>
      <c r="DI126" s="173"/>
      <c r="DJ126" s="173"/>
      <c r="DK126" s="173"/>
      <c r="DL126" s="173"/>
      <c r="DM126" s="173"/>
      <c r="DN126" s="173"/>
      <c r="DO126" s="173"/>
      <c r="DP126" s="173"/>
      <c r="DQ126" s="173"/>
      <c r="DR126" s="173"/>
      <c r="DS126" s="173"/>
      <c r="DT126" s="173"/>
      <c r="DU126" s="173"/>
      <c r="DV126" s="173"/>
      <c r="DW126" s="173"/>
      <c r="DX126" s="173"/>
      <c r="DY126" s="173"/>
      <c r="DZ126" s="173"/>
      <c r="EA126" s="173"/>
      <c r="EB126" s="173"/>
      <c r="EC126" s="173"/>
      <c r="ED126" s="173"/>
      <c r="EE126" s="173"/>
      <c r="EF126" s="173"/>
      <c r="EG126" s="173"/>
      <c r="EH126" s="173"/>
      <c r="EI126" s="173"/>
      <c r="EJ126" s="173"/>
      <c r="EK126" s="173"/>
      <c r="EL126" s="173"/>
      <c r="EM126" s="173"/>
      <c r="EN126" s="173"/>
      <c r="EO126" s="173"/>
      <c r="EP126" s="173"/>
      <c r="EQ126" s="173"/>
      <c r="ER126" s="173"/>
      <c r="ES126" s="173"/>
      <c r="ET126" s="173"/>
      <c r="EU126" s="173"/>
      <c r="EV126" s="173"/>
      <c r="EW126" s="173"/>
      <c r="EX126" s="173"/>
      <c r="EY126" s="173"/>
      <c r="EZ126" s="173"/>
      <c r="FA126" s="173"/>
      <c r="FB126" s="173"/>
      <c r="FC126" s="173"/>
      <c r="FD126" s="173"/>
      <c r="FE126" s="173"/>
      <c r="FF126" s="173"/>
      <c r="FG126" s="173"/>
      <c r="FH126" s="173"/>
      <c r="FI126" s="173"/>
      <c r="FJ126" s="173"/>
      <c r="FK126" s="173"/>
      <c r="FL126" s="173"/>
      <c r="FM126" s="173"/>
      <c r="FN126" s="173"/>
      <c r="FO126" s="173"/>
      <c r="FP126" s="173"/>
      <c r="FQ126" s="173"/>
      <c r="FR126" s="173"/>
      <c r="FS126" s="173"/>
      <c r="FT126" s="173"/>
      <c r="FU126" s="173"/>
      <c r="FV126" s="173"/>
      <c r="FW126" s="173"/>
      <c r="FX126" s="173"/>
      <c r="FY126" s="173"/>
      <c r="FZ126" s="173"/>
      <c r="GA126" s="173"/>
      <c r="GB126" s="173"/>
      <c r="GC126" s="173"/>
      <c r="GD126" s="173"/>
      <c r="GE126" s="173"/>
      <c r="GF126" s="173"/>
      <c r="GG126" s="173"/>
    </row>
    <row r="127" spans="1:189">
      <c r="A127" s="198"/>
      <c r="B127" s="198"/>
      <c r="C127" s="198">
        <v>0</v>
      </c>
      <c r="D127" s="198">
        <v>0</v>
      </c>
      <c r="E127" s="198"/>
      <c r="F127" s="198"/>
      <c r="G127" s="198">
        <v>0</v>
      </c>
      <c r="H127" s="198">
        <v>0</v>
      </c>
      <c r="I127" s="198"/>
      <c r="J127" s="198"/>
      <c r="K127" s="198">
        <v>0</v>
      </c>
      <c r="L127" s="792">
        <v>0</v>
      </c>
      <c r="M127" s="198"/>
      <c r="N127" s="198"/>
      <c r="O127" s="198">
        <v>0</v>
      </c>
      <c r="P127" s="198">
        <v>0</v>
      </c>
      <c r="Q127" s="198"/>
      <c r="R127" s="198"/>
      <c r="S127" s="198">
        <v>0</v>
      </c>
      <c r="T127" s="198">
        <v>0</v>
      </c>
      <c r="U127" s="198"/>
      <c r="V127" s="198"/>
      <c r="W127" s="198">
        <v>0</v>
      </c>
      <c r="X127" s="198">
        <v>0</v>
      </c>
      <c r="Y127" s="198"/>
      <c r="Z127" s="198"/>
      <c r="AA127" s="198">
        <v>0</v>
      </c>
      <c r="AB127" s="198">
        <v>0</v>
      </c>
      <c r="AC127" s="198"/>
      <c r="AD127" s="198"/>
      <c r="AE127" s="198">
        <v>0</v>
      </c>
      <c r="AF127" s="198">
        <v>0</v>
      </c>
      <c r="AG127" s="198"/>
      <c r="AH127" s="198"/>
      <c r="AI127" s="198"/>
      <c r="AJ127" s="198">
        <v>0</v>
      </c>
      <c r="AK127" s="198">
        <v>0</v>
      </c>
      <c r="AL127" s="198">
        <v>0</v>
      </c>
      <c r="AM127" s="198">
        <v>0</v>
      </c>
      <c r="AN127" s="198">
        <v>0</v>
      </c>
      <c r="AO127" s="198">
        <v>0</v>
      </c>
      <c r="AP127" s="198">
        <v>0</v>
      </c>
      <c r="AQ127" s="198">
        <v>0</v>
      </c>
      <c r="AR127" s="198">
        <v>0</v>
      </c>
      <c r="AS127" s="198">
        <v>0</v>
      </c>
      <c r="AT127" s="198">
        <v>0</v>
      </c>
      <c r="AU127" s="198">
        <v>0</v>
      </c>
      <c r="AV127" s="198">
        <v>0</v>
      </c>
      <c r="AW127" s="198">
        <v>0</v>
      </c>
      <c r="AX127" s="198">
        <v>0</v>
      </c>
      <c r="AY127" s="198">
        <v>0</v>
      </c>
      <c r="AZ127" s="198">
        <v>0</v>
      </c>
      <c r="BA127" s="198">
        <v>0</v>
      </c>
      <c r="BB127" s="198">
        <v>0</v>
      </c>
      <c r="BC127" s="198">
        <v>0</v>
      </c>
      <c r="BD127" s="198">
        <v>0</v>
      </c>
      <c r="BE127" s="198">
        <v>0</v>
      </c>
      <c r="BF127" s="198">
        <v>0</v>
      </c>
      <c r="BG127" s="198">
        <v>0</v>
      </c>
      <c r="BH127" s="198">
        <v>0</v>
      </c>
      <c r="BI127" s="198">
        <v>0</v>
      </c>
      <c r="BJ127" s="198">
        <v>0</v>
      </c>
      <c r="BK127" s="198">
        <v>0</v>
      </c>
      <c r="BL127" s="198">
        <v>0</v>
      </c>
      <c r="BM127" s="198">
        <v>0</v>
      </c>
      <c r="BN127" s="198">
        <v>0</v>
      </c>
      <c r="BO127" s="198">
        <v>0</v>
      </c>
      <c r="BP127" s="198">
        <v>0</v>
      </c>
      <c r="BQ127" s="198">
        <v>0</v>
      </c>
      <c r="FT127" s="88"/>
      <c r="FU127" s="88"/>
      <c r="FV127" s="88"/>
      <c r="FW127" s="88"/>
      <c r="FX127" s="88"/>
      <c r="FY127" s="88"/>
      <c r="FZ127" s="88"/>
      <c r="GA127" s="88"/>
      <c r="GB127" s="88"/>
      <c r="GC127" s="88"/>
      <c r="GD127" s="88"/>
      <c r="GE127" s="88"/>
      <c r="GF127" s="88"/>
      <c r="GG127" s="88"/>
    </row>
    <row r="128" spans="1:189">
      <c r="A128" s="189"/>
      <c r="B128" s="194" t="s">
        <v>214</v>
      </c>
      <c r="C128" s="659">
        <v>-119.92400000000001</v>
      </c>
      <c r="D128" s="657">
        <v>-150.00800000000001</v>
      </c>
      <c r="E128" s="659">
        <f t="shared" ref="E128:E130" si="191">C128-AL128</f>
        <v>-14.617000000000004</v>
      </c>
      <c r="F128" s="657">
        <f t="shared" ref="F128:F130" si="192">D128-AM128</f>
        <v>57.37299999999999</v>
      </c>
      <c r="G128" s="659">
        <v>-119.901</v>
      </c>
      <c r="H128" s="657">
        <v>-121.29900000000001</v>
      </c>
      <c r="I128" s="659">
        <f t="shared" ref="I128:I130" si="193">G128-AP128</f>
        <v>12.249000000000009</v>
      </c>
      <c r="J128" s="657">
        <f t="shared" ref="J128:J130" si="194">H128-AQ128</f>
        <v>-107.623</v>
      </c>
      <c r="K128" s="659">
        <v>579.69500000000005</v>
      </c>
      <c r="L128" s="657">
        <v>-465.67500000000001</v>
      </c>
      <c r="M128" s="659">
        <f t="shared" ref="M128:M130" si="195">K128-AT128</f>
        <v>49.984000000000037</v>
      </c>
      <c r="N128" s="657">
        <f t="shared" ref="N128:N130" si="196">L128-AU128</f>
        <v>-82.569000000000017</v>
      </c>
      <c r="O128" s="659">
        <v>475.14800000000002</v>
      </c>
      <c r="P128" s="657">
        <v>635.09199999999998</v>
      </c>
      <c r="Q128" s="659">
        <f t="shared" ref="Q128:Q130" si="197">O128-AX128</f>
        <v>-86.640999999999963</v>
      </c>
      <c r="R128" s="657">
        <f t="shared" ref="R128:R130" si="198">P128-AY128</f>
        <v>93.908999999999992</v>
      </c>
      <c r="S128" s="659">
        <v>393.48599999999999</v>
      </c>
      <c r="T128" s="657">
        <v>339.85199999999998</v>
      </c>
      <c r="U128" s="659">
        <f t="shared" ref="U128:U130" si="199">S128-BB128</f>
        <v>112.99299999999999</v>
      </c>
      <c r="V128" s="657">
        <f t="shared" ref="V128:V130" si="200">T128-BC128</f>
        <v>78.625999999999976</v>
      </c>
      <c r="W128" s="659">
        <v>-30.151</v>
      </c>
      <c r="X128" s="657">
        <v>101.46</v>
      </c>
      <c r="Y128" s="659">
        <f t="shared" ref="Y128:Y130" si="201">W128-BF128</f>
        <v>11.946999999999999</v>
      </c>
      <c r="Z128" s="657">
        <f t="shared" ref="Z128:Z130" si="202">X128-BG128</f>
        <v>39.112999999999992</v>
      </c>
      <c r="AA128" s="659">
        <v>-5.835</v>
      </c>
      <c r="AB128" s="657">
        <v>-36.323</v>
      </c>
      <c r="AC128" s="659">
        <f t="shared" ref="AC128:AC130" si="203">AA128-BJ128</f>
        <v>0.17900000000000027</v>
      </c>
      <c r="AD128" s="657">
        <f t="shared" ref="AD128:AD130" si="204">AB128-BK128</f>
        <v>-5.3470000000000013</v>
      </c>
      <c r="AE128" s="659">
        <v>1172.518</v>
      </c>
      <c r="AF128" s="657">
        <v>303.09899999999999</v>
      </c>
      <c r="AG128" s="659">
        <f t="shared" ref="AG128:AG130" si="205">AE128-BN128</f>
        <v>86.094000000000051</v>
      </c>
      <c r="AH128" s="657">
        <f t="shared" ref="AH128:AH130" si="206">AF128-BO128</f>
        <v>73.481999999999999</v>
      </c>
      <c r="AJ128" s="189">
        <v>0</v>
      </c>
      <c r="AK128" s="194" t="s">
        <v>214</v>
      </c>
      <c r="AL128" s="659">
        <v>-105.307</v>
      </c>
      <c r="AM128" s="657">
        <v>-207.381</v>
      </c>
      <c r="AN128" s="659">
        <v>-15.404999999999999</v>
      </c>
      <c r="AO128" s="657">
        <v>-124.89400000000001</v>
      </c>
      <c r="AP128" s="659">
        <v>-132.15</v>
      </c>
      <c r="AQ128" s="657">
        <v>-13.676</v>
      </c>
      <c r="AR128" s="659">
        <v>19.196000000000002</v>
      </c>
      <c r="AS128" s="657">
        <v>-40.712000000000003</v>
      </c>
      <c r="AT128" s="659">
        <v>529.71100000000001</v>
      </c>
      <c r="AU128" s="657">
        <v>-383.10599999999999</v>
      </c>
      <c r="AV128" s="659">
        <v>109.34099999999999</v>
      </c>
      <c r="AW128" s="657">
        <v>-711.84100000000001</v>
      </c>
      <c r="AX128" s="659">
        <v>561.78899999999999</v>
      </c>
      <c r="AY128" s="657">
        <v>541.18299999999999</v>
      </c>
      <c r="AZ128" s="659">
        <v>223.75299999999999</v>
      </c>
      <c r="BA128" s="657">
        <v>181.155</v>
      </c>
      <c r="BB128" s="659">
        <v>280.49299999999999</v>
      </c>
      <c r="BC128" s="657">
        <v>261.226</v>
      </c>
      <c r="BD128" s="659">
        <v>81.34</v>
      </c>
      <c r="BE128" s="657">
        <v>80.462000000000003</v>
      </c>
      <c r="BF128" s="659">
        <v>-42.097999999999999</v>
      </c>
      <c r="BG128" s="657">
        <v>62.347000000000001</v>
      </c>
      <c r="BH128" s="659">
        <v>11.922000000000001</v>
      </c>
      <c r="BI128" s="657">
        <v>29.431999999999999</v>
      </c>
      <c r="BJ128" s="659">
        <v>-6.0140000000000002</v>
      </c>
      <c r="BK128" s="657">
        <v>-30.975999999999999</v>
      </c>
      <c r="BL128" s="659">
        <v>-0.42299999999999999</v>
      </c>
      <c r="BM128" s="657">
        <v>12.564</v>
      </c>
      <c r="BN128" s="659">
        <v>1086.424</v>
      </c>
      <c r="BO128" s="657">
        <v>229.61699999999999</v>
      </c>
      <c r="BP128" s="659">
        <v>429.72399999999999</v>
      </c>
      <c r="BQ128" s="657">
        <v>-573.83399999999995</v>
      </c>
      <c r="FT128" s="88"/>
      <c r="FU128" s="88"/>
      <c r="FV128" s="88"/>
      <c r="FW128" s="88"/>
      <c r="FX128" s="88"/>
      <c r="FY128" s="88"/>
      <c r="FZ128" s="88"/>
      <c r="GA128" s="88"/>
      <c r="GB128" s="88"/>
      <c r="GC128" s="88"/>
      <c r="GD128" s="88"/>
      <c r="GE128" s="88"/>
      <c r="GF128" s="88"/>
      <c r="GG128" s="88"/>
    </row>
    <row r="129" spans="1:189">
      <c r="A129" s="193"/>
      <c r="B129" s="195" t="s">
        <v>56</v>
      </c>
      <c r="C129" s="650">
        <v>0</v>
      </c>
      <c r="D129" s="653">
        <v>0</v>
      </c>
      <c r="E129" s="650">
        <f t="shared" si="191"/>
        <v>0</v>
      </c>
      <c r="F129" s="653">
        <f t="shared" si="192"/>
        <v>0</v>
      </c>
      <c r="G129" s="650">
        <v>0</v>
      </c>
      <c r="H129" s="653">
        <v>0</v>
      </c>
      <c r="I129" s="650">
        <f t="shared" si="193"/>
        <v>0</v>
      </c>
      <c r="J129" s="653">
        <f t="shared" si="194"/>
        <v>0</v>
      </c>
      <c r="K129" s="650">
        <v>0</v>
      </c>
      <c r="L129" s="653">
        <v>0</v>
      </c>
      <c r="M129" s="650">
        <f t="shared" si="195"/>
        <v>0</v>
      </c>
      <c r="N129" s="653">
        <f t="shared" si="196"/>
        <v>0</v>
      </c>
      <c r="O129" s="650">
        <v>0</v>
      </c>
      <c r="P129" s="653">
        <v>0</v>
      </c>
      <c r="Q129" s="650">
        <f t="shared" si="197"/>
        <v>0</v>
      </c>
      <c r="R129" s="653">
        <f t="shared" si="198"/>
        <v>0</v>
      </c>
      <c r="S129" s="650">
        <v>0</v>
      </c>
      <c r="T129" s="653">
        <v>0</v>
      </c>
      <c r="U129" s="650">
        <f t="shared" si="199"/>
        <v>0</v>
      </c>
      <c r="V129" s="653">
        <f t="shared" si="200"/>
        <v>0</v>
      </c>
      <c r="W129" s="650">
        <v>0</v>
      </c>
      <c r="X129" s="653">
        <v>0</v>
      </c>
      <c r="Y129" s="650">
        <f t="shared" si="201"/>
        <v>0</v>
      </c>
      <c r="Z129" s="653">
        <f t="shared" si="202"/>
        <v>0</v>
      </c>
      <c r="AA129" s="650">
        <v>0</v>
      </c>
      <c r="AB129" s="653">
        <v>0</v>
      </c>
      <c r="AC129" s="650">
        <f t="shared" si="203"/>
        <v>0</v>
      </c>
      <c r="AD129" s="653">
        <f t="shared" si="204"/>
        <v>0</v>
      </c>
      <c r="AE129" s="650">
        <v>864.26900000000001</v>
      </c>
      <c r="AF129" s="653">
        <v>-44.145000000000003</v>
      </c>
      <c r="AG129" s="650">
        <f t="shared" si="205"/>
        <v>81.530999999999949</v>
      </c>
      <c r="AH129" s="653">
        <f t="shared" si="206"/>
        <v>58.835000000000001</v>
      </c>
      <c r="AJ129" s="193">
        <v>0</v>
      </c>
      <c r="AK129" s="195" t="s">
        <v>56</v>
      </c>
      <c r="AL129" s="650">
        <v>0</v>
      </c>
      <c r="AM129" s="653">
        <v>0</v>
      </c>
      <c r="AN129" s="650">
        <v>0</v>
      </c>
      <c r="AO129" s="653">
        <v>0</v>
      </c>
      <c r="AP129" s="650">
        <v>0</v>
      </c>
      <c r="AQ129" s="653">
        <v>0</v>
      </c>
      <c r="AR129" s="650">
        <v>0</v>
      </c>
      <c r="AS129" s="653">
        <v>0</v>
      </c>
      <c r="AT129" s="650">
        <v>0</v>
      </c>
      <c r="AU129" s="653">
        <v>0</v>
      </c>
      <c r="AV129" s="650">
        <v>0</v>
      </c>
      <c r="AW129" s="653">
        <v>0</v>
      </c>
      <c r="AX129" s="650">
        <v>0</v>
      </c>
      <c r="AY129" s="653">
        <v>0</v>
      </c>
      <c r="AZ129" s="650">
        <v>0</v>
      </c>
      <c r="BA129" s="653">
        <v>0</v>
      </c>
      <c r="BB129" s="650">
        <v>0</v>
      </c>
      <c r="BC129" s="653">
        <v>0</v>
      </c>
      <c r="BD129" s="650">
        <v>0</v>
      </c>
      <c r="BE129" s="653">
        <v>0</v>
      </c>
      <c r="BF129" s="650">
        <v>0</v>
      </c>
      <c r="BG129" s="653">
        <v>0</v>
      </c>
      <c r="BH129" s="650">
        <v>0</v>
      </c>
      <c r="BI129" s="653">
        <v>0</v>
      </c>
      <c r="BJ129" s="650">
        <v>0</v>
      </c>
      <c r="BK129" s="653">
        <v>0</v>
      </c>
      <c r="BL129" s="650">
        <v>0</v>
      </c>
      <c r="BM129" s="653">
        <v>0</v>
      </c>
      <c r="BN129" s="650">
        <v>782.73800000000006</v>
      </c>
      <c r="BO129" s="653">
        <v>-102.98</v>
      </c>
      <c r="BP129" s="650">
        <v>306.601</v>
      </c>
      <c r="BQ129" s="653">
        <v>-679.64400000000001</v>
      </c>
      <c r="FT129" s="88"/>
      <c r="FU129" s="88"/>
      <c r="FV129" s="88"/>
      <c r="FW129" s="88"/>
      <c r="FX129" s="88"/>
      <c r="FY129" s="88"/>
      <c r="FZ129" s="88"/>
      <c r="GA129" s="88"/>
      <c r="GB129" s="88"/>
      <c r="GC129" s="88"/>
      <c r="GD129" s="88"/>
      <c r="GE129" s="88"/>
      <c r="GF129" s="88"/>
      <c r="GG129" s="88"/>
    </row>
    <row r="130" spans="1:189">
      <c r="A130" s="193"/>
      <c r="B130" s="195" t="s">
        <v>57</v>
      </c>
      <c r="C130" s="650">
        <v>0</v>
      </c>
      <c r="D130" s="653">
        <v>0</v>
      </c>
      <c r="E130" s="650">
        <f t="shared" si="191"/>
        <v>0</v>
      </c>
      <c r="F130" s="653">
        <f t="shared" si="192"/>
        <v>0</v>
      </c>
      <c r="G130" s="650">
        <v>0</v>
      </c>
      <c r="H130" s="653">
        <v>0</v>
      </c>
      <c r="I130" s="650">
        <f t="shared" si="193"/>
        <v>0</v>
      </c>
      <c r="J130" s="653">
        <f t="shared" si="194"/>
        <v>0</v>
      </c>
      <c r="K130" s="650">
        <v>0</v>
      </c>
      <c r="L130" s="653">
        <v>0</v>
      </c>
      <c r="M130" s="650">
        <f t="shared" si="195"/>
        <v>0</v>
      </c>
      <c r="N130" s="653">
        <f t="shared" si="196"/>
        <v>0</v>
      </c>
      <c r="O130" s="650">
        <v>0</v>
      </c>
      <c r="P130" s="653">
        <v>0</v>
      </c>
      <c r="Q130" s="650">
        <f t="shared" si="197"/>
        <v>0</v>
      </c>
      <c r="R130" s="653">
        <f t="shared" si="198"/>
        <v>0</v>
      </c>
      <c r="S130" s="650">
        <v>0</v>
      </c>
      <c r="T130" s="653">
        <v>0</v>
      </c>
      <c r="U130" s="650">
        <f t="shared" si="199"/>
        <v>0</v>
      </c>
      <c r="V130" s="653">
        <f t="shared" si="200"/>
        <v>0</v>
      </c>
      <c r="W130" s="650">
        <v>0</v>
      </c>
      <c r="X130" s="653">
        <v>0</v>
      </c>
      <c r="Y130" s="650">
        <f t="shared" si="201"/>
        <v>0</v>
      </c>
      <c r="Z130" s="653">
        <f t="shared" si="202"/>
        <v>0</v>
      </c>
      <c r="AA130" s="650">
        <v>0</v>
      </c>
      <c r="AB130" s="653">
        <v>0</v>
      </c>
      <c r="AC130" s="650">
        <f t="shared" si="203"/>
        <v>0</v>
      </c>
      <c r="AD130" s="653">
        <f t="shared" si="204"/>
        <v>0</v>
      </c>
      <c r="AE130" s="650">
        <v>308.24900000000002</v>
      </c>
      <c r="AF130" s="653">
        <v>347.24400000000003</v>
      </c>
      <c r="AG130" s="650">
        <f t="shared" si="205"/>
        <v>4.563000000000045</v>
      </c>
      <c r="AH130" s="653">
        <f t="shared" si="206"/>
        <v>14.647000000000048</v>
      </c>
      <c r="AJ130" s="193">
        <v>0</v>
      </c>
      <c r="AK130" s="195" t="s">
        <v>57</v>
      </c>
      <c r="AL130" s="650">
        <v>0</v>
      </c>
      <c r="AM130" s="653">
        <v>0</v>
      </c>
      <c r="AN130" s="650">
        <v>0</v>
      </c>
      <c r="AO130" s="653">
        <v>0</v>
      </c>
      <c r="AP130" s="650">
        <v>0</v>
      </c>
      <c r="AQ130" s="653">
        <v>0</v>
      </c>
      <c r="AR130" s="650">
        <v>0</v>
      </c>
      <c r="AS130" s="653">
        <v>0</v>
      </c>
      <c r="AT130" s="650">
        <v>0</v>
      </c>
      <c r="AU130" s="653">
        <v>0</v>
      </c>
      <c r="AV130" s="650">
        <v>0</v>
      </c>
      <c r="AW130" s="653">
        <v>0</v>
      </c>
      <c r="AX130" s="650">
        <v>0</v>
      </c>
      <c r="AY130" s="653">
        <v>0</v>
      </c>
      <c r="AZ130" s="650">
        <v>0</v>
      </c>
      <c r="BA130" s="653">
        <v>0</v>
      </c>
      <c r="BB130" s="650">
        <v>0</v>
      </c>
      <c r="BC130" s="653">
        <v>0</v>
      </c>
      <c r="BD130" s="650">
        <v>0</v>
      </c>
      <c r="BE130" s="653">
        <v>0</v>
      </c>
      <c r="BF130" s="650">
        <v>0</v>
      </c>
      <c r="BG130" s="653">
        <v>0</v>
      </c>
      <c r="BH130" s="650">
        <v>0</v>
      </c>
      <c r="BI130" s="653">
        <v>0</v>
      </c>
      <c r="BJ130" s="650">
        <v>0</v>
      </c>
      <c r="BK130" s="653">
        <v>0</v>
      </c>
      <c r="BL130" s="650">
        <v>0</v>
      </c>
      <c r="BM130" s="653">
        <v>0</v>
      </c>
      <c r="BN130" s="650">
        <v>303.68599999999998</v>
      </c>
      <c r="BO130" s="653">
        <v>332.59699999999998</v>
      </c>
      <c r="BP130" s="650">
        <v>123.123</v>
      </c>
      <c r="BQ130" s="653">
        <v>105.81</v>
      </c>
      <c r="FT130" s="88"/>
      <c r="FU130" s="88"/>
      <c r="FV130" s="88"/>
      <c r="FW130" s="88"/>
      <c r="FX130" s="88"/>
      <c r="FY130" s="88"/>
      <c r="FZ130" s="88"/>
      <c r="GA130" s="88"/>
      <c r="GB130" s="88"/>
      <c r="GC130" s="88"/>
      <c r="GD130" s="88"/>
      <c r="GE130" s="88"/>
      <c r="GF130" s="88"/>
      <c r="GG130" s="88"/>
    </row>
    <row r="131" spans="1:189">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row>
    <row r="132" spans="1:189">
      <c r="A132" s="198"/>
      <c r="B132" s="198"/>
      <c r="C132" s="233"/>
      <c r="D132" s="198"/>
      <c r="E132" s="198"/>
      <c r="F132" s="198"/>
      <c r="G132" s="198"/>
      <c r="H132" s="198"/>
      <c r="I132" s="198"/>
      <c r="J132" s="198"/>
      <c r="K132" s="198"/>
      <c r="L132" s="198"/>
      <c r="M132" s="198"/>
      <c r="N132" s="198"/>
      <c r="O132" s="198"/>
      <c r="P132" s="198"/>
    </row>
    <row r="133" spans="1:189">
      <c r="A133" s="934" t="s">
        <v>71</v>
      </c>
      <c r="B133" s="935"/>
      <c r="C133" s="927" t="s">
        <v>241</v>
      </c>
      <c r="D133" s="928"/>
      <c r="E133" s="927" t="s">
        <v>10</v>
      </c>
      <c r="F133" s="928"/>
      <c r="G133" s="927" t="s">
        <v>46</v>
      </c>
      <c r="H133" s="928"/>
      <c r="I133" s="927" t="s">
        <v>14</v>
      </c>
      <c r="J133" s="928"/>
      <c r="K133" s="927" t="s">
        <v>47</v>
      </c>
      <c r="L133" s="928"/>
      <c r="M133" s="927" t="s">
        <v>311</v>
      </c>
      <c r="N133" s="928"/>
      <c r="O133" s="927" t="s">
        <v>242</v>
      </c>
      <c r="P133" s="928"/>
      <c r="Q133" s="927" t="s">
        <v>17</v>
      </c>
      <c r="R133" s="933"/>
      <c r="FF133" s="89"/>
      <c r="FG133" s="89"/>
      <c r="FH133" s="89"/>
      <c r="FI133" s="89"/>
      <c r="FJ133" s="89"/>
      <c r="FK133" s="89"/>
      <c r="FL133" s="89"/>
      <c r="FM133" s="89"/>
      <c r="FN133" s="89"/>
      <c r="FO133" s="89"/>
      <c r="FP133" s="89"/>
      <c r="FQ133" s="89"/>
      <c r="FR133" s="89"/>
      <c r="FS133" s="89"/>
    </row>
    <row r="134" spans="1:189">
      <c r="A134" s="940" t="s">
        <v>236</v>
      </c>
      <c r="B134" s="944"/>
      <c r="C134" s="646" t="str">
        <f t="shared" ref="C134:D134" si="207">C75</f>
        <v>FY 2023</v>
      </c>
      <c r="D134" s="302" t="str">
        <f t="shared" si="207"/>
        <v>FY 2022</v>
      </c>
      <c r="E134" s="646" t="str">
        <f>G75</f>
        <v>FY 2023</v>
      </c>
      <c r="F134" s="302" t="str">
        <f>H75</f>
        <v>FY 2022</v>
      </c>
      <c r="G134" s="646" t="str">
        <f>K75</f>
        <v>FY 2023</v>
      </c>
      <c r="H134" s="302" t="str">
        <f>L75</f>
        <v>FY 2022</v>
      </c>
      <c r="I134" s="646" t="str">
        <f>O75</f>
        <v>FY 2023</v>
      </c>
      <c r="J134" s="302" t="str">
        <f>P75</f>
        <v>FY 2022</v>
      </c>
      <c r="K134" s="646" t="str">
        <f>S75</f>
        <v>FY 2023</v>
      </c>
      <c r="L134" s="302" t="str">
        <f>T75</f>
        <v>FY 2022</v>
      </c>
      <c r="M134" s="646" t="str">
        <f>W75</f>
        <v>FY 2023</v>
      </c>
      <c r="N134" s="302" t="str">
        <f>X75</f>
        <v>FY 2022</v>
      </c>
      <c r="O134" s="646" t="str">
        <f>AA75</f>
        <v>FY 2023</v>
      </c>
      <c r="P134" s="302" t="str">
        <f>AB75</f>
        <v>FY 2022</v>
      </c>
      <c r="Q134" s="646" t="str">
        <f>AE75</f>
        <v>FY 2023</v>
      </c>
      <c r="R134" s="302" t="str">
        <f>AF75</f>
        <v>FY 2022</v>
      </c>
      <c r="FF134" s="89"/>
      <c r="FG134" s="89"/>
      <c r="FH134" s="89"/>
      <c r="FI134" s="89"/>
      <c r="FJ134" s="89"/>
      <c r="FK134" s="89"/>
      <c r="FL134" s="89"/>
      <c r="FM134" s="89"/>
      <c r="FN134" s="89"/>
      <c r="FO134" s="89"/>
      <c r="FP134" s="89"/>
      <c r="FQ134" s="89"/>
      <c r="FR134" s="89"/>
      <c r="FS134" s="89"/>
    </row>
    <row r="135" spans="1:189">
      <c r="A135" s="945"/>
      <c r="B135" s="946"/>
      <c r="C135" s="793" t="str">
        <f t="shared" ref="C135:D135" si="208">C76</f>
        <v>US$ mn</v>
      </c>
      <c r="D135" s="794" t="str">
        <f t="shared" si="208"/>
        <v>US$ mn</v>
      </c>
      <c r="E135" s="793" t="str">
        <f>G76</f>
        <v>US$ mn</v>
      </c>
      <c r="F135" s="794" t="str">
        <f>H76</f>
        <v>US$ mn</v>
      </c>
      <c r="G135" s="793" t="str">
        <f>K76</f>
        <v>US$ mn</v>
      </c>
      <c r="H135" s="794" t="str">
        <f>L76</f>
        <v>US$ mn</v>
      </c>
      <c r="I135" s="793" t="str">
        <f>O76</f>
        <v>US$ mn</v>
      </c>
      <c r="J135" s="794" t="str">
        <f>P76</f>
        <v>US$ mn</v>
      </c>
      <c r="K135" s="793" t="str">
        <f>S76</f>
        <v>US$ mn</v>
      </c>
      <c r="L135" s="794" t="str">
        <f>T76</f>
        <v>US$ mn</v>
      </c>
      <c r="M135" s="793" t="str">
        <f>W76</f>
        <v>US$ mn</v>
      </c>
      <c r="N135" s="794" t="str">
        <f>X76</f>
        <v>US$ mn</v>
      </c>
      <c r="O135" s="793" t="str">
        <f>AA76</f>
        <v>US$ mn</v>
      </c>
      <c r="P135" s="794" t="str">
        <f>AB76</f>
        <v>US$ mn</v>
      </c>
      <c r="Q135" s="793" t="str">
        <f>AE76</f>
        <v>US$ mn</v>
      </c>
      <c r="R135" s="794" t="str">
        <f>AF76</f>
        <v>US$ mn</v>
      </c>
      <c r="FF135" s="89"/>
      <c r="FG135" s="89"/>
      <c r="FH135" s="89"/>
      <c r="FI135" s="89"/>
      <c r="FJ135" s="89"/>
      <c r="FK135" s="89"/>
      <c r="FL135" s="89"/>
      <c r="FM135" s="89"/>
      <c r="FN135" s="89"/>
      <c r="FO135" s="89"/>
      <c r="FP135" s="89"/>
      <c r="FQ135" s="89"/>
      <c r="FR135" s="89"/>
      <c r="FS135" s="89"/>
    </row>
    <row r="136" spans="1:189">
      <c r="A136" s="198"/>
      <c r="B136" s="198"/>
      <c r="C136" s="198"/>
      <c r="D136" s="198"/>
      <c r="E136" s="198"/>
      <c r="F136" s="198"/>
      <c r="G136" s="198"/>
      <c r="H136" s="198"/>
      <c r="I136" s="198"/>
      <c r="J136" s="198"/>
      <c r="K136" s="198"/>
      <c r="L136" s="198"/>
      <c r="M136" s="198"/>
      <c r="N136" s="198"/>
      <c r="O136" s="198"/>
      <c r="P136" s="198"/>
      <c r="Q136" s="198"/>
      <c r="R136" s="198"/>
      <c r="FF136" s="89"/>
      <c r="FG136" s="89"/>
      <c r="FH136" s="89"/>
      <c r="FI136" s="89"/>
      <c r="FJ136" s="89"/>
      <c r="FK136" s="89"/>
      <c r="FL136" s="89"/>
      <c r="FM136" s="89"/>
      <c r="FN136" s="89"/>
      <c r="FO136" s="89"/>
      <c r="FP136" s="89"/>
      <c r="FQ136" s="89"/>
      <c r="FR136" s="89"/>
      <c r="FS136" s="89"/>
    </row>
    <row r="137" spans="1:189">
      <c r="A137" s="187"/>
      <c r="B137" s="200" t="s">
        <v>215</v>
      </c>
      <c r="C137" s="651">
        <v>-60056</v>
      </c>
      <c r="D137" s="308">
        <v>-47550</v>
      </c>
      <c r="E137" s="651">
        <v>43032</v>
      </c>
      <c r="F137" s="308">
        <v>277479</v>
      </c>
      <c r="G137" s="651">
        <v>877798</v>
      </c>
      <c r="H137" s="308">
        <v>1776547</v>
      </c>
      <c r="I137" s="651">
        <v>951009</v>
      </c>
      <c r="J137" s="308">
        <v>1015711</v>
      </c>
      <c r="K137" s="651">
        <v>600953</v>
      </c>
      <c r="L137" s="308">
        <v>551139</v>
      </c>
      <c r="M137" s="651">
        <v>112002</v>
      </c>
      <c r="N137" s="308">
        <v>128874</v>
      </c>
      <c r="O137" s="651">
        <v>13.845000000000001</v>
      </c>
      <c r="P137" s="308">
        <v>116.34699999999999</v>
      </c>
      <c r="Q137" s="651">
        <v>2538.5830000000001</v>
      </c>
      <c r="R137" s="308">
        <v>3818.547</v>
      </c>
      <c r="FF137" s="89"/>
      <c r="FG137" s="89"/>
      <c r="FH137" s="89"/>
      <c r="FI137" s="89"/>
      <c r="FJ137" s="89"/>
      <c r="FK137" s="89"/>
      <c r="FL137" s="89"/>
      <c r="FM137" s="89"/>
      <c r="FN137" s="89"/>
      <c r="FO137" s="89"/>
      <c r="FP137" s="89"/>
      <c r="FQ137" s="89"/>
      <c r="FR137" s="89"/>
      <c r="FS137" s="89"/>
    </row>
    <row r="138" spans="1:189">
      <c r="A138" s="187"/>
      <c r="B138" s="200" t="s">
        <v>216</v>
      </c>
      <c r="C138" s="651">
        <v>-312348</v>
      </c>
      <c r="D138" s="308">
        <v>-33783</v>
      </c>
      <c r="E138" s="651">
        <v>-38648</v>
      </c>
      <c r="F138" s="308">
        <v>-174990</v>
      </c>
      <c r="G138" s="651">
        <v>-292391</v>
      </c>
      <c r="H138" s="308">
        <v>-1887850</v>
      </c>
      <c r="I138" s="651">
        <v>-531194</v>
      </c>
      <c r="J138" s="308">
        <v>-637763</v>
      </c>
      <c r="K138" s="651">
        <v>-321371</v>
      </c>
      <c r="L138" s="308">
        <v>-369297</v>
      </c>
      <c r="M138" s="651">
        <v>-36779</v>
      </c>
      <c r="N138" s="308">
        <v>-26686</v>
      </c>
      <c r="O138" s="651">
        <v>236.22399999999999</v>
      </c>
      <c r="P138" s="308">
        <v>-63.405999999999999</v>
      </c>
      <c r="Q138" s="651">
        <v>-1296.5070000000001</v>
      </c>
      <c r="R138" s="308">
        <v>-3193.7750000000001</v>
      </c>
      <c r="FF138" s="89"/>
      <c r="FG138" s="89"/>
      <c r="FH138" s="89"/>
      <c r="FI138" s="89"/>
      <c r="FJ138" s="89"/>
      <c r="FK138" s="89"/>
      <c r="FL138" s="89"/>
      <c r="FM138" s="89"/>
      <c r="FN138" s="89"/>
      <c r="FO138" s="89"/>
      <c r="FP138" s="89"/>
      <c r="FQ138" s="89"/>
      <c r="FR138" s="89"/>
      <c r="FS138" s="89"/>
    </row>
    <row r="139" spans="1:189">
      <c r="A139" s="187"/>
      <c r="B139" s="200" t="s">
        <v>217</v>
      </c>
      <c r="C139" s="651">
        <v>382472</v>
      </c>
      <c r="D139" s="308">
        <v>-35648</v>
      </c>
      <c r="E139" s="651">
        <v>-48751</v>
      </c>
      <c r="F139" s="308">
        <v>-60420</v>
      </c>
      <c r="G139" s="651">
        <v>-310970</v>
      </c>
      <c r="H139" s="308">
        <v>37989</v>
      </c>
      <c r="I139" s="651">
        <v>-325608</v>
      </c>
      <c r="J139" s="308">
        <v>-352626</v>
      </c>
      <c r="K139" s="651">
        <v>-205426</v>
      </c>
      <c r="L139" s="308">
        <v>-234039</v>
      </c>
      <c r="M139" s="651">
        <v>-115804</v>
      </c>
      <c r="N139" s="308">
        <v>-165932</v>
      </c>
      <c r="O139" s="651">
        <v>-250.066</v>
      </c>
      <c r="P139" s="308">
        <v>-52.947000000000003</v>
      </c>
      <c r="Q139" s="651">
        <v>-874.15300000000002</v>
      </c>
      <c r="R139" s="308">
        <v>-863.62300000000005</v>
      </c>
      <c r="FF139" s="89"/>
      <c r="FG139" s="89"/>
      <c r="FH139" s="89"/>
      <c r="FI139" s="89"/>
      <c r="FJ139" s="89"/>
      <c r="FK139" s="89"/>
      <c r="FL139" s="89"/>
      <c r="FM139" s="89"/>
      <c r="FN139" s="89"/>
      <c r="FO139" s="89"/>
      <c r="FP139" s="89"/>
      <c r="FQ139" s="89"/>
      <c r="FR139" s="89"/>
      <c r="FS139" s="89"/>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82">
    <mergeCell ref="S73:V73"/>
    <mergeCell ref="S74:T74"/>
    <mergeCell ref="U74:V74"/>
    <mergeCell ref="AE74:AF74"/>
    <mergeCell ref="AG74:AH74"/>
    <mergeCell ref="AE73:AH73"/>
    <mergeCell ref="W73:Z73"/>
    <mergeCell ref="W74:X74"/>
    <mergeCell ref="Y74:Z74"/>
    <mergeCell ref="AA73:AD73"/>
    <mergeCell ref="AA74:AB74"/>
    <mergeCell ref="AC74:AD7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K2:L2"/>
    <mergeCell ref="Q34:R34"/>
    <mergeCell ref="M2:N2"/>
    <mergeCell ref="Q2:R2"/>
    <mergeCell ref="O2:P2"/>
    <mergeCell ref="M34:N34"/>
    <mergeCell ref="O34:P34"/>
    <mergeCell ref="I34:J34"/>
    <mergeCell ref="K34:L34"/>
    <mergeCell ref="A35:B36"/>
    <mergeCell ref="A73:B73"/>
    <mergeCell ref="C73:F73"/>
    <mergeCell ref="K73:N73"/>
    <mergeCell ref="A3:B4"/>
    <mergeCell ref="A34:B34"/>
    <mergeCell ref="C34:D34"/>
    <mergeCell ref="E34:F34"/>
    <mergeCell ref="G34:H34"/>
    <mergeCell ref="A2:B2"/>
    <mergeCell ref="C2:D2"/>
    <mergeCell ref="E2:F2"/>
    <mergeCell ref="G2:H2"/>
    <mergeCell ref="I2:J2"/>
    <mergeCell ref="AJ73:AK73"/>
    <mergeCell ref="AL73:AO73"/>
    <mergeCell ref="AP73:AS73"/>
    <mergeCell ref="AT73:AW73"/>
    <mergeCell ref="AX73:BA73"/>
    <mergeCell ref="BN74:BO74"/>
    <mergeCell ref="BP74:BQ74"/>
    <mergeCell ref="AJ75:AK76"/>
    <mergeCell ref="BB73:BE73"/>
    <mergeCell ref="BF73:BI73"/>
    <mergeCell ref="BJ73:BM73"/>
    <mergeCell ref="BN73:BQ73"/>
    <mergeCell ref="AL74:AM74"/>
    <mergeCell ref="AN74:AO74"/>
    <mergeCell ref="AP74:AQ74"/>
    <mergeCell ref="AR74:AS74"/>
    <mergeCell ref="AT74:AU74"/>
    <mergeCell ref="AV74:AW74"/>
    <mergeCell ref="AX74:AY74"/>
    <mergeCell ref="AZ74:BA74"/>
    <mergeCell ref="BB74:BC74"/>
    <mergeCell ref="BJ74:BK74"/>
    <mergeCell ref="BL74:BM74"/>
    <mergeCell ref="BD74:BE74"/>
    <mergeCell ref="BF74:BG74"/>
    <mergeCell ref="BH74:BI74"/>
    <mergeCell ref="M133:N133"/>
    <mergeCell ref="K133:L133"/>
    <mergeCell ref="I133:J133"/>
    <mergeCell ref="K74:L74"/>
    <mergeCell ref="M74:N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144"/>
  <sheetViews>
    <sheetView topLeftCell="E69" zoomScaleNormal="100" workbookViewId="0">
      <selection activeCell="E80" sqref="E80"/>
    </sheetView>
  </sheetViews>
  <sheetFormatPr baseColWidth="10" defaultColWidth="11.42578125" defaultRowHeight="12.75"/>
  <cols>
    <col min="1" max="1" width="7" style="198" customWidth="1"/>
    <col min="2" max="2" width="58.7109375" style="198" customWidth="1"/>
    <col min="3" max="3" width="18.140625" style="198" customWidth="1"/>
    <col min="4" max="4" width="19" style="198" customWidth="1"/>
    <col min="5" max="5" width="18.42578125" style="198" customWidth="1"/>
    <col min="6" max="6" width="19.5703125" style="198" customWidth="1"/>
    <col min="7" max="7" width="17.5703125" style="198" customWidth="1"/>
    <col min="8" max="8" width="19.28515625" style="198" customWidth="1"/>
    <col min="9" max="9" width="18.140625" style="198" customWidth="1"/>
    <col min="10" max="10" width="20" style="198" customWidth="1"/>
    <col min="11" max="11" width="16.85546875" style="88" customWidth="1"/>
    <col min="12" max="12" width="15.85546875" style="88" customWidth="1"/>
    <col min="13" max="13" width="16.85546875" style="88" customWidth="1"/>
    <col min="14" max="15" width="15.5703125" style="88" customWidth="1"/>
    <col min="16" max="16" width="16.7109375" style="88" customWidth="1"/>
    <col min="17" max="17" width="15.85546875" style="88" customWidth="1"/>
    <col min="18" max="18" width="16" style="88" customWidth="1"/>
    <col min="19" max="20" width="11.42578125" style="88"/>
    <col min="21" max="21" width="50.28515625" style="88" bestFit="1" customWidth="1"/>
    <col min="22" max="16384" width="11.42578125" style="88"/>
  </cols>
  <sheetData>
    <row r="1" spans="1:17">
      <c r="A1" s="89"/>
      <c r="B1" s="88"/>
    </row>
    <row r="3" spans="1:17">
      <c r="A3" s="934" t="s">
        <v>116</v>
      </c>
      <c r="B3" s="935"/>
      <c r="C3" s="927" t="s">
        <v>70</v>
      </c>
      <c r="D3" s="928"/>
      <c r="E3" s="927" t="s">
        <v>45</v>
      </c>
      <c r="F3" s="928"/>
      <c r="G3" s="927" t="s">
        <v>249</v>
      </c>
      <c r="H3" s="928"/>
      <c r="I3" s="927" t="s">
        <v>17</v>
      </c>
      <c r="J3" s="928"/>
    </row>
    <row r="4" spans="1:17">
      <c r="A4" s="936" t="s">
        <v>218</v>
      </c>
      <c r="B4" s="953"/>
      <c r="C4" s="646" t="s">
        <v>538</v>
      </c>
      <c r="D4" s="648" t="s">
        <v>437</v>
      </c>
      <c r="E4" s="646" t="s">
        <v>538</v>
      </c>
      <c r="F4" s="648" t="s">
        <v>437</v>
      </c>
      <c r="G4" s="646" t="s">
        <v>538</v>
      </c>
      <c r="H4" s="648" t="s">
        <v>437</v>
      </c>
      <c r="I4" s="646" t="s">
        <v>538</v>
      </c>
      <c r="J4" s="648" t="s">
        <v>437</v>
      </c>
    </row>
    <row r="5" spans="1:17">
      <c r="A5" s="954"/>
      <c r="B5" s="955"/>
      <c r="C5" s="647" t="s">
        <v>301</v>
      </c>
      <c r="D5" s="303" t="s">
        <v>301</v>
      </c>
      <c r="E5" s="647" t="s">
        <v>301</v>
      </c>
      <c r="F5" s="303" t="s">
        <v>301</v>
      </c>
      <c r="G5" s="647" t="s">
        <v>301</v>
      </c>
      <c r="H5" s="303" t="s">
        <v>301</v>
      </c>
      <c r="I5" s="647" t="s">
        <v>301</v>
      </c>
      <c r="J5" s="303" t="s">
        <v>301</v>
      </c>
    </row>
    <row r="6" spans="1:17" s="173" customFormat="1">
      <c r="A6" s="201" t="s">
        <v>219</v>
      </c>
      <c r="B6" s="188"/>
      <c r="C6" s="644">
        <v>3651.1509999999998</v>
      </c>
      <c r="D6" s="304">
        <v>1661.7909999999999</v>
      </c>
      <c r="E6" s="644">
        <v>5876.9459999999999</v>
      </c>
      <c r="F6" s="304">
        <v>4395.4560000000001</v>
      </c>
      <c r="G6" s="644">
        <v>791.36199999999997</v>
      </c>
      <c r="H6" s="304">
        <v>1706.5830000000001</v>
      </c>
      <c r="I6" s="644">
        <v>10319.459000000001</v>
      </c>
      <c r="J6" s="304">
        <v>7763.83</v>
      </c>
    </row>
    <row r="7" spans="1:17">
      <c r="A7" s="189"/>
      <c r="B7" s="190" t="s">
        <v>176</v>
      </c>
      <c r="C7" s="645">
        <v>514.92499999999995</v>
      </c>
      <c r="D7" s="305">
        <v>448.89100000000002</v>
      </c>
      <c r="E7" s="645">
        <v>281.673</v>
      </c>
      <c r="F7" s="305">
        <v>426.46699999999998</v>
      </c>
      <c r="G7" s="645">
        <v>703.58600000000001</v>
      </c>
      <c r="H7" s="305">
        <v>246.33500000000001</v>
      </c>
      <c r="I7" s="645">
        <v>1500.184</v>
      </c>
      <c r="J7" s="305">
        <v>1121.693</v>
      </c>
    </row>
    <row r="8" spans="1:17">
      <c r="A8" s="189"/>
      <c r="B8" s="190" t="s">
        <v>361</v>
      </c>
      <c r="C8" s="645">
        <v>70.879000000000005</v>
      </c>
      <c r="D8" s="305">
        <v>66.094999999999999</v>
      </c>
      <c r="E8" s="645">
        <v>50.581000000000003</v>
      </c>
      <c r="F8" s="305">
        <v>90.453999999999994</v>
      </c>
      <c r="G8" s="645">
        <v>33.219000000000001</v>
      </c>
      <c r="H8" s="305">
        <v>58.752000000000002</v>
      </c>
      <c r="I8" s="645">
        <v>154.679</v>
      </c>
      <c r="J8" s="305">
        <v>215.30099999999999</v>
      </c>
    </row>
    <row r="9" spans="1:17">
      <c r="A9" s="189"/>
      <c r="B9" s="190" t="s">
        <v>362</v>
      </c>
      <c r="C9" s="645">
        <v>30.626000000000001</v>
      </c>
      <c r="D9" s="305">
        <v>121.08199999999999</v>
      </c>
      <c r="E9" s="645">
        <v>664.92200000000003</v>
      </c>
      <c r="F9" s="305">
        <v>553.471</v>
      </c>
      <c r="G9" s="645">
        <v>57.728000000000002</v>
      </c>
      <c r="H9" s="305">
        <v>52.834000000000003</v>
      </c>
      <c r="I9" s="645">
        <v>753.27599999999995</v>
      </c>
      <c r="J9" s="305">
        <v>727.38699999999994</v>
      </c>
    </row>
    <row r="10" spans="1:17">
      <c r="A10" s="189"/>
      <c r="B10" s="190" t="s">
        <v>359</v>
      </c>
      <c r="C10" s="645">
        <v>359.161</v>
      </c>
      <c r="D10" s="305">
        <v>430.32299999999998</v>
      </c>
      <c r="E10" s="645">
        <v>2610.16</v>
      </c>
      <c r="F10" s="305">
        <v>2682.5390000000002</v>
      </c>
      <c r="G10" s="645">
        <v>63.718000000000004</v>
      </c>
      <c r="H10" s="305">
        <v>1321.97</v>
      </c>
      <c r="I10" s="645">
        <v>3033.0390000000002</v>
      </c>
      <c r="J10" s="305">
        <v>4434.8320000000003</v>
      </c>
    </row>
    <row r="11" spans="1:17">
      <c r="A11" s="189"/>
      <c r="B11" s="190" t="s">
        <v>177</v>
      </c>
      <c r="C11" s="645">
        <v>207.13800000000001</v>
      </c>
      <c r="D11" s="305">
        <v>62.908999999999999</v>
      </c>
      <c r="E11" s="645">
        <v>12.004</v>
      </c>
      <c r="F11" s="305">
        <v>143.77699999999999</v>
      </c>
      <c r="G11" s="645">
        <v>-201.79900000000001</v>
      </c>
      <c r="H11" s="305">
        <v>-190.73500000000001</v>
      </c>
      <c r="I11" s="645">
        <v>17.343</v>
      </c>
      <c r="J11" s="305">
        <v>15.951000000000001</v>
      </c>
    </row>
    <row r="12" spans="1:17">
      <c r="A12" s="189"/>
      <c r="B12" s="194" t="s">
        <v>333</v>
      </c>
      <c r="C12" s="645">
        <v>94.754999999999995</v>
      </c>
      <c r="D12" s="305">
        <v>94.094999999999999</v>
      </c>
      <c r="E12" s="645">
        <v>394.60199999999998</v>
      </c>
      <c r="F12" s="305">
        <v>451.161</v>
      </c>
      <c r="G12" s="645">
        <v>8.5329999999999995</v>
      </c>
      <c r="H12" s="305">
        <v>2.1909999999999998</v>
      </c>
      <c r="I12" s="645">
        <v>497.89</v>
      </c>
      <c r="J12" s="305">
        <v>547.447</v>
      </c>
    </row>
    <row r="13" spans="1:17">
      <c r="A13" s="189"/>
      <c r="B13" s="194" t="s">
        <v>178</v>
      </c>
      <c r="C13" s="645">
        <v>29.954999999999998</v>
      </c>
      <c r="D13" s="305">
        <v>19.347000000000001</v>
      </c>
      <c r="E13" s="645">
        <v>33.465000000000003</v>
      </c>
      <c r="F13" s="305">
        <v>38.393000000000001</v>
      </c>
      <c r="G13" s="645">
        <v>79.566000000000003</v>
      </c>
      <c r="H13" s="305">
        <v>64.337999999999994</v>
      </c>
      <c r="I13" s="645">
        <v>142.98599999999999</v>
      </c>
      <c r="J13" s="305">
        <v>122.078</v>
      </c>
    </row>
    <row r="14" spans="1:17">
      <c r="K14" s="198"/>
      <c r="L14" s="198"/>
      <c r="M14" s="198"/>
      <c r="N14" s="198"/>
      <c r="O14" s="198"/>
      <c r="P14" s="198"/>
      <c r="Q14" s="198"/>
    </row>
    <row r="15" spans="1:17" ht="25.5">
      <c r="A15" s="189"/>
      <c r="B15" s="194" t="s">
        <v>356</v>
      </c>
      <c r="C15" s="645">
        <v>2343.712</v>
      </c>
      <c r="D15" s="306">
        <v>419.04899999999998</v>
      </c>
      <c r="E15" s="645">
        <v>1829.539</v>
      </c>
      <c r="F15" s="306">
        <v>9.1940000000000008</v>
      </c>
      <c r="G15" s="645">
        <v>46.811</v>
      </c>
      <c r="H15" s="306">
        <v>150.898</v>
      </c>
      <c r="I15" s="645">
        <v>4220.0619999999999</v>
      </c>
      <c r="J15" s="306">
        <v>579.14099999999996</v>
      </c>
    </row>
    <row r="16" spans="1:17">
      <c r="K16" s="198"/>
      <c r="L16" s="198"/>
      <c r="M16" s="198"/>
      <c r="N16" s="198"/>
      <c r="O16" s="198"/>
      <c r="P16" s="198"/>
      <c r="Q16" s="198"/>
    </row>
    <row r="17" spans="1:13" s="173" customFormat="1">
      <c r="A17" s="201" t="s">
        <v>220</v>
      </c>
      <c r="B17" s="188"/>
      <c r="C17" s="644">
        <v>11446.120999999999</v>
      </c>
      <c r="D17" s="307">
        <v>11170.682000000001</v>
      </c>
      <c r="E17" s="644">
        <v>14103.244000000001</v>
      </c>
      <c r="F17" s="307">
        <v>14710.554</v>
      </c>
      <c r="G17" s="644">
        <v>985.85599999999999</v>
      </c>
      <c r="H17" s="307">
        <v>1128.5809999999999</v>
      </c>
      <c r="I17" s="644">
        <v>26535.221000000001</v>
      </c>
      <c r="J17" s="307">
        <v>27009.816999999999</v>
      </c>
    </row>
    <row r="18" spans="1:13">
      <c r="A18" s="189"/>
      <c r="B18" s="190" t="s">
        <v>365</v>
      </c>
      <c r="C18" s="645">
        <v>474.50099999999998</v>
      </c>
      <c r="D18" s="306">
        <v>534.71600000000001</v>
      </c>
      <c r="E18" s="645">
        <v>4579.6090000000004</v>
      </c>
      <c r="F18" s="306">
        <v>3593.0140000000001</v>
      </c>
      <c r="G18" s="645">
        <v>31.117000000000001</v>
      </c>
      <c r="H18" s="306">
        <v>42.079000000000001</v>
      </c>
      <c r="I18" s="645">
        <v>5085.2269999999999</v>
      </c>
      <c r="J18" s="306">
        <v>4169.8090000000002</v>
      </c>
    </row>
    <row r="19" spans="1:13">
      <c r="A19" s="189"/>
      <c r="B19" s="190" t="s">
        <v>364</v>
      </c>
      <c r="C19" s="645">
        <v>100.61199999999999</v>
      </c>
      <c r="D19" s="306">
        <v>119.98</v>
      </c>
      <c r="E19" s="645">
        <v>1742.931</v>
      </c>
      <c r="F19" s="306">
        <v>2191.0949999999998</v>
      </c>
      <c r="G19" s="645">
        <v>19.739000000000001</v>
      </c>
      <c r="H19" s="306">
        <v>4.5179999999999998</v>
      </c>
      <c r="I19" s="645">
        <v>1863.2819999999999</v>
      </c>
      <c r="J19" s="306">
        <v>2315.5929999999998</v>
      </c>
    </row>
    <row r="20" spans="1:13">
      <c r="A20" s="189"/>
      <c r="B20" s="190" t="s">
        <v>366</v>
      </c>
      <c r="C20" s="645">
        <v>107.285</v>
      </c>
      <c r="D20" s="306">
        <v>136.875</v>
      </c>
      <c r="E20" s="645">
        <v>259.10599999999999</v>
      </c>
      <c r="F20" s="306">
        <v>317.75900000000001</v>
      </c>
      <c r="G20" s="645">
        <v>58.509</v>
      </c>
      <c r="H20" s="306">
        <v>24.992999999999999</v>
      </c>
      <c r="I20" s="645">
        <v>424.9</v>
      </c>
      <c r="J20" s="306">
        <v>479.62700000000001</v>
      </c>
    </row>
    <row r="21" spans="1:13">
      <c r="A21" s="189"/>
      <c r="B21" s="190" t="s">
        <v>179</v>
      </c>
      <c r="C21" s="645">
        <v>0</v>
      </c>
      <c r="D21" s="306">
        <v>55.375999999999998</v>
      </c>
      <c r="E21" s="645">
        <v>3.0000000000000001E-3</v>
      </c>
      <c r="F21" s="306">
        <v>1.4999999999999999E-2</v>
      </c>
      <c r="G21" s="645">
        <v>0</v>
      </c>
      <c r="H21" s="306">
        <v>-51.698999999999998</v>
      </c>
      <c r="I21" s="645">
        <v>3.0000000000000001E-3</v>
      </c>
      <c r="J21" s="306">
        <v>3.6920000000000002</v>
      </c>
    </row>
    <row r="22" spans="1:13">
      <c r="A22" s="189"/>
      <c r="B22" s="190" t="s">
        <v>180</v>
      </c>
      <c r="C22" s="645">
        <v>1005.307</v>
      </c>
      <c r="D22" s="306">
        <v>948.34799999999996</v>
      </c>
      <c r="E22" s="645">
        <v>16.867999999999999</v>
      </c>
      <c r="F22" s="306">
        <v>6.32</v>
      </c>
      <c r="G22" s="645">
        <v>-1005.6</v>
      </c>
      <c r="H22" s="306">
        <v>-949.23</v>
      </c>
      <c r="I22" s="645">
        <v>16.574999999999999</v>
      </c>
      <c r="J22" s="306">
        <v>5.4379999999999997</v>
      </c>
    </row>
    <row r="23" spans="1:13">
      <c r="A23" s="189"/>
      <c r="B23" s="190" t="s">
        <v>181</v>
      </c>
      <c r="C23" s="645">
        <v>489.20100000000002</v>
      </c>
      <c r="D23" s="306">
        <v>507.983</v>
      </c>
      <c r="E23" s="645">
        <v>3177.7170000000001</v>
      </c>
      <c r="F23" s="306">
        <v>2920.596</v>
      </c>
      <c r="G23" s="645">
        <v>201.90899999999999</v>
      </c>
      <c r="H23" s="306">
        <v>194.541</v>
      </c>
      <c r="I23" s="645">
        <v>3868.8270000000002</v>
      </c>
      <c r="J23" s="306">
        <v>3623.12</v>
      </c>
    </row>
    <row r="24" spans="1:13">
      <c r="A24" s="189"/>
      <c r="B24" s="190" t="s">
        <v>182</v>
      </c>
      <c r="C24" s="645">
        <v>1.1579999999999999</v>
      </c>
      <c r="D24" s="306">
        <v>3.96</v>
      </c>
      <c r="E24" s="645">
        <v>0</v>
      </c>
      <c r="F24" s="306">
        <v>0</v>
      </c>
      <c r="G24" s="645">
        <v>1366.76</v>
      </c>
      <c r="H24" s="306">
        <v>1508.885</v>
      </c>
      <c r="I24" s="645">
        <v>1367.9179999999999</v>
      </c>
      <c r="J24" s="306">
        <v>1512.845</v>
      </c>
    </row>
    <row r="25" spans="1:13">
      <c r="A25" s="189"/>
      <c r="B25" s="190" t="s">
        <v>183</v>
      </c>
      <c r="C25" s="645">
        <v>9130.9369999999999</v>
      </c>
      <c r="D25" s="306">
        <v>8570.8950000000004</v>
      </c>
      <c r="E25" s="645">
        <v>3545.922</v>
      </c>
      <c r="F25" s="306">
        <v>4926.7169999999996</v>
      </c>
      <c r="G25" s="645">
        <v>134.31</v>
      </c>
      <c r="H25" s="306">
        <v>184.578</v>
      </c>
      <c r="I25" s="645">
        <v>12811.169</v>
      </c>
      <c r="J25" s="306">
        <v>13682.19</v>
      </c>
    </row>
    <row r="26" spans="1:13">
      <c r="A26" s="189"/>
      <c r="B26" s="190" t="s">
        <v>184</v>
      </c>
      <c r="C26" s="645">
        <v>0</v>
      </c>
      <c r="D26" s="306">
        <v>0</v>
      </c>
      <c r="E26" s="645">
        <v>7.6210000000000004</v>
      </c>
      <c r="F26" s="306">
        <v>7.3410000000000002</v>
      </c>
      <c r="G26" s="645">
        <v>0</v>
      </c>
      <c r="H26" s="306">
        <v>0</v>
      </c>
      <c r="I26" s="645">
        <v>7.6210000000000004</v>
      </c>
      <c r="J26" s="306">
        <v>7.3410000000000002</v>
      </c>
    </row>
    <row r="27" spans="1:13">
      <c r="A27" s="189"/>
      <c r="B27" s="88" t="s">
        <v>256</v>
      </c>
      <c r="C27" s="645">
        <v>112.26300000000001</v>
      </c>
      <c r="D27" s="306">
        <v>223.3</v>
      </c>
      <c r="E27" s="645">
        <v>67.504999999999995</v>
      </c>
      <c r="F27" s="306">
        <v>117.32</v>
      </c>
      <c r="G27" s="645">
        <v>5.9039999999999999</v>
      </c>
      <c r="H27" s="306">
        <v>5.319</v>
      </c>
      <c r="I27" s="645">
        <v>185.672</v>
      </c>
      <c r="J27" s="306">
        <v>345.93900000000002</v>
      </c>
    </row>
    <row r="28" spans="1:13">
      <c r="A28" s="189"/>
      <c r="B28" s="190" t="s">
        <v>185</v>
      </c>
      <c r="C28" s="645">
        <v>24.856999999999999</v>
      </c>
      <c r="D28" s="306">
        <v>69.248999999999995</v>
      </c>
      <c r="E28" s="645">
        <v>705.96199999999999</v>
      </c>
      <c r="F28" s="306">
        <v>630.37699999999995</v>
      </c>
      <c r="G28" s="645">
        <v>173.208</v>
      </c>
      <c r="H28" s="306">
        <v>164.59700000000001</v>
      </c>
      <c r="I28" s="645">
        <v>904.02700000000004</v>
      </c>
      <c r="J28" s="306">
        <v>864.22299999999996</v>
      </c>
    </row>
    <row r="29" spans="1:13">
      <c r="K29" s="198"/>
      <c r="L29" s="198"/>
      <c r="M29" s="198"/>
    </row>
    <row r="30" spans="1:13">
      <c r="A30" s="201" t="s">
        <v>221</v>
      </c>
      <c r="B30" s="190"/>
      <c r="C30" s="644">
        <v>15097.272000000001</v>
      </c>
      <c r="D30" s="307">
        <v>12832.473</v>
      </c>
      <c r="E30" s="644">
        <v>19980.189999999999</v>
      </c>
      <c r="F30" s="307">
        <v>19106.009999999998</v>
      </c>
      <c r="G30" s="644">
        <v>1777.2180000000001</v>
      </c>
      <c r="H30" s="307">
        <v>2835.1640000000002</v>
      </c>
      <c r="I30" s="644">
        <v>36854.68</v>
      </c>
      <c r="J30" s="307">
        <v>34773.646999999997</v>
      </c>
    </row>
    <row r="33" spans="1:15">
      <c r="C33" s="186"/>
      <c r="D33" s="186"/>
      <c r="E33" s="186"/>
      <c r="F33" s="186"/>
      <c r="G33" s="186"/>
      <c r="H33" s="186"/>
      <c r="I33" s="186"/>
      <c r="J33" s="186"/>
    </row>
    <row r="35" spans="1:15">
      <c r="A35" s="934" t="s">
        <v>116</v>
      </c>
      <c r="B35" s="935"/>
      <c r="C35" s="927" t="s">
        <v>70</v>
      </c>
      <c r="D35" s="928"/>
      <c r="E35" s="927" t="s">
        <v>45</v>
      </c>
      <c r="F35" s="928"/>
      <c r="G35" s="927" t="s">
        <v>249</v>
      </c>
      <c r="H35" s="928"/>
      <c r="I35" s="927" t="s">
        <v>17</v>
      </c>
      <c r="J35" s="928"/>
    </row>
    <row r="36" spans="1:15">
      <c r="A36" s="940" t="s">
        <v>222</v>
      </c>
      <c r="B36" s="952"/>
      <c r="C36" s="646" t="s">
        <v>538</v>
      </c>
      <c r="D36" s="648" t="s">
        <v>437</v>
      </c>
      <c r="E36" s="646" t="s">
        <v>538</v>
      </c>
      <c r="F36" s="648" t="s">
        <v>437</v>
      </c>
      <c r="G36" s="646" t="s">
        <v>538</v>
      </c>
      <c r="H36" s="648" t="s">
        <v>437</v>
      </c>
      <c r="I36" s="646" t="s">
        <v>538</v>
      </c>
      <c r="J36" s="648" t="s">
        <v>437</v>
      </c>
    </row>
    <row r="37" spans="1:15">
      <c r="A37" s="948"/>
      <c r="B37" s="949"/>
      <c r="C37" s="647" t="s">
        <v>301</v>
      </c>
      <c r="D37" s="303" t="s">
        <v>301</v>
      </c>
      <c r="E37" s="647" t="s">
        <v>301</v>
      </c>
      <c r="F37" s="303" t="s">
        <v>301</v>
      </c>
      <c r="G37" s="647" t="s">
        <v>301</v>
      </c>
      <c r="H37" s="303" t="s">
        <v>301</v>
      </c>
      <c r="I37" s="647" t="s">
        <v>301</v>
      </c>
      <c r="J37" s="303" t="s">
        <v>301</v>
      </c>
    </row>
    <row r="38" spans="1:15" s="173" customFormat="1">
      <c r="A38" s="201" t="s">
        <v>223</v>
      </c>
      <c r="B38" s="188"/>
      <c r="C38" s="659">
        <v>2925.6219999999998</v>
      </c>
      <c r="D38" s="307">
        <v>2514.8890000000001</v>
      </c>
      <c r="E38" s="659">
        <v>6620.232</v>
      </c>
      <c r="F38" s="307">
        <v>5482.6679999999997</v>
      </c>
      <c r="G38" s="659">
        <v>181.566</v>
      </c>
      <c r="H38" s="307">
        <v>-70.584999999999994</v>
      </c>
      <c r="I38" s="659">
        <v>9727.42</v>
      </c>
      <c r="J38" s="307">
        <v>7926.9719999999998</v>
      </c>
    </row>
    <row r="39" spans="1:15">
      <c r="A39" s="189"/>
      <c r="B39" s="190" t="s">
        <v>334</v>
      </c>
      <c r="C39" s="645">
        <v>375.97</v>
      </c>
      <c r="D39" s="306">
        <v>411.66</v>
      </c>
      <c r="E39" s="645">
        <v>1165.309</v>
      </c>
      <c r="F39" s="306">
        <v>756.34500000000003</v>
      </c>
      <c r="G39" s="645">
        <v>165.09399999999999</v>
      </c>
      <c r="H39" s="306">
        <v>145.874</v>
      </c>
      <c r="I39" s="645">
        <v>1706.373</v>
      </c>
      <c r="J39" s="306">
        <v>1313.8789999999999</v>
      </c>
    </row>
    <row r="40" spans="1:15">
      <c r="A40" s="189"/>
      <c r="B40" s="190" t="s">
        <v>335</v>
      </c>
      <c r="C40" s="645">
        <v>8.81</v>
      </c>
      <c r="D40" s="306">
        <v>8.3239999999999998</v>
      </c>
      <c r="E40" s="645">
        <v>16.785</v>
      </c>
      <c r="F40" s="306">
        <v>24.218</v>
      </c>
      <c r="G40" s="645">
        <v>0.54800000000000004</v>
      </c>
      <c r="H40" s="306">
        <v>2.363</v>
      </c>
      <c r="I40" s="645">
        <v>26.143000000000001</v>
      </c>
      <c r="J40" s="306">
        <v>34.905000000000001</v>
      </c>
    </row>
    <row r="41" spans="1:15">
      <c r="A41" s="189"/>
      <c r="B41" s="190" t="s">
        <v>360</v>
      </c>
      <c r="C41" s="645">
        <v>730.29300000000001</v>
      </c>
      <c r="D41" s="306">
        <v>824.59699999999998</v>
      </c>
      <c r="E41" s="645">
        <v>2772.0140000000001</v>
      </c>
      <c r="F41" s="306">
        <v>3364.4969999999998</v>
      </c>
      <c r="G41" s="645">
        <v>183.33799999999999</v>
      </c>
      <c r="H41" s="306">
        <v>116.58499999999999</v>
      </c>
      <c r="I41" s="645">
        <v>3685.645</v>
      </c>
      <c r="J41" s="306">
        <v>4305.6790000000001</v>
      </c>
    </row>
    <row r="42" spans="1:15">
      <c r="A42" s="189"/>
      <c r="B42" s="190" t="s">
        <v>358</v>
      </c>
      <c r="C42" s="650">
        <v>546.24599999999998</v>
      </c>
      <c r="D42" s="306">
        <v>874.17399999999998</v>
      </c>
      <c r="E42" s="650">
        <v>1492.2339999999999</v>
      </c>
      <c r="F42" s="306">
        <v>906.20100000000002</v>
      </c>
      <c r="G42" s="650">
        <v>-198.696</v>
      </c>
      <c r="H42" s="306">
        <v>-428.5</v>
      </c>
      <c r="I42" s="650">
        <v>1839.7840000000001</v>
      </c>
      <c r="J42" s="306">
        <v>1351.875</v>
      </c>
    </row>
    <row r="43" spans="1:15">
      <c r="A43" s="189"/>
      <c r="B43" s="190" t="s">
        <v>336</v>
      </c>
      <c r="C43" s="645">
        <v>46.433</v>
      </c>
      <c r="D43" s="306">
        <v>44.302</v>
      </c>
      <c r="E43" s="645">
        <v>120.149</v>
      </c>
      <c r="F43" s="306">
        <v>135.92400000000001</v>
      </c>
      <c r="G43" s="645">
        <v>1.4999999999999999E-2</v>
      </c>
      <c r="H43" s="306">
        <v>0.184</v>
      </c>
      <c r="I43" s="645">
        <v>166.59700000000001</v>
      </c>
      <c r="J43" s="306">
        <v>180.41</v>
      </c>
    </row>
    <row r="44" spans="1:15">
      <c r="A44" s="189"/>
      <c r="B44" s="190" t="s">
        <v>186</v>
      </c>
      <c r="C44" s="645">
        <v>73.308999999999997</v>
      </c>
      <c r="D44" s="306">
        <v>130.22499999999999</v>
      </c>
      <c r="E44" s="645">
        <v>64.283000000000001</v>
      </c>
      <c r="F44" s="306">
        <v>164.73400000000001</v>
      </c>
      <c r="G44" s="645">
        <v>2.3479999999999999</v>
      </c>
      <c r="H44" s="306">
        <v>0.104</v>
      </c>
      <c r="I44" s="645">
        <v>139.94</v>
      </c>
      <c r="J44" s="306">
        <v>295.06299999999999</v>
      </c>
    </row>
    <row r="45" spans="1:15">
      <c r="A45" s="189"/>
      <c r="B45" s="190" t="s">
        <v>187</v>
      </c>
      <c r="C45" s="645">
        <v>0</v>
      </c>
      <c r="D45" s="306">
        <v>0</v>
      </c>
      <c r="E45" s="645">
        <v>0</v>
      </c>
      <c r="F45" s="306">
        <v>0</v>
      </c>
      <c r="G45" s="645">
        <v>0</v>
      </c>
      <c r="H45" s="306">
        <v>0</v>
      </c>
      <c r="I45" s="645">
        <v>0</v>
      </c>
      <c r="J45" s="306">
        <v>0</v>
      </c>
    </row>
    <row r="46" spans="1:15">
      <c r="A46" s="189"/>
      <c r="B46" s="190" t="s">
        <v>367</v>
      </c>
      <c r="C46" s="645">
        <v>52.646999999999998</v>
      </c>
      <c r="D46" s="306">
        <v>62.517000000000003</v>
      </c>
      <c r="E46" s="645">
        <v>97.331000000000003</v>
      </c>
      <c r="F46" s="306">
        <v>130.749</v>
      </c>
      <c r="G46" s="645">
        <v>70.09</v>
      </c>
      <c r="H46" s="306">
        <v>71.14</v>
      </c>
      <c r="I46" s="645">
        <v>220.06800000000001</v>
      </c>
      <c r="J46" s="306">
        <v>264.40600000000001</v>
      </c>
    </row>
    <row r="47" spans="1:15">
      <c r="K47" s="198"/>
      <c r="L47" s="198"/>
      <c r="M47" s="198"/>
      <c r="N47" s="198"/>
      <c r="O47" s="198"/>
    </row>
    <row r="48" spans="1:15">
      <c r="A48" s="189"/>
      <c r="B48" s="194" t="s">
        <v>354</v>
      </c>
      <c r="C48" s="650">
        <v>1091.914</v>
      </c>
      <c r="D48" s="306">
        <v>159.09</v>
      </c>
      <c r="E48" s="650">
        <v>892.12699999999995</v>
      </c>
      <c r="F48" s="306">
        <v>0</v>
      </c>
      <c r="G48" s="650">
        <v>-41.170999999999999</v>
      </c>
      <c r="H48" s="306">
        <v>21.664999999999999</v>
      </c>
      <c r="I48" s="650">
        <v>1942.87</v>
      </c>
      <c r="J48" s="306">
        <v>180.755</v>
      </c>
    </row>
    <row r="49" spans="1:15">
      <c r="K49" s="198"/>
      <c r="L49" s="198"/>
      <c r="M49" s="198"/>
      <c r="N49" s="198"/>
      <c r="O49" s="198"/>
    </row>
    <row r="50" spans="1:15" s="173" customFormat="1">
      <c r="A50" s="201" t="s">
        <v>224</v>
      </c>
      <c r="B50" s="188"/>
      <c r="C50" s="659">
        <v>2413.7840000000001</v>
      </c>
      <c r="D50" s="307">
        <v>2143.7310000000002</v>
      </c>
      <c r="E50" s="659">
        <v>7280.92</v>
      </c>
      <c r="F50" s="307">
        <v>8078.6989999999996</v>
      </c>
      <c r="G50" s="659">
        <v>411.76100000000002</v>
      </c>
      <c r="H50" s="307">
        <v>1177.127</v>
      </c>
      <c r="I50" s="659">
        <v>10106.465</v>
      </c>
      <c r="J50" s="307">
        <v>11399.557000000001</v>
      </c>
    </row>
    <row r="51" spans="1:15">
      <c r="A51" s="189"/>
      <c r="B51" s="190" t="s">
        <v>337</v>
      </c>
      <c r="C51" s="645">
        <v>1368.7860000000001</v>
      </c>
      <c r="D51" s="306">
        <v>1278.404</v>
      </c>
      <c r="E51" s="645">
        <v>2928.723</v>
      </c>
      <c r="F51" s="306">
        <v>3030.442</v>
      </c>
      <c r="G51" s="645">
        <v>741.66399999999999</v>
      </c>
      <c r="H51" s="306">
        <v>962.279</v>
      </c>
      <c r="I51" s="645">
        <v>5039.1729999999998</v>
      </c>
      <c r="J51" s="306">
        <v>5271.125</v>
      </c>
    </row>
    <row r="52" spans="1:15">
      <c r="A52" s="189"/>
      <c r="B52" s="190" t="s">
        <v>338</v>
      </c>
      <c r="C52" s="645">
        <v>104.139</v>
      </c>
      <c r="D52" s="306">
        <v>99.343000000000004</v>
      </c>
      <c r="E52" s="645">
        <v>60.03</v>
      </c>
      <c r="F52" s="306">
        <v>74.471999999999994</v>
      </c>
      <c r="G52" s="645">
        <v>5.6929999999999996</v>
      </c>
      <c r="H52" s="306">
        <v>2.871</v>
      </c>
      <c r="I52" s="645">
        <v>169.86199999999999</v>
      </c>
      <c r="J52" s="306">
        <v>176.68600000000001</v>
      </c>
    </row>
    <row r="53" spans="1:15">
      <c r="A53" s="189"/>
      <c r="B53" s="190" t="s">
        <v>339</v>
      </c>
      <c r="C53" s="645">
        <v>65.835999999999999</v>
      </c>
      <c r="D53" s="306">
        <v>70.605000000000004</v>
      </c>
      <c r="E53" s="645">
        <v>1582.3150000000001</v>
      </c>
      <c r="F53" s="306">
        <v>1893.2940000000001</v>
      </c>
      <c r="G53" s="645">
        <v>0.39</v>
      </c>
      <c r="H53" s="306">
        <v>0.751</v>
      </c>
      <c r="I53" s="645">
        <v>1648.5409999999999</v>
      </c>
      <c r="J53" s="306">
        <v>1964.65</v>
      </c>
    </row>
    <row r="54" spans="1:15">
      <c r="A54" s="189"/>
      <c r="B54" s="190" t="s">
        <v>188</v>
      </c>
      <c r="C54" s="650">
        <v>499.26499999999999</v>
      </c>
      <c r="D54" s="306">
        <v>77.453999999999994</v>
      </c>
      <c r="E54" s="650">
        <v>155.41399999999999</v>
      </c>
      <c r="F54" s="306">
        <v>560.274</v>
      </c>
      <c r="G54" s="650">
        <v>-341.61599999999999</v>
      </c>
      <c r="H54" s="306">
        <v>222.923</v>
      </c>
      <c r="I54" s="650">
        <v>313.06299999999999</v>
      </c>
      <c r="J54" s="306">
        <v>860.65099999999995</v>
      </c>
    </row>
    <row r="55" spans="1:15">
      <c r="A55" s="189"/>
      <c r="B55" s="190" t="s">
        <v>340</v>
      </c>
      <c r="C55" s="645">
        <v>67.233000000000004</v>
      </c>
      <c r="D55" s="306">
        <v>104.015</v>
      </c>
      <c r="E55" s="645">
        <v>569.85400000000004</v>
      </c>
      <c r="F55" s="306">
        <v>534.54700000000003</v>
      </c>
      <c r="G55" s="645">
        <v>1.9350000000000001</v>
      </c>
      <c r="H55" s="306">
        <v>0.97099999999999997</v>
      </c>
      <c r="I55" s="645">
        <v>639.02200000000005</v>
      </c>
      <c r="J55" s="306">
        <v>639.53300000000002</v>
      </c>
    </row>
    <row r="56" spans="1:15">
      <c r="A56" s="189"/>
      <c r="B56" s="190" t="s">
        <v>189</v>
      </c>
      <c r="C56" s="645">
        <v>246.14500000000001</v>
      </c>
      <c r="D56" s="306">
        <v>442.41199999999998</v>
      </c>
      <c r="E56" s="645">
        <v>351.92099999999999</v>
      </c>
      <c r="F56" s="306">
        <v>602.11599999999999</v>
      </c>
      <c r="G56" s="645">
        <v>2.452</v>
      </c>
      <c r="H56" s="306">
        <v>-14.476000000000001</v>
      </c>
      <c r="I56" s="645">
        <v>600.51800000000003</v>
      </c>
      <c r="J56" s="306">
        <v>1030.0519999999999</v>
      </c>
    </row>
    <row r="57" spans="1:15">
      <c r="A57" s="189"/>
      <c r="B57" s="190" t="s">
        <v>190</v>
      </c>
      <c r="C57" s="645">
        <v>33.049999999999997</v>
      </c>
      <c r="D57" s="306">
        <v>21.538</v>
      </c>
      <c r="E57" s="645">
        <v>1565.829</v>
      </c>
      <c r="F57" s="306">
        <v>1365.075</v>
      </c>
      <c r="G57" s="645">
        <v>1.2430000000000001</v>
      </c>
      <c r="H57" s="306">
        <v>1.8080000000000001</v>
      </c>
      <c r="I57" s="645">
        <v>1600.1220000000001</v>
      </c>
      <c r="J57" s="306">
        <v>1388.421</v>
      </c>
    </row>
    <row r="58" spans="1:15">
      <c r="A58" s="189"/>
      <c r="B58" s="190" t="s">
        <v>341</v>
      </c>
      <c r="C58" s="645">
        <v>29.33</v>
      </c>
      <c r="D58" s="306">
        <v>49.96</v>
      </c>
      <c r="E58" s="645">
        <v>66.834000000000003</v>
      </c>
      <c r="F58" s="306">
        <v>18.478999999999999</v>
      </c>
      <c r="G58" s="645">
        <v>0</v>
      </c>
      <c r="H58" s="306">
        <v>0</v>
      </c>
      <c r="I58" s="645">
        <v>96.164000000000001</v>
      </c>
      <c r="J58" s="306">
        <v>68.438999999999993</v>
      </c>
    </row>
    <row r="59" spans="1:15">
      <c r="K59" s="198"/>
      <c r="L59" s="198"/>
      <c r="M59" s="198"/>
    </row>
    <row r="60" spans="1:15" s="173" customFormat="1">
      <c r="A60" s="187" t="s">
        <v>225</v>
      </c>
      <c r="B60" s="188"/>
      <c r="C60" s="659">
        <v>9757.866</v>
      </c>
      <c r="D60" s="307">
        <v>8173.8530000000001</v>
      </c>
      <c r="E60" s="659">
        <v>6079.0379999999996</v>
      </c>
      <c r="F60" s="307">
        <v>5544.643</v>
      </c>
      <c r="G60" s="659">
        <v>1183.8910000000001</v>
      </c>
      <c r="H60" s="307">
        <v>1728.6220000000001</v>
      </c>
      <c r="I60" s="659">
        <v>17020.794999999998</v>
      </c>
      <c r="J60" s="307">
        <v>15447.118</v>
      </c>
    </row>
    <row r="61" spans="1:15" s="173" customFormat="1">
      <c r="A61" s="258" t="s">
        <v>355</v>
      </c>
      <c r="B61" s="188"/>
      <c r="C61" s="659">
        <v>9757.866</v>
      </c>
      <c r="D61" s="307">
        <v>8173.8530000000001</v>
      </c>
      <c r="E61" s="659">
        <v>6079.0379999999996</v>
      </c>
      <c r="F61" s="307">
        <v>5544.643</v>
      </c>
      <c r="G61" s="659">
        <v>1183.8910000000001</v>
      </c>
      <c r="H61" s="307">
        <v>1728.6220000000001</v>
      </c>
      <c r="I61" s="659">
        <v>14504.637000000001</v>
      </c>
      <c r="J61" s="307">
        <v>12957.15</v>
      </c>
    </row>
    <row r="62" spans="1:15">
      <c r="A62" s="189"/>
      <c r="B62" s="190" t="s">
        <v>191</v>
      </c>
      <c r="C62" s="650">
        <v>6941.27</v>
      </c>
      <c r="D62" s="306">
        <v>5627.7860000000001</v>
      </c>
      <c r="E62" s="650">
        <v>3105.0239999999999</v>
      </c>
      <c r="F62" s="306">
        <v>2449.5300000000002</v>
      </c>
      <c r="G62" s="650">
        <v>5752.933</v>
      </c>
      <c r="H62" s="306">
        <v>7722.183</v>
      </c>
      <c r="I62" s="650">
        <v>15799.227000000001</v>
      </c>
      <c r="J62" s="306">
        <v>15799.499</v>
      </c>
    </row>
    <row r="63" spans="1:15">
      <c r="A63" s="189"/>
      <c r="B63" s="190" t="s">
        <v>192</v>
      </c>
      <c r="C63" s="650">
        <v>702.63300000000004</v>
      </c>
      <c r="D63" s="306">
        <v>544.16200000000003</v>
      </c>
      <c r="E63" s="650">
        <v>425.78100000000001</v>
      </c>
      <c r="F63" s="306">
        <v>682.41800000000001</v>
      </c>
      <c r="G63" s="650">
        <v>5071.8149999999996</v>
      </c>
      <c r="H63" s="306">
        <v>4488.7370000000001</v>
      </c>
      <c r="I63" s="650">
        <v>6200.2290000000003</v>
      </c>
      <c r="J63" s="306">
        <v>5715.317</v>
      </c>
    </row>
    <row r="64" spans="1:15">
      <c r="A64" s="189"/>
      <c r="B64" s="190" t="s">
        <v>363</v>
      </c>
      <c r="C64" s="650">
        <v>33.664000000000001</v>
      </c>
      <c r="D64" s="306">
        <v>28.145</v>
      </c>
      <c r="E64" s="650">
        <v>0</v>
      </c>
      <c r="F64" s="306">
        <v>0</v>
      </c>
      <c r="G64" s="650">
        <v>-33.664000000000001</v>
      </c>
      <c r="H64" s="306">
        <v>-28.145</v>
      </c>
      <c r="I64" s="650">
        <v>0</v>
      </c>
      <c r="J64" s="306">
        <v>0</v>
      </c>
    </row>
    <row r="65" spans="1:37">
      <c r="A65" s="189"/>
      <c r="B65" s="190" t="s">
        <v>357</v>
      </c>
      <c r="C65" s="650">
        <v>-5.7000000000000002E-2</v>
      </c>
      <c r="D65" s="306">
        <v>-5.2999999999999999E-2</v>
      </c>
      <c r="E65" s="650">
        <v>0</v>
      </c>
      <c r="F65" s="306">
        <v>0</v>
      </c>
      <c r="G65" s="650">
        <v>5.7000000000000002E-2</v>
      </c>
      <c r="H65" s="306">
        <v>-0.219</v>
      </c>
      <c r="I65" s="650">
        <v>0</v>
      </c>
      <c r="J65" s="306">
        <v>-0.27200000000000002</v>
      </c>
    </row>
    <row r="66" spans="1:37">
      <c r="A66" s="189"/>
      <c r="B66" s="190" t="s">
        <v>342</v>
      </c>
      <c r="C66" s="645">
        <v>0</v>
      </c>
      <c r="D66" s="306">
        <v>0</v>
      </c>
      <c r="E66" s="645">
        <v>0</v>
      </c>
      <c r="F66" s="306">
        <v>0</v>
      </c>
      <c r="G66" s="645">
        <v>0</v>
      </c>
      <c r="H66" s="306">
        <v>0</v>
      </c>
      <c r="I66" s="645">
        <v>0</v>
      </c>
      <c r="J66" s="306">
        <v>0</v>
      </c>
    </row>
    <row r="67" spans="1:37">
      <c r="A67" s="189"/>
      <c r="B67" s="190" t="s">
        <v>343</v>
      </c>
      <c r="C67" s="651">
        <v>2080.3560000000002</v>
      </c>
      <c r="D67" s="306">
        <v>1973.8130000000001</v>
      </c>
      <c r="E67" s="651">
        <v>2548.2330000000002</v>
      </c>
      <c r="F67" s="306">
        <v>2412.6950000000002</v>
      </c>
      <c r="G67" s="651">
        <v>-9607.25</v>
      </c>
      <c r="H67" s="306">
        <v>-10453.933999999999</v>
      </c>
      <c r="I67" s="651">
        <v>-7494.8190000000004</v>
      </c>
      <c r="J67" s="306">
        <v>-8557.3940000000002</v>
      </c>
    </row>
    <row r="68" spans="1:37">
      <c r="K68" s="198"/>
      <c r="L68" s="198"/>
      <c r="M68" s="198"/>
      <c r="N68" s="198"/>
    </row>
    <row r="69" spans="1:37">
      <c r="A69" s="201" t="s">
        <v>226</v>
      </c>
      <c r="B69" s="190"/>
      <c r="C69" s="652">
        <v>0</v>
      </c>
      <c r="D69" s="307">
        <v>0</v>
      </c>
      <c r="E69" s="652">
        <v>0</v>
      </c>
      <c r="F69" s="307">
        <v>0</v>
      </c>
      <c r="G69" s="652">
        <v>0</v>
      </c>
      <c r="H69" s="307">
        <v>0</v>
      </c>
      <c r="I69" s="652">
        <v>2516.1579999999999</v>
      </c>
      <c r="J69" s="307">
        <v>2489.9679999999998</v>
      </c>
    </row>
    <row r="70" spans="1:37">
      <c r="K70" s="198"/>
      <c r="L70" s="198"/>
    </row>
    <row r="71" spans="1:37">
      <c r="A71" s="187" t="s">
        <v>227</v>
      </c>
      <c r="B71" s="190"/>
      <c r="C71" s="659">
        <v>15097.272000000001</v>
      </c>
      <c r="D71" s="307">
        <v>12832.473</v>
      </c>
      <c r="E71" s="659">
        <v>19980.189999999999</v>
      </c>
      <c r="F71" s="307">
        <v>19106.009999999998</v>
      </c>
      <c r="G71" s="659">
        <v>1777.2180000000001</v>
      </c>
      <c r="H71" s="307">
        <v>2835.1640000000002</v>
      </c>
      <c r="I71" s="659">
        <v>36854.68</v>
      </c>
      <c r="J71" s="307">
        <v>34773.646999999997</v>
      </c>
    </row>
    <row r="72" spans="1:37">
      <c r="C72" s="186"/>
      <c r="D72" s="186"/>
      <c r="E72" s="186"/>
      <c r="F72" s="186"/>
      <c r="G72" s="186"/>
      <c r="H72" s="186"/>
      <c r="I72" s="186"/>
      <c r="J72" s="186"/>
    </row>
    <row r="73" spans="1:37">
      <c r="C73" s="186"/>
      <c r="D73" s="186"/>
      <c r="E73" s="186"/>
      <c r="F73" s="186"/>
      <c r="G73" s="186"/>
      <c r="H73" s="186"/>
      <c r="I73" s="186"/>
      <c r="J73" s="186"/>
    </row>
    <row r="74" spans="1:37">
      <c r="C74" s="186"/>
      <c r="D74" s="186"/>
      <c r="E74" s="186"/>
      <c r="F74" s="186"/>
      <c r="G74" s="186"/>
      <c r="H74" s="186"/>
      <c r="I74" s="186"/>
      <c r="J74" s="186"/>
    </row>
    <row r="75" spans="1:37">
      <c r="C75" s="186"/>
      <c r="D75" s="186"/>
      <c r="E75" s="186"/>
      <c r="F75" s="186"/>
      <c r="G75" s="186"/>
      <c r="H75" s="186"/>
      <c r="I75" s="186"/>
      <c r="J75" s="186"/>
    </row>
    <row r="76" spans="1:37">
      <c r="A76" s="934" t="s">
        <v>116</v>
      </c>
      <c r="B76" s="935"/>
      <c r="C76" s="927" t="s">
        <v>70</v>
      </c>
      <c r="D76" s="933"/>
      <c r="E76" s="933"/>
      <c r="F76" s="928"/>
      <c r="G76" s="927" t="s">
        <v>45</v>
      </c>
      <c r="H76" s="933"/>
      <c r="I76" s="933"/>
      <c r="J76" s="928"/>
      <c r="K76" s="927" t="s">
        <v>249</v>
      </c>
      <c r="L76" s="933"/>
      <c r="M76" s="933"/>
      <c r="N76" s="928"/>
      <c r="O76" s="950" t="s">
        <v>17</v>
      </c>
      <c r="P76" s="951"/>
      <c r="Q76" s="951"/>
      <c r="R76" s="951"/>
      <c r="T76" s="934" t="s">
        <v>116</v>
      </c>
      <c r="U76" s="935">
        <v>0</v>
      </c>
      <c r="V76" s="927" t="s">
        <v>70</v>
      </c>
      <c r="W76" s="933">
        <v>0</v>
      </c>
      <c r="X76" s="933">
        <v>0</v>
      </c>
      <c r="Y76" s="928">
        <v>0</v>
      </c>
      <c r="Z76" s="927" t="s">
        <v>45</v>
      </c>
      <c r="AA76" s="933">
        <v>0</v>
      </c>
      <c r="AB76" s="933">
        <v>0</v>
      </c>
      <c r="AC76" s="928">
        <v>0</v>
      </c>
      <c r="AD76" s="927" t="s">
        <v>249</v>
      </c>
      <c r="AE76" s="933">
        <v>0</v>
      </c>
      <c r="AF76" s="933">
        <v>0</v>
      </c>
      <c r="AG76" s="928">
        <v>0</v>
      </c>
      <c r="AH76" s="950" t="s">
        <v>17</v>
      </c>
      <c r="AI76" s="951">
        <v>0</v>
      </c>
      <c r="AJ76" s="951">
        <v>0</v>
      </c>
      <c r="AK76" s="951">
        <v>0</v>
      </c>
    </row>
    <row r="77" spans="1:37">
      <c r="A77" s="766"/>
      <c r="B77" s="767"/>
      <c r="C77" s="927" t="s">
        <v>257</v>
      </c>
      <c r="D77" s="928"/>
      <c r="E77" s="927" t="s">
        <v>460</v>
      </c>
      <c r="F77" s="928"/>
      <c r="G77" s="927" t="s">
        <v>257</v>
      </c>
      <c r="H77" s="928"/>
      <c r="I77" s="927" t="s">
        <v>460</v>
      </c>
      <c r="J77" s="928"/>
      <c r="K77" s="927" t="s">
        <v>257</v>
      </c>
      <c r="L77" s="928"/>
      <c r="M77" s="927" t="s">
        <v>460</v>
      </c>
      <c r="N77" s="928"/>
      <c r="O77" s="927" t="s">
        <v>257</v>
      </c>
      <c r="P77" s="928"/>
      <c r="Q77" s="927" t="s">
        <v>460</v>
      </c>
      <c r="R77" s="928"/>
      <c r="T77" s="766">
        <v>0</v>
      </c>
      <c r="U77" s="767">
        <v>0</v>
      </c>
      <c r="V77" s="927" t="s">
        <v>257</v>
      </c>
      <c r="W77" s="928">
        <v>0</v>
      </c>
      <c r="X77" s="927" t="s">
        <v>460</v>
      </c>
      <c r="Y77" s="928">
        <v>0</v>
      </c>
      <c r="Z77" s="927" t="s">
        <v>257</v>
      </c>
      <c r="AA77" s="928">
        <v>0</v>
      </c>
      <c r="AB77" s="927" t="s">
        <v>460</v>
      </c>
      <c r="AC77" s="928">
        <v>0</v>
      </c>
      <c r="AD77" s="927" t="s">
        <v>257</v>
      </c>
      <c r="AE77" s="928">
        <v>0</v>
      </c>
      <c r="AF77" s="927" t="s">
        <v>460</v>
      </c>
      <c r="AG77" s="928">
        <v>0</v>
      </c>
      <c r="AH77" s="927" t="s">
        <v>257</v>
      </c>
      <c r="AI77" s="928">
        <v>0</v>
      </c>
      <c r="AJ77" s="927" t="s">
        <v>460</v>
      </c>
      <c r="AK77" s="928">
        <v>0</v>
      </c>
    </row>
    <row r="78" spans="1:37">
      <c r="A78" s="929"/>
      <c r="B78" s="947"/>
      <c r="C78" s="646" t="s">
        <v>524</v>
      </c>
      <c r="D78" s="302" t="s">
        <v>525</v>
      </c>
      <c r="E78" s="646" t="s">
        <v>521</v>
      </c>
      <c r="F78" s="302" t="s">
        <v>522</v>
      </c>
      <c r="G78" s="646" t="s">
        <v>524</v>
      </c>
      <c r="H78" s="302" t="s">
        <v>525</v>
      </c>
      <c r="I78" s="646" t="s">
        <v>521</v>
      </c>
      <c r="J78" s="302" t="s">
        <v>522</v>
      </c>
      <c r="K78" s="646" t="s">
        <v>524</v>
      </c>
      <c r="L78" s="302" t="s">
        <v>525</v>
      </c>
      <c r="M78" s="646" t="s">
        <v>521</v>
      </c>
      <c r="N78" s="302" t="s">
        <v>522</v>
      </c>
      <c r="O78" s="646" t="s">
        <v>524</v>
      </c>
      <c r="P78" s="302" t="s">
        <v>525</v>
      </c>
      <c r="Q78" s="646" t="s">
        <v>521</v>
      </c>
      <c r="R78" s="302" t="s">
        <v>522</v>
      </c>
      <c r="T78" s="929">
        <v>0</v>
      </c>
      <c r="U78" s="947">
        <v>0</v>
      </c>
      <c r="V78" s="646" t="s">
        <v>543</v>
      </c>
      <c r="W78" s="302" t="s">
        <v>544</v>
      </c>
      <c r="X78" s="646" t="s">
        <v>545</v>
      </c>
      <c r="Y78" s="302" t="s">
        <v>546</v>
      </c>
      <c r="Z78" s="646" t="s">
        <v>543</v>
      </c>
      <c r="AA78" s="302" t="s">
        <v>544</v>
      </c>
      <c r="AB78" s="646" t="s">
        <v>545</v>
      </c>
      <c r="AC78" s="302" t="s">
        <v>546</v>
      </c>
      <c r="AD78" s="646" t="s">
        <v>543</v>
      </c>
      <c r="AE78" s="302" t="s">
        <v>544</v>
      </c>
      <c r="AF78" s="646" t="s">
        <v>545</v>
      </c>
      <c r="AG78" s="302" t="s">
        <v>546</v>
      </c>
      <c r="AH78" s="646" t="s">
        <v>543</v>
      </c>
      <c r="AI78" s="302" t="s">
        <v>544</v>
      </c>
      <c r="AJ78" s="646" t="s">
        <v>545</v>
      </c>
      <c r="AK78" s="302" t="s">
        <v>546</v>
      </c>
    </row>
    <row r="79" spans="1:37">
      <c r="A79" s="948"/>
      <c r="B79" s="949"/>
      <c r="C79" s="647" t="s">
        <v>301</v>
      </c>
      <c r="D79" s="303" t="s">
        <v>301</v>
      </c>
      <c r="E79" s="647" t="s">
        <v>301</v>
      </c>
      <c r="F79" s="303" t="s">
        <v>301</v>
      </c>
      <c r="G79" s="647" t="s">
        <v>301</v>
      </c>
      <c r="H79" s="303" t="s">
        <v>301</v>
      </c>
      <c r="I79" s="647" t="s">
        <v>301</v>
      </c>
      <c r="J79" s="303" t="s">
        <v>301</v>
      </c>
      <c r="K79" s="647" t="s">
        <v>301</v>
      </c>
      <c r="L79" s="303" t="s">
        <v>301</v>
      </c>
      <c r="M79" s="647" t="s">
        <v>301</v>
      </c>
      <c r="N79" s="303" t="s">
        <v>301</v>
      </c>
      <c r="O79" s="647" t="s">
        <v>301</v>
      </c>
      <c r="P79" s="303" t="s">
        <v>301</v>
      </c>
      <c r="Q79" s="647" t="s">
        <v>301</v>
      </c>
      <c r="R79" s="303" t="s">
        <v>301</v>
      </c>
      <c r="T79" s="948">
        <v>0</v>
      </c>
      <c r="U79" s="949">
        <v>0</v>
      </c>
      <c r="V79" s="647" t="s">
        <v>301</v>
      </c>
      <c r="W79" s="303" t="s">
        <v>301</v>
      </c>
      <c r="X79" s="647" t="s">
        <v>301</v>
      </c>
      <c r="Y79" s="303" t="s">
        <v>301</v>
      </c>
      <c r="Z79" s="647" t="s">
        <v>301</v>
      </c>
      <c r="AA79" s="303" t="s">
        <v>301</v>
      </c>
      <c r="AB79" s="647" t="s">
        <v>301</v>
      </c>
      <c r="AC79" s="303" t="s">
        <v>301</v>
      </c>
      <c r="AD79" s="647" t="s">
        <v>301</v>
      </c>
      <c r="AE79" s="303" t="s">
        <v>301</v>
      </c>
      <c r="AF79" s="647" t="s">
        <v>301</v>
      </c>
      <c r="AG79" s="303" t="s">
        <v>301</v>
      </c>
      <c r="AH79" s="647" t="s">
        <v>301</v>
      </c>
      <c r="AI79" s="303" t="s">
        <v>301</v>
      </c>
      <c r="AJ79" s="647" t="s">
        <v>301</v>
      </c>
      <c r="AK79" s="303" t="s">
        <v>301</v>
      </c>
    </row>
    <row r="80" spans="1:37" s="173" customFormat="1">
      <c r="A80" s="201" t="s">
        <v>228</v>
      </c>
      <c r="B80" s="188"/>
      <c r="C80" s="660">
        <v>3185.0309999999999</v>
      </c>
      <c r="D80" s="653">
        <v>3131.4259999999999</v>
      </c>
      <c r="E80" s="660">
        <f t="shared" ref="E80:F85" si="0">C80-V80</f>
        <v>797.64499999999998</v>
      </c>
      <c r="F80" s="653">
        <f t="shared" si="0"/>
        <v>705.48199999999997</v>
      </c>
      <c r="G80" s="660">
        <v>9839.7289999999994</v>
      </c>
      <c r="H80" s="653">
        <v>11479.547</v>
      </c>
      <c r="I80" s="660">
        <f t="shared" ref="I80:I85" si="1">G80-Z80</f>
        <v>2295.8219999999992</v>
      </c>
      <c r="J80" s="653">
        <f t="shared" ref="J80:J85" si="2">H80-AA80</f>
        <v>3056.7690000000002</v>
      </c>
      <c r="K80" s="660">
        <v>-136.721</v>
      </c>
      <c r="L80" s="653">
        <v>-423.77</v>
      </c>
      <c r="M80" s="660">
        <f t="shared" ref="M80:M85" si="3">K80-AD80</f>
        <v>-13.010000000000005</v>
      </c>
      <c r="N80" s="653">
        <f t="shared" ref="N80:N85" si="4">L80-AE80</f>
        <v>-63.811999999999955</v>
      </c>
      <c r="O80" s="660">
        <v>12888.039000000001</v>
      </c>
      <c r="P80" s="653">
        <v>14187.203</v>
      </c>
      <c r="Q80" s="660">
        <f>O80-AH80</f>
        <v>3080.4570000000003</v>
      </c>
      <c r="R80" s="653">
        <f t="shared" ref="R80:R85" si="5">P80-AI80</f>
        <v>3698.4390000000003</v>
      </c>
      <c r="T80" s="201" t="s">
        <v>228</v>
      </c>
      <c r="U80" s="188">
        <v>0</v>
      </c>
      <c r="V80" s="660">
        <v>2387.386</v>
      </c>
      <c r="W80" s="653">
        <v>2425.944</v>
      </c>
      <c r="X80" s="660">
        <v>887.98699999999997</v>
      </c>
      <c r="Y80" s="653">
        <v>822.01599999999996</v>
      </c>
      <c r="Z80" s="660">
        <v>7543.9070000000002</v>
      </c>
      <c r="AA80" s="653">
        <v>8422.7780000000002</v>
      </c>
      <c r="AB80" s="660">
        <v>2594.7779999999998</v>
      </c>
      <c r="AC80" s="653">
        <v>2803.2020000000002</v>
      </c>
      <c r="AD80" s="660">
        <v>-123.711</v>
      </c>
      <c r="AE80" s="653">
        <v>-359.95800000000003</v>
      </c>
      <c r="AF80" s="660">
        <v>-45.521999999999998</v>
      </c>
      <c r="AG80" s="653">
        <v>-137.685</v>
      </c>
      <c r="AH80" s="660">
        <v>9807.5820000000003</v>
      </c>
      <c r="AI80" s="653">
        <v>10488.763999999999</v>
      </c>
      <c r="AJ80" s="660">
        <v>3437.2429999999999</v>
      </c>
      <c r="AK80" s="653">
        <v>3487.5329999999999</v>
      </c>
    </row>
    <row r="81" spans="1:37">
      <c r="A81" s="193"/>
      <c r="B81" s="204" t="s">
        <v>89</v>
      </c>
      <c r="C81" s="661">
        <v>3156.6779999999999</v>
      </c>
      <c r="D81" s="654">
        <v>3079.8009999999999</v>
      </c>
      <c r="E81" s="661">
        <f t="shared" si="0"/>
        <v>797.43100000000004</v>
      </c>
      <c r="F81" s="654">
        <f t="shared" si="0"/>
        <v>681.77300000000014</v>
      </c>
      <c r="G81" s="661">
        <v>8782.06</v>
      </c>
      <c r="H81" s="654">
        <v>9496.4089999999997</v>
      </c>
      <c r="I81" s="661">
        <f t="shared" si="1"/>
        <v>2059.1719999999996</v>
      </c>
      <c r="J81" s="654">
        <f t="shared" si="2"/>
        <v>2369.7809999999999</v>
      </c>
      <c r="K81" s="661">
        <v>-170.30799999999999</v>
      </c>
      <c r="L81" s="654">
        <v>-536.09900000000005</v>
      </c>
      <c r="M81" s="661">
        <f t="shared" si="3"/>
        <v>-19.423000000000002</v>
      </c>
      <c r="N81" s="654">
        <f t="shared" si="4"/>
        <v>-70.761000000000024</v>
      </c>
      <c r="O81" s="661">
        <v>11768.43</v>
      </c>
      <c r="P81" s="654">
        <v>12040.111000000001</v>
      </c>
      <c r="Q81" s="661">
        <f t="shared" ref="Q81:Q85" si="6">O81-AH81</f>
        <v>2837.1800000000003</v>
      </c>
      <c r="R81" s="654">
        <f t="shared" si="5"/>
        <v>2980.7930000000015</v>
      </c>
      <c r="T81" s="193">
        <v>0</v>
      </c>
      <c r="U81" s="204" t="s">
        <v>89</v>
      </c>
      <c r="V81" s="661">
        <v>2359.2469999999998</v>
      </c>
      <c r="W81" s="654">
        <v>2398.0279999999998</v>
      </c>
      <c r="X81" s="661">
        <v>882.67600000000004</v>
      </c>
      <c r="Y81" s="654">
        <v>813.80100000000004</v>
      </c>
      <c r="Z81" s="661">
        <v>6722.8879999999999</v>
      </c>
      <c r="AA81" s="654">
        <v>7126.6279999999997</v>
      </c>
      <c r="AB81" s="661">
        <v>2343.2510000000002</v>
      </c>
      <c r="AC81" s="654">
        <v>2409.8389999999999</v>
      </c>
      <c r="AD81" s="661">
        <v>-150.88499999999999</v>
      </c>
      <c r="AE81" s="654">
        <v>-465.33800000000002</v>
      </c>
      <c r="AF81" s="661">
        <v>-54.64</v>
      </c>
      <c r="AG81" s="654">
        <v>-138.03200000000001</v>
      </c>
      <c r="AH81" s="661">
        <v>8931.25</v>
      </c>
      <c r="AI81" s="654">
        <v>9059.3179999999993</v>
      </c>
      <c r="AJ81" s="661">
        <v>3171.2869999999998</v>
      </c>
      <c r="AK81" s="654">
        <v>3085.6080000000002</v>
      </c>
    </row>
    <row r="82" spans="1:37">
      <c r="A82" s="193"/>
      <c r="B82" s="209" t="s">
        <v>49</v>
      </c>
      <c r="C82" s="661">
        <v>3119.3589999999999</v>
      </c>
      <c r="D82" s="654">
        <v>2980.5610000000001</v>
      </c>
      <c r="E82" s="661">
        <f t="shared" si="0"/>
        <v>790.26400000000012</v>
      </c>
      <c r="F82" s="654">
        <f t="shared" si="0"/>
        <v>658.40300000000025</v>
      </c>
      <c r="G82" s="661">
        <v>6895.5590000000002</v>
      </c>
      <c r="H82" s="654">
        <v>7586.2259999999997</v>
      </c>
      <c r="I82" s="661">
        <f t="shared" si="1"/>
        <v>1582.3460000000005</v>
      </c>
      <c r="J82" s="654">
        <f t="shared" si="2"/>
        <v>1917.0559999999996</v>
      </c>
      <c r="K82" s="661">
        <v>-171.779</v>
      </c>
      <c r="L82" s="654">
        <v>-495.25799999999998</v>
      </c>
      <c r="M82" s="661">
        <f t="shared" si="3"/>
        <v>-43.932000000000002</v>
      </c>
      <c r="N82" s="654">
        <f t="shared" si="4"/>
        <v>-64.988</v>
      </c>
      <c r="O82" s="661">
        <v>9843.1389999999992</v>
      </c>
      <c r="P82" s="654">
        <v>10071.529</v>
      </c>
      <c r="Q82" s="661">
        <f t="shared" si="6"/>
        <v>2328.677999999999</v>
      </c>
      <c r="R82" s="654">
        <f t="shared" si="5"/>
        <v>2510.4710000000005</v>
      </c>
      <c r="T82" s="193">
        <v>0</v>
      </c>
      <c r="U82" s="209" t="s">
        <v>49</v>
      </c>
      <c r="V82" s="661">
        <v>2329.0949999999998</v>
      </c>
      <c r="W82" s="654">
        <v>2322.1579999999999</v>
      </c>
      <c r="X82" s="661">
        <v>876.22900000000004</v>
      </c>
      <c r="Y82" s="654">
        <v>779.18499999999995</v>
      </c>
      <c r="Z82" s="661">
        <v>5313.2129999999997</v>
      </c>
      <c r="AA82" s="654">
        <v>5669.17</v>
      </c>
      <c r="AB82" s="661">
        <v>1861.8240000000001</v>
      </c>
      <c r="AC82" s="654">
        <v>1944.098</v>
      </c>
      <c r="AD82" s="661">
        <v>-127.84699999999999</v>
      </c>
      <c r="AE82" s="654">
        <v>-430.27</v>
      </c>
      <c r="AF82" s="661">
        <v>-46.701999999999998</v>
      </c>
      <c r="AG82" s="654">
        <v>-129.17599999999999</v>
      </c>
      <c r="AH82" s="661">
        <v>7514.4610000000002</v>
      </c>
      <c r="AI82" s="654">
        <v>7561.058</v>
      </c>
      <c r="AJ82" s="661">
        <v>2691.3510000000001</v>
      </c>
      <c r="AK82" s="654">
        <v>2594.107</v>
      </c>
    </row>
    <row r="83" spans="1:37">
      <c r="A83" s="193"/>
      <c r="B83" s="209" t="s">
        <v>193</v>
      </c>
      <c r="C83" s="661">
        <v>18.268999999999998</v>
      </c>
      <c r="D83" s="654">
        <v>30.693000000000001</v>
      </c>
      <c r="E83" s="661">
        <f t="shared" si="0"/>
        <v>5.2149999999999981</v>
      </c>
      <c r="F83" s="654">
        <f t="shared" si="0"/>
        <v>4.1640000000000015</v>
      </c>
      <c r="G83" s="661">
        <v>3.3410000000000002</v>
      </c>
      <c r="H83" s="654">
        <v>6.6079999999999997</v>
      </c>
      <c r="I83" s="661">
        <f t="shared" si="1"/>
        <v>3.6000000000000032E-2</v>
      </c>
      <c r="J83" s="654">
        <f t="shared" si="2"/>
        <v>2.1159999999999997</v>
      </c>
      <c r="K83" s="661">
        <v>0.433</v>
      </c>
      <c r="L83" s="654">
        <v>0.20899999999999999</v>
      </c>
      <c r="M83" s="661">
        <f t="shared" si="3"/>
        <v>0.11799999999999999</v>
      </c>
      <c r="N83" s="654">
        <f t="shared" si="4"/>
        <v>4.1999999999999982E-2</v>
      </c>
      <c r="O83" s="661">
        <v>22.042999999999999</v>
      </c>
      <c r="P83" s="654">
        <v>37.51</v>
      </c>
      <c r="Q83" s="661">
        <f t="shared" si="6"/>
        <v>5.3689999999999998</v>
      </c>
      <c r="R83" s="654">
        <f t="shared" si="5"/>
        <v>6.3219999999999992</v>
      </c>
      <c r="T83" s="193">
        <v>0</v>
      </c>
      <c r="U83" s="209" t="s">
        <v>193</v>
      </c>
      <c r="V83" s="661">
        <v>13.054</v>
      </c>
      <c r="W83" s="654">
        <v>26.529</v>
      </c>
      <c r="X83" s="661">
        <v>4.8550000000000004</v>
      </c>
      <c r="Y83" s="654">
        <v>17.186</v>
      </c>
      <c r="Z83" s="661">
        <v>3.3050000000000002</v>
      </c>
      <c r="AA83" s="654">
        <v>4.492</v>
      </c>
      <c r="AB83" s="661">
        <v>0.59499999999999997</v>
      </c>
      <c r="AC83" s="654">
        <v>-8.3249999999999993</v>
      </c>
      <c r="AD83" s="661">
        <v>0.315</v>
      </c>
      <c r="AE83" s="654">
        <v>0.16700000000000001</v>
      </c>
      <c r="AF83" s="661">
        <v>7.2999999999999995E-2</v>
      </c>
      <c r="AG83" s="654">
        <v>-3.6999999999999998E-2</v>
      </c>
      <c r="AH83" s="661">
        <v>16.673999999999999</v>
      </c>
      <c r="AI83" s="654">
        <v>31.187999999999999</v>
      </c>
      <c r="AJ83" s="661">
        <v>5.5229999999999997</v>
      </c>
      <c r="AK83" s="654">
        <v>8.8239999999999998</v>
      </c>
    </row>
    <row r="84" spans="1:37">
      <c r="A84" s="193"/>
      <c r="B84" s="209" t="s">
        <v>194</v>
      </c>
      <c r="C84" s="661">
        <v>19.05</v>
      </c>
      <c r="D84" s="654">
        <v>68.546999999999997</v>
      </c>
      <c r="E84" s="661">
        <f t="shared" si="0"/>
        <v>1.9520000000000017</v>
      </c>
      <c r="F84" s="654">
        <f t="shared" si="0"/>
        <v>19.205999999999996</v>
      </c>
      <c r="G84" s="661">
        <v>1883.16</v>
      </c>
      <c r="H84" s="654">
        <v>1903.575</v>
      </c>
      <c r="I84" s="661">
        <f t="shared" si="1"/>
        <v>476.79000000000019</v>
      </c>
      <c r="J84" s="654">
        <f t="shared" si="2"/>
        <v>450.60900000000015</v>
      </c>
      <c r="K84" s="661">
        <v>1.038</v>
      </c>
      <c r="L84" s="654">
        <v>-41.05</v>
      </c>
      <c r="M84" s="661">
        <f t="shared" si="3"/>
        <v>24.391000000000002</v>
      </c>
      <c r="N84" s="654">
        <f t="shared" si="4"/>
        <v>-5.8149999999999977</v>
      </c>
      <c r="O84" s="661">
        <v>1903.248</v>
      </c>
      <c r="P84" s="654">
        <v>1931.0719999999999</v>
      </c>
      <c r="Q84" s="661">
        <f t="shared" si="6"/>
        <v>503.13300000000004</v>
      </c>
      <c r="R84" s="654">
        <f t="shared" si="5"/>
        <v>464</v>
      </c>
      <c r="T84" s="193">
        <v>0</v>
      </c>
      <c r="U84" s="209" t="s">
        <v>194</v>
      </c>
      <c r="V84" s="661">
        <v>17.097999999999999</v>
      </c>
      <c r="W84" s="654">
        <v>49.341000000000001</v>
      </c>
      <c r="X84" s="661">
        <v>1.5920000000000001</v>
      </c>
      <c r="Y84" s="654">
        <v>17.43</v>
      </c>
      <c r="Z84" s="661">
        <v>1406.37</v>
      </c>
      <c r="AA84" s="654">
        <v>1452.9659999999999</v>
      </c>
      <c r="AB84" s="661">
        <v>480.83199999999999</v>
      </c>
      <c r="AC84" s="654">
        <v>474.06599999999997</v>
      </c>
      <c r="AD84" s="661">
        <v>-23.353000000000002</v>
      </c>
      <c r="AE84" s="654">
        <v>-35.234999999999999</v>
      </c>
      <c r="AF84" s="661">
        <v>-8.0109999999999992</v>
      </c>
      <c r="AG84" s="654">
        <v>-8.8190000000000008</v>
      </c>
      <c r="AH84" s="661">
        <v>1400.115</v>
      </c>
      <c r="AI84" s="654">
        <v>1467.0719999999999</v>
      </c>
      <c r="AJ84" s="661">
        <v>474.41300000000001</v>
      </c>
      <c r="AK84" s="654">
        <v>482.67700000000002</v>
      </c>
    </row>
    <row r="85" spans="1:37">
      <c r="A85" s="193"/>
      <c r="B85" s="204" t="s">
        <v>90</v>
      </c>
      <c r="C85" s="645">
        <v>28.353000000000002</v>
      </c>
      <c r="D85" s="658">
        <v>51.625</v>
      </c>
      <c r="E85" s="645">
        <f t="shared" si="0"/>
        <v>0.21400000000000219</v>
      </c>
      <c r="F85" s="658">
        <f t="shared" si="0"/>
        <v>23.709</v>
      </c>
      <c r="G85" s="645">
        <v>1057.6690000000001</v>
      </c>
      <c r="H85" s="658">
        <v>1983.1379999999999</v>
      </c>
      <c r="I85" s="645">
        <f t="shared" si="1"/>
        <v>236.65000000000009</v>
      </c>
      <c r="J85" s="658">
        <f t="shared" si="2"/>
        <v>686.98799999999983</v>
      </c>
      <c r="K85" s="645">
        <v>33.587000000000003</v>
      </c>
      <c r="L85" s="658">
        <v>112.32899999999999</v>
      </c>
      <c r="M85" s="645">
        <f t="shared" si="3"/>
        <v>6.4130000000000038</v>
      </c>
      <c r="N85" s="658">
        <f t="shared" si="4"/>
        <v>6.9489999999999981</v>
      </c>
      <c r="O85" s="645">
        <v>1119.6089999999999</v>
      </c>
      <c r="P85" s="658">
        <v>2147.0920000000001</v>
      </c>
      <c r="Q85" s="645">
        <f t="shared" si="6"/>
        <v>243.27699999999993</v>
      </c>
      <c r="R85" s="658">
        <f t="shared" si="5"/>
        <v>717.64600000000019</v>
      </c>
      <c r="T85" s="193">
        <v>0</v>
      </c>
      <c r="U85" s="204" t="s">
        <v>90</v>
      </c>
      <c r="V85" s="645">
        <v>28.138999999999999</v>
      </c>
      <c r="W85" s="658">
        <v>27.916</v>
      </c>
      <c r="X85" s="645">
        <v>5.3109999999999999</v>
      </c>
      <c r="Y85" s="658">
        <v>8.2149999999999999</v>
      </c>
      <c r="Z85" s="645">
        <v>821.01900000000001</v>
      </c>
      <c r="AA85" s="658">
        <v>1296.1500000000001</v>
      </c>
      <c r="AB85" s="645">
        <v>251.52699999999999</v>
      </c>
      <c r="AC85" s="658">
        <v>393.363</v>
      </c>
      <c r="AD85" s="645">
        <v>27.173999999999999</v>
      </c>
      <c r="AE85" s="658">
        <v>105.38</v>
      </c>
      <c r="AF85" s="645">
        <v>9.1180000000000003</v>
      </c>
      <c r="AG85" s="658">
        <v>0.34699999999999998</v>
      </c>
      <c r="AH85" s="645">
        <v>876.33199999999999</v>
      </c>
      <c r="AI85" s="658">
        <v>1429.4459999999999</v>
      </c>
      <c r="AJ85" s="645">
        <v>265.95600000000002</v>
      </c>
      <c r="AK85" s="658">
        <v>401.92500000000001</v>
      </c>
    </row>
    <row r="86" spans="1:37">
      <c r="K86" s="198"/>
      <c r="L86" s="198"/>
      <c r="M86" s="198"/>
      <c r="N86" s="198"/>
      <c r="O86" s="198"/>
      <c r="P86" s="198"/>
      <c r="Q86" s="198"/>
      <c r="R86" s="198"/>
      <c r="S86" s="198"/>
      <c r="T86" s="198">
        <v>0</v>
      </c>
      <c r="U86" s="198">
        <v>0</v>
      </c>
      <c r="V86" s="198">
        <v>0</v>
      </c>
      <c r="W86" s="198">
        <v>0</v>
      </c>
      <c r="X86" s="198">
        <v>0</v>
      </c>
      <c r="Y86" s="198">
        <v>0</v>
      </c>
      <c r="Z86" s="198">
        <v>0</v>
      </c>
      <c r="AA86" s="198">
        <v>0</v>
      </c>
      <c r="AB86" s="198">
        <v>0</v>
      </c>
      <c r="AC86" s="198">
        <v>0</v>
      </c>
      <c r="AD86" s="198">
        <v>0</v>
      </c>
      <c r="AE86" s="198">
        <v>0</v>
      </c>
      <c r="AF86" s="198">
        <v>0</v>
      </c>
      <c r="AG86" s="198">
        <v>0</v>
      </c>
      <c r="AH86" s="198">
        <v>0</v>
      </c>
      <c r="AI86" s="198">
        <v>0</v>
      </c>
      <c r="AJ86" s="198">
        <v>0</v>
      </c>
      <c r="AK86" s="198">
        <v>0</v>
      </c>
    </row>
    <row r="87" spans="1:37" s="173" customFormat="1">
      <c r="A87" s="187" t="s">
        <v>229</v>
      </c>
      <c r="B87" s="205"/>
      <c r="C87" s="659">
        <v>-1388.0889999999999</v>
      </c>
      <c r="D87" s="653">
        <v>-1086.5730000000001</v>
      </c>
      <c r="E87" s="659">
        <f t="shared" ref="E87:E91" si="7">C87-V87</f>
        <v>-461.11199999999997</v>
      </c>
      <c r="F87" s="653">
        <f t="shared" ref="F87:F91" si="8">D87-W87</f>
        <v>-243.94500000000005</v>
      </c>
      <c r="G87" s="659">
        <v>-6447.7269999999999</v>
      </c>
      <c r="H87" s="653">
        <v>-7752.5309999999999</v>
      </c>
      <c r="I87" s="659">
        <f t="shared" ref="I87:I91" si="9">G87-Z87</f>
        <v>-1471.692</v>
      </c>
      <c r="J87" s="653">
        <f t="shared" ref="J87:J91" si="10">H87-AA87</f>
        <v>-1890.6049999999996</v>
      </c>
      <c r="K87" s="659">
        <v>164.10499999999999</v>
      </c>
      <c r="L87" s="653">
        <v>469.36599999999999</v>
      </c>
      <c r="M87" s="659">
        <f t="shared" ref="M87:M91" si="11">K87-AD87</f>
        <v>20.46599999999998</v>
      </c>
      <c r="N87" s="653">
        <f t="shared" ref="N87:N91" si="12">L87-AE87</f>
        <v>74.246999999999957</v>
      </c>
      <c r="O87" s="659">
        <v>-7671.7110000000002</v>
      </c>
      <c r="P87" s="653">
        <v>-8369.7379999999994</v>
      </c>
      <c r="Q87" s="659">
        <f t="shared" ref="Q87:Q91" si="13">O87-AH87</f>
        <v>-1912.3380000000006</v>
      </c>
      <c r="R87" s="653">
        <f t="shared" ref="R87:R91" si="14">P87-AI87</f>
        <v>-2060.302999999999</v>
      </c>
      <c r="T87" s="187" t="s">
        <v>229</v>
      </c>
      <c r="U87" s="205">
        <v>0</v>
      </c>
      <c r="V87" s="659">
        <v>-926.97699999999998</v>
      </c>
      <c r="W87" s="653">
        <v>-842.62800000000004</v>
      </c>
      <c r="X87" s="659">
        <v>-358.47300000000001</v>
      </c>
      <c r="Y87" s="653">
        <v>-280.041</v>
      </c>
      <c r="Z87" s="659">
        <v>-4976.0349999999999</v>
      </c>
      <c r="AA87" s="653">
        <v>-5861.9260000000004</v>
      </c>
      <c r="AB87" s="659">
        <v>-1748.9110000000001</v>
      </c>
      <c r="AC87" s="653">
        <v>-2040.0889999999999</v>
      </c>
      <c r="AD87" s="659">
        <v>143.63900000000001</v>
      </c>
      <c r="AE87" s="653">
        <v>395.11900000000003</v>
      </c>
      <c r="AF87" s="659">
        <v>51.075000000000003</v>
      </c>
      <c r="AG87" s="653">
        <v>145.30199999999999</v>
      </c>
      <c r="AH87" s="659">
        <v>-5759.3729999999996</v>
      </c>
      <c r="AI87" s="653">
        <v>-6309.4350000000004</v>
      </c>
      <c r="AJ87" s="659">
        <v>-2056.3090000000002</v>
      </c>
      <c r="AK87" s="653">
        <v>-2174.828</v>
      </c>
    </row>
    <row r="88" spans="1:37">
      <c r="A88" s="193"/>
      <c r="B88" s="209" t="s">
        <v>195</v>
      </c>
      <c r="C88" s="650">
        <v>-1021.5549999999999</v>
      </c>
      <c r="D88" s="658">
        <v>-746.90499999999997</v>
      </c>
      <c r="E88" s="650">
        <f t="shared" si="7"/>
        <v>-356.923</v>
      </c>
      <c r="F88" s="658">
        <f t="shared" si="8"/>
        <v>-179.22799999999995</v>
      </c>
      <c r="G88" s="650">
        <v>-4337.0479999999998</v>
      </c>
      <c r="H88" s="658">
        <v>-5014.2340000000004</v>
      </c>
      <c r="I88" s="650">
        <f t="shared" si="9"/>
        <v>-937.23699999999963</v>
      </c>
      <c r="J88" s="658">
        <f t="shared" si="10"/>
        <v>-1163.8410000000003</v>
      </c>
      <c r="K88" s="650">
        <v>174.39099999999999</v>
      </c>
      <c r="L88" s="658">
        <v>492.92099999999999</v>
      </c>
      <c r="M88" s="650">
        <f t="shared" si="11"/>
        <v>44.762</v>
      </c>
      <c r="N88" s="658">
        <f t="shared" si="12"/>
        <v>64.401999999999987</v>
      </c>
      <c r="O88" s="650">
        <v>-5184.2120000000004</v>
      </c>
      <c r="P88" s="658">
        <v>-5268.2179999999998</v>
      </c>
      <c r="Q88" s="650">
        <f t="shared" si="13"/>
        <v>-1249.3980000000006</v>
      </c>
      <c r="R88" s="658">
        <f t="shared" si="14"/>
        <v>-1278.6669999999999</v>
      </c>
      <c r="T88" s="193">
        <v>0</v>
      </c>
      <c r="U88" s="209" t="s">
        <v>195</v>
      </c>
      <c r="V88" s="650">
        <v>-664.63199999999995</v>
      </c>
      <c r="W88" s="658">
        <v>-567.67700000000002</v>
      </c>
      <c r="X88" s="650">
        <v>-256.43299999999999</v>
      </c>
      <c r="Y88" s="658">
        <v>-185.072</v>
      </c>
      <c r="Z88" s="650">
        <v>-3399.8110000000001</v>
      </c>
      <c r="AA88" s="658">
        <v>-3850.393</v>
      </c>
      <c r="AB88" s="650">
        <v>-1212.3009999999999</v>
      </c>
      <c r="AC88" s="658">
        <v>-1291.683</v>
      </c>
      <c r="AD88" s="650">
        <v>129.62899999999999</v>
      </c>
      <c r="AE88" s="658">
        <v>428.51900000000001</v>
      </c>
      <c r="AF88" s="650">
        <v>47.231999999999999</v>
      </c>
      <c r="AG88" s="658">
        <v>127.164</v>
      </c>
      <c r="AH88" s="650">
        <v>-3934.8139999999999</v>
      </c>
      <c r="AI88" s="658">
        <v>-3989.5509999999999</v>
      </c>
      <c r="AJ88" s="650">
        <v>-1421.502</v>
      </c>
      <c r="AK88" s="658">
        <v>-1349.5909999999999</v>
      </c>
    </row>
    <row r="89" spans="1:37">
      <c r="A89" s="193"/>
      <c r="B89" s="209" t="s">
        <v>196</v>
      </c>
      <c r="C89" s="650">
        <v>-73.891999999999996</v>
      </c>
      <c r="D89" s="658">
        <v>-70.459000000000003</v>
      </c>
      <c r="E89" s="650">
        <f t="shared" si="7"/>
        <v>-23.546999999999997</v>
      </c>
      <c r="F89" s="658">
        <f t="shared" si="8"/>
        <v>-6.0460000000000065</v>
      </c>
      <c r="G89" s="650">
        <v>0</v>
      </c>
      <c r="H89" s="658">
        <v>0</v>
      </c>
      <c r="I89" s="650">
        <f t="shared" si="9"/>
        <v>0</v>
      </c>
      <c r="J89" s="658">
        <f t="shared" si="10"/>
        <v>0</v>
      </c>
      <c r="K89" s="650">
        <v>0</v>
      </c>
      <c r="L89" s="658">
        <v>0</v>
      </c>
      <c r="M89" s="650">
        <f t="shared" si="11"/>
        <v>0</v>
      </c>
      <c r="N89" s="658">
        <f t="shared" si="12"/>
        <v>0</v>
      </c>
      <c r="O89" s="650">
        <v>-73.891999999999996</v>
      </c>
      <c r="P89" s="658">
        <v>-70.459000000000003</v>
      </c>
      <c r="Q89" s="650">
        <f t="shared" si="13"/>
        <v>-23.546999999999997</v>
      </c>
      <c r="R89" s="658">
        <f t="shared" si="14"/>
        <v>-6.0460000000000065</v>
      </c>
      <c r="T89" s="193">
        <v>0</v>
      </c>
      <c r="U89" s="209" t="s">
        <v>196</v>
      </c>
      <c r="V89" s="650">
        <v>-50.344999999999999</v>
      </c>
      <c r="W89" s="658">
        <v>-64.412999999999997</v>
      </c>
      <c r="X89" s="650">
        <v>-24.468</v>
      </c>
      <c r="Y89" s="658">
        <v>-26.884</v>
      </c>
      <c r="Z89" s="650">
        <v>0</v>
      </c>
      <c r="AA89" s="658">
        <v>0</v>
      </c>
      <c r="AB89" s="650">
        <v>0</v>
      </c>
      <c r="AC89" s="658">
        <v>7.0439999999999996</v>
      </c>
      <c r="AD89" s="650">
        <v>0</v>
      </c>
      <c r="AE89" s="658">
        <v>0</v>
      </c>
      <c r="AF89" s="650">
        <v>0</v>
      </c>
      <c r="AG89" s="658">
        <v>-1E-3</v>
      </c>
      <c r="AH89" s="650">
        <v>-50.344999999999999</v>
      </c>
      <c r="AI89" s="658">
        <v>-64.412999999999997</v>
      </c>
      <c r="AJ89" s="650">
        <v>-24.468</v>
      </c>
      <c r="AK89" s="658">
        <v>-19.841000000000001</v>
      </c>
    </row>
    <row r="90" spans="1:37">
      <c r="A90" s="193"/>
      <c r="B90" s="209" t="s">
        <v>94</v>
      </c>
      <c r="C90" s="650">
        <v>-231.93</v>
      </c>
      <c r="D90" s="658">
        <v>-213.828</v>
      </c>
      <c r="E90" s="650">
        <f t="shared" si="7"/>
        <v>-67.609000000000009</v>
      </c>
      <c r="F90" s="658">
        <f t="shared" si="8"/>
        <v>-49.295999999999992</v>
      </c>
      <c r="G90" s="650">
        <v>-1011.849</v>
      </c>
      <c r="H90" s="658">
        <v>-979.11900000000003</v>
      </c>
      <c r="I90" s="650">
        <f t="shared" si="9"/>
        <v>-275.18400000000008</v>
      </c>
      <c r="J90" s="658">
        <f t="shared" si="10"/>
        <v>-261.17600000000004</v>
      </c>
      <c r="K90" s="650">
        <v>53.298000000000002</v>
      </c>
      <c r="L90" s="658">
        <v>61.670999999999999</v>
      </c>
      <c r="M90" s="650">
        <f t="shared" si="11"/>
        <v>13.788000000000004</v>
      </c>
      <c r="N90" s="658">
        <f t="shared" si="12"/>
        <v>13.838999999999999</v>
      </c>
      <c r="O90" s="650">
        <v>-1190.481</v>
      </c>
      <c r="P90" s="658">
        <v>-1131.2760000000001</v>
      </c>
      <c r="Q90" s="650">
        <f t="shared" si="13"/>
        <v>-329.005</v>
      </c>
      <c r="R90" s="658">
        <f t="shared" si="14"/>
        <v>-296.63300000000004</v>
      </c>
      <c r="T90" s="193">
        <v>0</v>
      </c>
      <c r="U90" s="209" t="s">
        <v>94</v>
      </c>
      <c r="V90" s="650">
        <v>-164.321</v>
      </c>
      <c r="W90" s="658">
        <v>-164.53200000000001</v>
      </c>
      <c r="X90" s="650">
        <v>-58.707999999999998</v>
      </c>
      <c r="Y90" s="658">
        <v>-55.968000000000004</v>
      </c>
      <c r="Z90" s="650">
        <v>-736.66499999999996</v>
      </c>
      <c r="AA90" s="658">
        <v>-717.94299999999998</v>
      </c>
      <c r="AB90" s="650">
        <v>-267.21300000000002</v>
      </c>
      <c r="AC90" s="658">
        <v>-270.36</v>
      </c>
      <c r="AD90" s="650">
        <v>39.51</v>
      </c>
      <c r="AE90" s="658">
        <v>47.832000000000001</v>
      </c>
      <c r="AF90" s="650">
        <v>13.608000000000001</v>
      </c>
      <c r="AG90" s="658">
        <v>16.675000000000001</v>
      </c>
      <c r="AH90" s="650">
        <v>-861.476</v>
      </c>
      <c r="AI90" s="658">
        <v>-834.64300000000003</v>
      </c>
      <c r="AJ90" s="650">
        <v>-312.31299999999999</v>
      </c>
      <c r="AK90" s="658">
        <v>-309.65300000000002</v>
      </c>
    </row>
    <row r="91" spans="1:37">
      <c r="A91" s="193"/>
      <c r="B91" s="209" t="s">
        <v>197</v>
      </c>
      <c r="C91" s="650">
        <v>-60.712000000000003</v>
      </c>
      <c r="D91" s="658">
        <v>-55.381</v>
      </c>
      <c r="E91" s="650">
        <f t="shared" si="7"/>
        <v>-13.033000000000001</v>
      </c>
      <c r="F91" s="658">
        <f t="shared" si="8"/>
        <v>-9.375</v>
      </c>
      <c r="G91" s="650">
        <v>-1098.83</v>
      </c>
      <c r="H91" s="658">
        <v>-1759.1780000000001</v>
      </c>
      <c r="I91" s="650">
        <f t="shared" si="9"/>
        <v>-259.27099999999996</v>
      </c>
      <c r="J91" s="658">
        <f t="shared" si="10"/>
        <v>-465.58800000000019</v>
      </c>
      <c r="K91" s="650">
        <v>-63.584000000000003</v>
      </c>
      <c r="L91" s="658">
        <v>-85.225999999999999</v>
      </c>
      <c r="M91" s="650">
        <f t="shared" si="11"/>
        <v>-38.084000000000003</v>
      </c>
      <c r="N91" s="658">
        <f t="shared" si="12"/>
        <v>-3.9939999999999998</v>
      </c>
      <c r="O91" s="650">
        <v>-1223.126</v>
      </c>
      <c r="P91" s="658">
        <v>-1899.7850000000001</v>
      </c>
      <c r="Q91" s="650">
        <f t="shared" si="13"/>
        <v>-310.38799999999992</v>
      </c>
      <c r="R91" s="658">
        <f t="shared" si="14"/>
        <v>-478.95700000000011</v>
      </c>
      <c r="T91" s="193">
        <v>0</v>
      </c>
      <c r="U91" s="209" t="s">
        <v>197</v>
      </c>
      <c r="V91" s="650">
        <v>-47.679000000000002</v>
      </c>
      <c r="W91" s="658">
        <v>-46.006</v>
      </c>
      <c r="X91" s="650">
        <v>-18.864000000000001</v>
      </c>
      <c r="Y91" s="658">
        <v>-12.117000000000001</v>
      </c>
      <c r="Z91" s="650">
        <v>-839.55899999999997</v>
      </c>
      <c r="AA91" s="658">
        <v>-1293.5899999999999</v>
      </c>
      <c r="AB91" s="650">
        <v>-269.39699999999999</v>
      </c>
      <c r="AC91" s="658">
        <v>-485.09</v>
      </c>
      <c r="AD91" s="650">
        <v>-25.5</v>
      </c>
      <c r="AE91" s="658">
        <v>-81.231999999999999</v>
      </c>
      <c r="AF91" s="650">
        <v>-9.7650000000000006</v>
      </c>
      <c r="AG91" s="658">
        <v>1.464</v>
      </c>
      <c r="AH91" s="650">
        <v>-912.73800000000006</v>
      </c>
      <c r="AI91" s="658">
        <v>-1420.828</v>
      </c>
      <c r="AJ91" s="650">
        <v>-298.02600000000001</v>
      </c>
      <c r="AK91" s="658">
        <v>-495.74299999999999</v>
      </c>
    </row>
    <row r="92" spans="1:37">
      <c r="K92" s="198"/>
      <c r="L92" s="198"/>
      <c r="M92" s="198"/>
      <c r="N92" s="198"/>
      <c r="O92" s="198"/>
      <c r="P92" s="198"/>
      <c r="Q92" s="198"/>
      <c r="R92" s="198"/>
      <c r="S92" s="198"/>
      <c r="T92" s="198">
        <v>0</v>
      </c>
      <c r="U92" s="198">
        <v>0</v>
      </c>
      <c r="V92" s="198">
        <v>0</v>
      </c>
      <c r="W92" s="198">
        <v>0</v>
      </c>
      <c r="X92" s="198">
        <v>0</v>
      </c>
      <c r="Y92" s="198">
        <v>0</v>
      </c>
      <c r="Z92" s="198">
        <v>0</v>
      </c>
      <c r="AA92" s="198">
        <v>0</v>
      </c>
      <c r="AB92" s="198">
        <v>0</v>
      </c>
      <c r="AC92" s="198">
        <v>0</v>
      </c>
      <c r="AD92" s="198">
        <v>0</v>
      </c>
      <c r="AE92" s="198">
        <v>0</v>
      </c>
      <c r="AF92" s="198">
        <v>0</v>
      </c>
      <c r="AG92" s="198">
        <v>0</v>
      </c>
      <c r="AH92" s="198">
        <v>0</v>
      </c>
      <c r="AI92" s="198">
        <v>0</v>
      </c>
      <c r="AJ92" s="198">
        <v>0</v>
      </c>
      <c r="AK92" s="198">
        <v>0</v>
      </c>
    </row>
    <row r="93" spans="1:37" s="173" customFormat="1">
      <c r="A93" s="187" t="s">
        <v>230</v>
      </c>
      <c r="B93" s="205"/>
      <c r="C93" s="644">
        <v>1796.942</v>
      </c>
      <c r="D93" s="662">
        <v>2044.8530000000001</v>
      </c>
      <c r="E93" s="644">
        <f t="shared" ref="E93" si="15">C93-V93</f>
        <v>336.5329999999999</v>
      </c>
      <c r="F93" s="662">
        <f t="shared" ref="F93" si="16">D93-W93</f>
        <v>461.53700000000003</v>
      </c>
      <c r="G93" s="644">
        <v>3392.002</v>
      </c>
      <c r="H93" s="662">
        <v>3727.0160000000001</v>
      </c>
      <c r="I93" s="644">
        <f t="shared" ref="I93" si="17">G93-Z93</f>
        <v>824.13000000000011</v>
      </c>
      <c r="J93" s="662">
        <f t="shared" ref="J93" si="18">H93-AA93</f>
        <v>1166.1640000000002</v>
      </c>
      <c r="K93" s="644">
        <v>27.384</v>
      </c>
      <c r="L93" s="662">
        <v>45.595999999999997</v>
      </c>
      <c r="M93" s="644">
        <f t="shared" ref="M93" si="19">K93-AD93</f>
        <v>7.4559999999999995</v>
      </c>
      <c r="N93" s="662">
        <f t="shared" ref="N93" si="20">L93-AE93</f>
        <v>10.434999999999995</v>
      </c>
      <c r="O93" s="644">
        <v>5216.3280000000004</v>
      </c>
      <c r="P93" s="662">
        <v>5817.4650000000001</v>
      </c>
      <c r="Q93" s="644">
        <f t="shared" ref="Q93" si="21">O93-AH93</f>
        <v>1168.1190000000006</v>
      </c>
      <c r="R93" s="662">
        <f t="shared" ref="R93" si="22">P93-AI93</f>
        <v>1638.1360000000004</v>
      </c>
      <c r="T93" s="187" t="s">
        <v>230</v>
      </c>
      <c r="U93" s="205">
        <v>0</v>
      </c>
      <c r="V93" s="644">
        <v>1460.4090000000001</v>
      </c>
      <c r="W93" s="662">
        <v>1583.316</v>
      </c>
      <c r="X93" s="644">
        <v>529.51400000000001</v>
      </c>
      <c r="Y93" s="662">
        <v>541.97500000000002</v>
      </c>
      <c r="Z93" s="644">
        <v>2567.8719999999998</v>
      </c>
      <c r="AA93" s="662">
        <v>2560.8519999999999</v>
      </c>
      <c r="AB93" s="644">
        <v>845.86699999999996</v>
      </c>
      <c r="AC93" s="662">
        <v>763.11300000000006</v>
      </c>
      <c r="AD93" s="644">
        <v>19.928000000000001</v>
      </c>
      <c r="AE93" s="662">
        <v>35.161000000000001</v>
      </c>
      <c r="AF93" s="644">
        <v>5.5529999999999999</v>
      </c>
      <c r="AG93" s="662">
        <v>7.617</v>
      </c>
      <c r="AH93" s="644">
        <v>4048.2089999999998</v>
      </c>
      <c r="AI93" s="662">
        <v>4179.3289999999997</v>
      </c>
      <c r="AJ93" s="644">
        <v>1380.934</v>
      </c>
      <c r="AK93" s="662">
        <v>1312.7049999999999</v>
      </c>
    </row>
    <row r="94" spans="1:37">
      <c r="K94" s="198"/>
      <c r="L94" s="198"/>
      <c r="M94" s="198"/>
      <c r="N94" s="198"/>
      <c r="O94" s="198"/>
      <c r="P94" s="198"/>
      <c r="Q94" s="198"/>
      <c r="R94" s="198"/>
      <c r="S94" s="198"/>
      <c r="T94" s="198">
        <v>0</v>
      </c>
      <c r="U94" s="198">
        <v>0</v>
      </c>
      <c r="V94" s="198">
        <v>0</v>
      </c>
      <c r="W94" s="198">
        <v>0</v>
      </c>
      <c r="X94" s="198">
        <v>0</v>
      </c>
      <c r="Y94" s="198">
        <v>0</v>
      </c>
      <c r="Z94" s="198">
        <v>0</v>
      </c>
      <c r="AA94" s="198">
        <v>0</v>
      </c>
      <c r="AB94" s="198">
        <v>0</v>
      </c>
      <c r="AC94" s="198">
        <v>0</v>
      </c>
      <c r="AD94" s="198">
        <v>0</v>
      </c>
      <c r="AE94" s="198">
        <v>0</v>
      </c>
      <c r="AF94" s="198">
        <v>0</v>
      </c>
      <c r="AG94" s="198">
        <v>0</v>
      </c>
      <c r="AH94" s="198">
        <v>0</v>
      </c>
      <c r="AI94" s="198">
        <v>0</v>
      </c>
      <c r="AJ94" s="198">
        <v>0</v>
      </c>
      <c r="AK94" s="198">
        <v>0</v>
      </c>
    </row>
    <row r="95" spans="1:37">
      <c r="A95" s="189"/>
      <c r="B95" s="204" t="s">
        <v>198</v>
      </c>
      <c r="C95" s="645">
        <v>11.369</v>
      </c>
      <c r="D95" s="658">
        <v>12.61</v>
      </c>
      <c r="E95" s="645">
        <f t="shared" ref="E95:E97" si="23">C95-V95</f>
        <v>2.9290000000000003</v>
      </c>
      <c r="F95" s="658">
        <f t="shared" ref="F95:F97" si="24">D95-W95</f>
        <v>4.3369999999999997</v>
      </c>
      <c r="G95" s="645">
        <v>141.316</v>
      </c>
      <c r="H95" s="658">
        <v>198.14699999999999</v>
      </c>
      <c r="I95" s="645">
        <f t="shared" ref="I95:I97" si="25">G95-Z95</f>
        <v>22.257000000000005</v>
      </c>
      <c r="J95" s="658">
        <f t="shared" ref="J95:J97" si="26">H95-AA95</f>
        <v>50.382000000000005</v>
      </c>
      <c r="K95" s="645">
        <v>13.558</v>
      </c>
      <c r="L95" s="658">
        <v>12.082000000000001</v>
      </c>
      <c r="M95" s="645">
        <f t="shared" ref="M95:M97" si="27">K95-AD95</f>
        <v>3.6899999999999995</v>
      </c>
      <c r="N95" s="658">
        <f t="shared" ref="N95:N97" si="28">L95-AE95</f>
        <v>4.2680000000000007</v>
      </c>
      <c r="O95" s="645">
        <v>166.24299999999999</v>
      </c>
      <c r="P95" s="658">
        <v>222.839</v>
      </c>
      <c r="Q95" s="645">
        <f t="shared" ref="Q95:Q97" si="29">O95-AH95</f>
        <v>28.876000000000005</v>
      </c>
      <c r="R95" s="658">
        <f t="shared" ref="R95:R97" si="30">P95-AI95</f>
        <v>58.986999999999995</v>
      </c>
      <c r="T95" s="189">
        <v>0</v>
      </c>
      <c r="U95" s="204" t="s">
        <v>198</v>
      </c>
      <c r="V95" s="645">
        <v>8.44</v>
      </c>
      <c r="W95" s="658">
        <v>8.2729999999999997</v>
      </c>
      <c r="X95" s="645">
        <v>3.1280000000000001</v>
      </c>
      <c r="Y95" s="658">
        <v>2.4500000000000002</v>
      </c>
      <c r="Z95" s="645">
        <v>119.059</v>
      </c>
      <c r="AA95" s="658">
        <v>147.76499999999999</v>
      </c>
      <c r="AB95" s="645">
        <v>41.926000000000002</v>
      </c>
      <c r="AC95" s="658">
        <v>49.652999999999999</v>
      </c>
      <c r="AD95" s="645">
        <v>9.8680000000000003</v>
      </c>
      <c r="AE95" s="658">
        <v>7.8140000000000001</v>
      </c>
      <c r="AF95" s="645">
        <v>3.0619999999999998</v>
      </c>
      <c r="AG95" s="658">
        <v>2.2469999999999999</v>
      </c>
      <c r="AH95" s="645">
        <v>137.36699999999999</v>
      </c>
      <c r="AI95" s="658">
        <v>163.852</v>
      </c>
      <c r="AJ95" s="645">
        <v>48.116</v>
      </c>
      <c r="AK95" s="658">
        <v>54.35</v>
      </c>
    </row>
    <row r="96" spans="1:37">
      <c r="A96" s="189"/>
      <c r="B96" s="204" t="s">
        <v>199</v>
      </c>
      <c r="C96" s="650">
        <v>-88.227999999999994</v>
      </c>
      <c r="D96" s="658">
        <v>-123.917</v>
      </c>
      <c r="E96" s="650">
        <f t="shared" si="23"/>
        <v>-19.48599999999999</v>
      </c>
      <c r="F96" s="658">
        <f t="shared" si="24"/>
        <v>-34.456000000000003</v>
      </c>
      <c r="G96" s="650">
        <v>-479.14</v>
      </c>
      <c r="H96" s="658">
        <v>-546.74699999999996</v>
      </c>
      <c r="I96" s="650">
        <f t="shared" si="25"/>
        <v>-85.673999999999978</v>
      </c>
      <c r="J96" s="658">
        <f t="shared" si="26"/>
        <v>-137.85999999999996</v>
      </c>
      <c r="K96" s="650">
        <v>-71.846999999999994</v>
      </c>
      <c r="L96" s="658">
        <v>-57.133000000000003</v>
      </c>
      <c r="M96" s="650">
        <f t="shared" si="27"/>
        <v>-18.635999999999996</v>
      </c>
      <c r="N96" s="658">
        <f t="shared" si="28"/>
        <v>-15.256</v>
      </c>
      <c r="O96" s="650">
        <v>-639.21500000000003</v>
      </c>
      <c r="P96" s="658">
        <v>-727.79700000000003</v>
      </c>
      <c r="Q96" s="650">
        <f t="shared" si="29"/>
        <v>-123.79600000000005</v>
      </c>
      <c r="R96" s="658">
        <f t="shared" si="30"/>
        <v>-187.572</v>
      </c>
      <c r="T96" s="189">
        <v>0</v>
      </c>
      <c r="U96" s="204" t="s">
        <v>199</v>
      </c>
      <c r="V96" s="650">
        <v>-68.742000000000004</v>
      </c>
      <c r="W96" s="658">
        <v>-89.460999999999999</v>
      </c>
      <c r="X96" s="650">
        <v>-20.462</v>
      </c>
      <c r="Y96" s="658">
        <v>-31.157</v>
      </c>
      <c r="Z96" s="650">
        <v>-393.46600000000001</v>
      </c>
      <c r="AA96" s="658">
        <v>-408.887</v>
      </c>
      <c r="AB96" s="650">
        <v>-134.911</v>
      </c>
      <c r="AC96" s="658">
        <v>-130.83500000000001</v>
      </c>
      <c r="AD96" s="650">
        <v>-53.210999999999999</v>
      </c>
      <c r="AE96" s="658">
        <v>-41.877000000000002</v>
      </c>
      <c r="AF96" s="650">
        <v>-17.687000000000001</v>
      </c>
      <c r="AG96" s="658">
        <v>-13.227</v>
      </c>
      <c r="AH96" s="650">
        <v>-515.41899999999998</v>
      </c>
      <c r="AI96" s="658">
        <v>-540.22500000000002</v>
      </c>
      <c r="AJ96" s="650">
        <v>-173.06</v>
      </c>
      <c r="AK96" s="658">
        <v>-175.21899999999999</v>
      </c>
    </row>
    <row r="97" spans="1:37">
      <c r="A97" s="189"/>
      <c r="B97" s="204" t="s">
        <v>200</v>
      </c>
      <c r="C97" s="650">
        <v>-193.19800000000001</v>
      </c>
      <c r="D97" s="658">
        <v>-211.381</v>
      </c>
      <c r="E97" s="650">
        <f t="shared" si="23"/>
        <v>-46.64100000000002</v>
      </c>
      <c r="F97" s="658">
        <f t="shared" si="24"/>
        <v>-51.88300000000001</v>
      </c>
      <c r="G97" s="650">
        <v>-726.08</v>
      </c>
      <c r="H97" s="658">
        <v>-845.94500000000005</v>
      </c>
      <c r="I97" s="650">
        <f t="shared" si="25"/>
        <v>-167.09900000000005</v>
      </c>
      <c r="J97" s="658">
        <f t="shared" si="26"/>
        <v>-191.596</v>
      </c>
      <c r="K97" s="650">
        <v>-75.503</v>
      </c>
      <c r="L97" s="658">
        <v>-86.022999999999996</v>
      </c>
      <c r="M97" s="650">
        <f t="shared" si="27"/>
        <v>-10.231999999999999</v>
      </c>
      <c r="N97" s="658">
        <f t="shared" si="28"/>
        <v>-26.97</v>
      </c>
      <c r="O97" s="650">
        <v>-994.78099999999995</v>
      </c>
      <c r="P97" s="658">
        <v>-1143.3489999999999</v>
      </c>
      <c r="Q97" s="650">
        <f t="shared" si="29"/>
        <v>-223.97199999999998</v>
      </c>
      <c r="R97" s="658">
        <f t="shared" si="30"/>
        <v>-270.44899999999996</v>
      </c>
      <c r="T97" s="189">
        <v>0</v>
      </c>
      <c r="U97" s="204" t="s">
        <v>200</v>
      </c>
      <c r="V97" s="650">
        <v>-146.55699999999999</v>
      </c>
      <c r="W97" s="658">
        <v>-159.49799999999999</v>
      </c>
      <c r="X97" s="650">
        <v>-49.712000000000003</v>
      </c>
      <c r="Y97" s="658">
        <v>-56.710999999999999</v>
      </c>
      <c r="Z97" s="650">
        <v>-558.98099999999999</v>
      </c>
      <c r="AA97" s="658">
        <v>-654.34900000000005</v>
      </c>
      <c r="AB97" s="650">
        <v>-189.2</v>
      </c>
      <c r="AC97" s="658">
        <v>-212.13900000000001</v>
      </c>
      <c r="AD97" s="650">
        <v>-65.271000000000001</v>
      </c>
      <c r="AE97" s="658">
        <v>-59.052999999999997</v>
      </c>
      <c r="AF97" s="650">
        <v>-17.224</v>
      </c>
      <c r="AG97" s="658">
        <v>-28.966000000000001</v>
      </c>
      <c r="AH97" s="650">
        <v>-770.80899999999997</v>
      </c>
      <c r="AI97" s="658">
        <v>-872.9</v>
      </c>
      <c r="AJ97" s="650">
        <v>-256.13600000000002</v>
      </c>
      <c r="AK97" s="658">
        <v>-297.81599999999997</v>
      </c>
    </row>
    <row r="98" spans="1:37">
      <c r="K98" s="198"/>
      <c r="L98" s="198"/>
      <c r="M98" s="198"/>
      <c r="N98" s="198"/>
      <c r="O98" s="198"/>
      <c r="P98" s="198"/>
      <c r="Q98" s="198"/>
      <c r="R98" s="198"/>
      <c r="S98" s="198"/>
      <c r="T98" s="198">
        <v>0</v>
      </c>
      <c r="U98" s="198">
        <v>0</v>
      </c>
      <c r="V98" s="198">
        <v>0</v>
      </c>
      <c r="W98" s="198">
        <v>0</v>
      </c>
      <c r="X98" s="198">
        <v>0</v>
      </c>
      <c r="Y98" s="198">
        <v>0</v>
      </c>
      <c r="Z98" s="198">
        <v>0</v>
      </c>
      <c r="AA98" s="198">
        <v>0</v>
      </c>
      <c r="AB98" s="198">
        <v>0</v>
      </c>
      <c r="AC98" s="198">
        <v>0</v>
      </c>
      <c r="AD98" s="198">
        <v>0</v>
      </c>
      <c r="AE98" s="198">
        <v>0</v>
      </c>
      <c r="AF98" s="198">
        <v>0</v>
      </c>
      <c r="AG98" s="198">
        <v>0</v>
      </c>
      <c r="AH98" s="198">
        <v>0</v>
      </c>
      <c r="AI98" s="198">
        <v>0</v>
      </c>
      <c r="AJ98" s="198">
        <v>0</v>
      </c>
      <c r="AK98" s="198">
        <v>0</v>
      </c>
    </row>
    <row r="99" spans="1:37" s="173" customFormat="1">
      <c r="A99" s="187" t="s">
        <v>231</v>
      </c>
      <c r="B99" s="205"/>
      <c r="C99" s="644">
        <v>1526.885</v>
      </c>
      <c r="D99" s="662">
        <v>1722.165</v>
      </c>
      <c r="E99" s="644">
        <f t="shared" ref="E99" si="31">C99-V99</f>
        <v>273.33500000000004</v>
      </c>
      <c r="F99" s="662">
        <f t="shared" ref="F99" si="32">D99-W99</f>
        <v>379.53499999999985</v>
      </c>
      <c r="G99" s="644">
        <v>2328.098</v>
      </c>
      <c r="H99" s="662">
        <v>2532.471</v>
      </c>
      <c r="I99" s="644">
        <f t="shared" ref="I99" si="33">G99-Z99</f>
        <v>593.61400000000003</v>
      </c>
      <c r="J99" s="662">
        <f t="shared" ref="J99" si="34">H99-AA99</f>
        <v>887.08999999999992</v>
      </c>
      <c r="K99" s="644">
        <v>-106.408</v>
      </c>
      <c r="L99" s="662">
        <v>-85.477999999999994</v>
      </c>
      <c r="M99" s="644">
        <f t="shared" ref="M99" si="35">K99-AD99</f>
        <v>-17.721999999999994</v>
      </c>
      <c r="N99" s="662">
        <f t="shared" ref="N99" si="36">L99-AE99</f>
        <v>-27.522999999999996</v>
      </c>
      <c r="O99" s="644">
        <v>3748.5749999999998</v>
      </c>
      <c r="P99" s="662">
        <v>4169.1580000000004</v>
      </c>
      <c r="Q99" s="644">
        <f t="shared" ref="Q99" si="37">O99-AH99</f>
        <v>849.22699999999986</v>
      </c>
      <c r="R99" s="662">
        <f t="shared" ref="R99" si="38">P99-AI99</f>
        <v>1239.1020000000003</v>
      </c>
      <c r="T99" s="187" t="s">
        <v>231</v>
      </c>
      <c r="U99" s="205">
        <v>0</v>
      </c>
      <c r="V99" s="644">
        <v>1253.55</v>
      </c>
      <c r="W99" s="662">
        <v>1342.63</v>
      </c>
      <c r="X99" s="644">
        <v>462.46800000000002</v>
      </c>
      <c r="Y99" s="662">
        <v>456.55700000000002</v>
      </c>
      <c r="Z99" s="644">
        <v>1734.4839999999999</v>
      </c>
      <c r="AA99" s="662">
        <v>1645.3810000000001</v>
      </c>
      <c r="AB99" s="644">
        <v>563.68200000000002</v>
      </c>
      <c r="AC99" s="662">
        <v>469.79199999999997</v>
      </c>
      <c r="AD99" s="644">
        <v>-88.686000000000007</v>
      </c>
      <c r="AE99" s="662">
        <v>-57.954999999999998</v>
      </c>
      <c r="AF99" s="644">
        <v>-26.295999999999999</v>
      </c>
      <c r="AG99" s="662">
        <v>-32.329000000000001</v>
      </c>
      <c r="AH99" s="644">
        <v>2899.348</v>
      </c>
      <c r="AI99" s="662">
        <v>2930.056</v>
      </c>
      <c r="AJ99" s="644">
        <v>999.85400000000004</v>
      </c>
      <c r="AK99" s="662">
        <v>894.02</v>
      </c>
    </row>
    <row r="100" spans="1:37">
      <c r="K100" s="198"/>
      <c r="L100" s="198"/>
      <c r="M100" s="198"/>
      <c r="N100" s="198"/>
      <c r="O100" s="198"/>
      <c r="P100" s="198"/>
      <c r="Q100" s="198"/>
      <c r="R100" s="198"/>
      <c r="S100" s="198"/>
      <c r="T100" s="198">
        <v>0</v>
      </c>
      <c r="U100" s="198">
        <v>0</v>
      </c>
      <c r="V100" s="198">
        <v>0</v>
      </c>
      <c r="W100" s="198">
        <v>0</v>
      </c>
      <c r="X100" s="198">
        <v>0</v>
      </c>
      <c r="Y100" s="198">
        <v>0</v>
      </c>
      <c r="Z100" s="198">
        <v>0</v>
      </c>
      <c r="AA100" s="198">
        <v>0</v>
      </c>
      <c r="AB100" s="198">
        <v>0</v>
      </c>
      <c r="AC100" s="198">
        <v>0</v>
      </c>
      <c r="AD100" s="198">
        <v>0</v>
      </c>
      <c r="AE100" s="198">
        <v>0</v>
      </c>
      <c r="AF100" s="198">
        <v>0</v>
      </c>
      <c r="AG100" s="198">
        <v>0</v>
      </c>
      <c r="AH100" s="198">
        <v>0</v>
      </c>
      <c r="AI100" s="198">
        <v>0</v>
      </c>
      <c r="AJ100" s="198">
        <v>0</v>
      </c>
      <c r="AK100" s="198">
        <v>0</v>
      </c>
    </row>
    <row r="101" spans="1:37">
      <c r="A101" s="193"/>
      <c r="B101" s="204" t="s">
        <v>201</v>
      </c>
      <c r="C101" s="650">
        <v>-291.32100000000003</v>
      </c>
      <c r="D101" s="654">
        <v>-330.089</v>
      </c>
      <c r="E101" s="650">
        <f t="shared" ref="E101:E103" si="39">C101-V101</f>
        <v>-69.085000000000036</v>
      </c>
      <c r="F101" s="654">
        <f t="shared" ref="F101:F103" si="40">D101-W101</f>
        <v>-84.626000000000005</v>
      </c>
      <c r="G101" s="650">
        <v>-642.78499999999997</v>
      </c>
      <c r="H101" s="654">
        <v>-645.19200000000001</v>
      </c>
      <c r="I101" s="650">
        <f t="shared" ref="I101:I103" si="41">G101-Z101</f>
        <v>-143.57299999999998</v>
      </c>
      <c r="J101" s="654">
        <f t="shared" ref="J101:J103" si="42">H101-AA101</f>
        <v>-161.08300000000003</v>
      </c>
      <c r="K101" s="650">
        <v>-15.055</v>
      </c>
      <c r="L101" s="654">
        <v>-7.452</v>
      </c>
      <c r="M101" s="650">
        <f t="shared" ref="M101:M103" si="43">K101-AD101</f>
        <v>-5.5419999999999998</v>
      </c>
      <c r="N101" s="654">
        <f t="shared" ref="N101:N103" si="44">L101-AE101</f>
        <v>-2.4790000000000001</v>
      </c>
      <c r="O101" s="650">
        <v>-949.16099999999994</v>
      </c>
      <c r="P101" s="654">
        <v>-982.73299999999995</v>
      </c>
      <c r="Q101" s="650">
        <f t="shared" ref="Q101:Q103" si="45">O101-AH101</f>
        <v>-218.19999999999993</v>
      </c>
      <c r="R101" s="654">
        <f t="shared" ref="R101:R103" si="46">P101-AI101</f>
        <v>-248.18799999999999</v>
      </c>
      <c r="T101" s="193">
        <v>0</v>
      </c>
      <c r="U101" s="204" t="s">
        <v>201</v>
      </c>
      <c r="V101" s="650">
        <v>-222.23599999999999</v>
      </c>
      <c r="W101" s="654">
        <v>-245.46299999999999</v>
      </c>
      <c r="X101" s="650">
        <v>-70.664000000000001</v>
      </c>
      <c r="Y101" s="654">
        <v>-89.613</v>
      </c>
      <c r="Z101" s="650">
        <v>-499.21199999999999</v>
      </c>
      <c r="AA101" s="654">
        <v>-484.10899999999998</v>
      </c>
      <c r="AB101" s="650">
        <v>-171.95</v>
      </c>
      <c r="AC101" s="654">
        <v>-158.53100000000001</v>
      </c>
      <c r="AD101" s="650">
        <v>-9.5129999999999999</v>
      </c>
      <c r="AE101" s="654">
        <v>-4.9729999999999999</v>
      </c>
      <c r="AF101" s="650">
        <v>-3.839</v>
      </c>
      <c r="AG101" s="654">
        <v>-1.653</v>
      </c>
      <c r="AH101" s="650">
        <v>-730.96100000000001</v>
      </c>
      <c r="AI101" s="654">
        <v>-734.54499999999996</v>
      </c>
      <c r="AJ101" s="650">
        <v>-246.453</v>
      </c>
      <c r="AK101" s="654">
        <v>-249.797</v>
      </c>
    </row>
    <row r="102" spans="1:37">
      <c r="A102" s="193"/>
      <c r="B102" s="204" t="s">
        <v>202</v>
      </c>
      <c r="C102" s="650">
        <v>-149.73099999999999</v>
      </c>
      <c r="D102" s="654">
        <v>-458.46199999999999</v>
      </c>
      <c r="E102" s="650">
        <f t="shared" si="39"/>
        <v>-180.761</v>
      </c>
      <c r="F102" s="654">
        <f t="shared" si="40"/>
        <v>-381.43399999999997</v>
      </c>
      <c r="G102" s="650">
        <v>0</v>
      </c>
      <c r="H102" s="654">
        <v>-781.78200000000004</v>
      </c>
      <c r="I102" s="650">
        <f t="shared" si="41"/>
        <v>0</v>
      </c>
      <c r="J102" s="654">
        <f t="shared" si="42"/>
        <v>4.4959999999999809</v>
      </c>
      <c r="K102" s="650">
        <v>-5.891</v>
      </c>
      <c r="L102" s="654">
        <v>-20.395</v>
      </c>
      <c r="M102" s="650">
        <f t="shared" si="43"/>
        <v>0</v>
      </c>
      <c r="N102" s="654">
        <f t="shared" si="44"/>
        <v>-2.5910000000000011</v>
      </c>
      <c r="O102" s="650">
        <v>-155.62200000000001</v>
      </c>
      <c r="P102" s="654">
        <v>-1260.6389999999999</v>
      </c>
      <c r="Q102" s="650">
        <f t="shared" si="45"/>
        <v>-180.76100000000002</v>
      </c>
      <c r="R102" s="654">
        <f t="shared" si="46"/>
        <v>-379.52899999999988</v>
      </c>
      <c r="T102" s="193">
        <v>0</v>
      </c>
      <c r="U102" s="204" t="s">
        <v>202</v>
      </c>
      <c r="V102" s="650">
        <v>31.03</v>
      </c>
      <c r="W102" s="654">
        <v>-77.028000000000006</v>
      </c>
      <c r="X102" s="650">
        <v>31.03</v>
      </c>
      <c r="Y102" s="654">
        <v>0.80400000000000005</v>
      </c>
      <c r="Z102" s="650">
        <v>0</v>
      </c>
      <c r="AA102" s="654">
        <v>-786.27800000000002</v>
      </c>
      <c r="AB102" s="650">
        <v>0</v>
      </c>
      <c r="AC102" s="654">
        <v>-786.27800000000002</v>
      </c>
      <c r="AD102" s="650">
        <v>-5.891</v>
      </c>
      <c r="AE102" s="654">
        <v>-17.803999999999998</v>
      </c>
      <c r="AF102" s="650">
        <v>0</v>
      </c>
      <c r="AG102" s="654">
        <v>-2E-3</v>
      </c>
      <c r="AH102" s="650">
        <v>25.138999999999999</v>
      </c>
      <c r="AI102" s="654">
        <v>-881.11</v>
      </c>
      <c r="AJ102" s="650">
        <v>31.03</v>
      </c>
      <c r="AK102" s="654">
        <v>-785.476</v>
      </c>
    </row>
    <row r="103" spans="1:37" ht="38.25">
      <c r="A103" s="193"/>
      <c r="B103" s="206" t="s">
        <v>251</v>
      </c>
      <c r="C103" s="650">
        <v>0.20499999999999999</v>
      </c>
      <c r="D103" s="654">
        <v>-2.645</v>
      </c>
      <c r="E103" s="650">
        <f t="shared" si="39"/>
        <v>0.748</v>
      </c>
      <c r="F103" s="654">
        <f t="shared" si="40"/>
        <v>-0.25</v>
      </c>
      <c r="G103" s="650">
        <v>-256.072</v>
      </c>
      <c r="H103" s="654">
        <v>-267.971</v>
      </c>
      <c r="I103" s="650">
        <f t="shared" si="41"/>
        <v>-60.704000000000008</v>
      </c>
      <c r="J103" s="654">
        <f t="shared" si="42"/>
        <v>-33.421999999999997</v>
      </c>
      <c r="K103" s="650">
        <v>-0.64600000000000002</v>
      </c>
      <c r="L103" s="654">
        <v>-15.685</v>
      </c>
      <c r="M103" s="650">
        <f t="shared" si="43"/>
        <v>-0.78100000000000003</v>
      </c>
      <c r="N103" s="654">
        <f t="shared" si="44"/>
        <v>-4.2070000000000007</v>
      </c>
      <c r="O103" s="650">
        <v>-256.51299999999998</v>
      </c>
      <c r="P103" s="654">
        <v>-286.30099999999999</v>
      </c>
      <c r="Q103" s="650">
        <f t="shared" si="45"/>
        <v>-60.736999999999966</v>
      </c>
      <c r="R103" s="654">
        <f t="shared" si="46"/>
        <v>-37.878999999999991</v>
      </c>
      <c r="T103" s="193">
        <v>0</v>
      </c>
      <c r="U103" s="206" t="s">
        <v>251</v>
      </c>
      <c r="V103" s="650">
        <v>-0.54300000000000004</v>
      </c>
      <c r="W103" s="654">
        <v>-2.395</v>
      </c>
      <c r="X103" s="650">
        <v>0.26500000000000001</v>
      </c>
      <c r="Y103" s="654">
        <v>-3.0230000000000001</v>
      </c>
      <c r="Z103" s="650">
        <v>-195.36799999999999</v>
      </c>
      <c r="AA103" s="654">
        <v>-234.54900000000001</v>
      </c>
      <c r="AB103" s="650">
        <v>-71.456000000000003</v>
      </c>
      <c r="AC103" s="654">
        <v>-59.904000000000003</v>
      </c>
      <c r="AD103" s="650">
        <v>0.13500000000000001</v>
      </c>
      <c r="AE103" s="654">
        <v>-11.478</v>
      </c>
      <c r="AF103" s="650">
        <v>-6.3E-2</v>
      </c>
      <c r="AG103" s="654">
        <v>4.625</v>
      </c>
      <c r="AH103" s="650">
        <v>-195.77600000000001</v>
      </c>
      <c r="AI103" s="654">
        <v>-248.422</v>
      </c>
      <c r="AJ103" s="650">
        <v>-71.254000000000005</v>
      </c>
      <c r="AK103" s="654">
        <v>-58.302</v>
      </c>
    </row>
    <row r="104" spans="1:37">
      <c r="K104" s="198"/>
      <c r="L104" s="198"/>
      <c r="M104" s="198"/>
      <c r="N104" s="198"/>
      <c r="O104" s="198"/>
      <c r="P104" s="198"/>
      <c r="Q104" s="198"/>
      <c r="R104" s="198"/>
      <c r="S104" s="198"/>
      <c r="T104" s="198">
        <v>0</v>
      </c>
      <c r="U104" s="198">
        <v>0</v>
      </c>
      <c r="V104" s="198">
        <v>0</v>
      </c>
      <c r="W104" s="198">
        <v>0</v>
      </c>
      <c r="X104" s="198">
        <v>0</v>
      </c>
      <c r="Y104" s="198">
        <v>0</v>
      </c>
      <c r="Z104" s="198">
        <v>0</v>
      </c>
      <c r="AA104" s="198">
        <v>0</v>
      </c>
      <c r="AB104" s="198">
        <v>0</v>
      </c>
      <c r="AC104" s="198">
        <v>0</v>
      </c>
      <c r="AD104" s="198">
        <v>0</v>
      </c>
      <c r="AE104" s="198">
        <v>0</v>
      </c>
      <c r="AF104" s="198">
        <v>0</v>
      </c>
      <c r="AG104" s="198">
        <v>0</v>
      </c>
      <c r="AH104" s="198">
        <v>0</v>
      </c>
      <c r="AI104" s="198">
        <v>0</v>
      </c>
      <c r="AJ104" s="198">
        <v>0</v>
      </c>
      <c r="AK104" s="198">
        <v>0</v>
      </c>
    </row>
    <row r="105" spans="1:37" s="173" customFormat="1">
      <c r="A105" s="187" t="s">
        <v>232</v>
      </c>
      <c r="B105" s="205"/>
      <c r="C105" s="660">
        <v>1086.038</v>
      </c>
      <c r="D105" s="653">
        <v>930.96900000000005</v>
      </c>
      <c r="E105" s="660">
        <f t="shared" ref="E105" si="47">C105-V105</f>
        <v>24.23700000000008</v>
      </c>
      <c r="F105" s="653">
        <f t="shared" ref="F105" si="48">D105-W105</f>
        <v>-86.774999999999977</v>
      </c>
      <c r="G105" s="660">
        <v>1429.241</v>
      </c>
      <c r="H105" s="653">
        <v>837.52599999999995</v>
      </c>
      <c r="I105" s="660">
        <f t="shared" ref="I105" si="49">G105-Z105</f>
        <v>389.33699999999999</v>
      </c>
      <c r="J105" s="653">
        <f t="shared" ref="J105" si="50">H105-AA105</f>
        <v>697.0809999999999</v>
      </c>
      <c r="K105" s="660">
        <v>-128</v>
      </c>
      <c r="L105" s="653">
        <v>-129.01</v>
      </c>
      <c r="M105" s="660">
        <f t="shared" ref="M105" si="51">K105-AD105</f>
        <v>-24.045000000000002</v>
      </c>
      <c r="N105" s="653">
        <f t="shared" ref="N105" si="52">L105-AE105</f>
        <v>-36.799999999999997</v>
      </c>
      <c r="O105" s="660">
        <v>2387.279</v>
      </c>
      <c r="P105" s="653">
        <v>1639.4849999999999</v>
      </c>
      <c r="Q105" s="660">
        <f t="shared" ref="Q105" si="53">O105-AH105</f>
        <v>389.529</v>
      </c>
      <c r="R105" s="653">
        <f t="shared" ref="R105" si="54">P105-AI105</f>
        <v>573.50599999999986</v>
      </c>
      <c r="T105" s="187" t="s">
        <v>232</v>
      </c>
      <c r="U105" s="205">
        <v>0</v>
      </c>
      <c r="V105" s="660">
        <v>1061.8009999999999</v>
      </c>
      <c r="W105" s="653">
        <v>1017.744</v>
      </c>
      <c r="X105" s="660">
        <v>423.09899999999999</v>
      </c>
      <c r="Y105" s="653">
        <v>364.72500000000002</v>
      </c>
      <c r="Z105" s="660">
        <v>1039.904</v>
      </c>
      <c r="AA105" s="653">
        <v>140.44499999999999</v>
      </c>
      <c r="AB105" s="660">
        <v>320.27600000000001</v>
      </c>
      <c r="AC105" s="653">
        <v>-534.92100000000005</v>
      </c>
      <c r="AD105" s="660">
        <v>-103.955</v>
      </c>
      <c r="AE105" s="653">
        <v>-92.21</v>
      </c>
      <c r="AF105" s="660">
        <v>-30.198</v>
      </c>
      <c r="AG105" s="653">
        <v>-29.359000000000002</v>
      </c>
      <c r="AH105" s="660">
        <v>1997.75</v>
      </c>
      <c r="AI105" s="653">
        <v>1065.979</v>
      </c>
      <c r="AJ105" s="660">
        <v>713.17700000000002</v>
      </c>
      <c r="AK105" s="653">
        <v>-199.55500000000001</v>
      </c>
    </row>
    <row r="106" spans="1:37">
      <c r="K106" s="198"/>
      <c r="L106" s="198"/>
      <c r="M106" s="198"/>
      <c r="N106" s="198"/>
      <c r="O106" s="198"/>
      <c r="P106" s="198"/>
      <c r="Q106" s="198"/>
      <c r="R106" s="198"/>
      <c r="S106" s="198"/>
      <c r="T106" s="198">
        <v>0</v>
      </c>
      <c r="U106" s="198">
        <v>0</v>
      </c>
      <c r="V106" s="198">
        <v>0</v>
      </c>
      <c r="W106" s="198">
        <v>0</v>
      </c>
      <c r="X106" s="198">
        <v>0</v>
      </c>
      <c r="Y106" s="198">
        <v>0</v>
      </c>
      <c r="Z106" s="198">
        <v>0</v>
      </c>
      <c r="AA106" s="198">
        <v>0</v>
      </c>
      <c r="AB106" s="198">
        <v>0</v>
      </c>
      <c r="AC106" s="198">
        <v>0</v>
      </c>
      <c r="AD106" s="198">
        <v>0</v>
      </c>
      <c r="AE106" s="198">
        <v>0</v>
      </c>
      <c r="AF106" s="198">
        <v>0</v>
      </c>
      <c r="AG106" s="198">
        <v>0</v>
      </c>
      <c r="AH106" s="198">
        <v>0</v>
      </c>
      <c r="AI106" s="198">
        <v>0</v>
      </c>
      <c r="AJ106" s="198">
        <v>0</v>
      </c>
      <c r="AK106" s="198">
        <v>0</v>
      </c>
    </row>
    <row r="107" spans="1:37">
      <c r="A107" s="187" t="s">
        <v>233</v>
      </c>
      <c r="B107" s="205"/>
      <c r="C107" s="659">
        <v>-157.02699999999999</v>
      </c>
      <c r="D107" s="653">
        <v>-65.272999999999996</v>
      </c>
      <c r="E107" s="659">
        <f t="shared" ref="E107:E116" si="55">C107-V107</f>
        <v>-0.40399999999999636</v>
      </c>
      <c r="F107" s="653">
        <f t="shared" ref="F107:F116" si="56">D107-W107</f>
        <v>14.006</v>
      </c>
      <c r="G107" s="659">
        <v>-537.52200000000005</v>
      </c>
      <c r="H107" s="653">
        <v>-478.90499999999997</v>
      </c>
      <c r="I107" s="659">
        <f t="shared" ref="I107:I116" si="57">G107-Z107</f>
        <v>-194.08200000000005</v>
      </c>
      <c r="J107" s="653">
        <f t="shared" ref="J107:J116" si="58">H107-AA107</f>
        <v>-132.99699999999996</v>
      </c>
      <c r="K107" s="659">
        <v>-47.05</v>
      </c>
      <c r="L107" s="653">
        <v>-102.779</v>
      </c>
      <c r="M107" s="659">
        <f t="shared" ref="M107:M116" si="59">K107-AD107</f>
        <v>-38.841999999999999</v>
      </c>
      <c r="N107" s="653">
        <f t="shared" ref="N107:N116" si="60">L107-AE107</f>
        <v>-50.437999999999995</v>
      </c>
      <c r="O107" s="659">
        <v>-741.59900000000005</v>
      </c>
      <c r="P107" s="653">
        <v>-646.95699999999999</v>
      </c>
      <c r="Q107" s="659">
        <f t="shared" ref="Q107:Q116" si="61">O107-AH107</f>
        <v>-233.32800000000003</v>
      </c>
      <c r="R107" s="653">
        <f t="shared" ref="R107:R116" si="62">P107-AI107</f>
        <v>-169.42899999999997</v>
      </c>
      <c r="T107" s="187" t="s">
        <v>233</v>
      </c>
      <c r="U107" s="205">
        <v>0</v>
      </c>
      <c r="V107" s="659">
        <v>-156.62299999999999</v>
      </c>
      <c r="W107" s="653">
        <v>-79.278999999999996</v>
      </c>
      <c r="X107" s="659">
        <v>-23.891999999999999</v>
      </c>
      <c r="Y107" s="653">
        <v>-15.938000000000001</v>
      </c>
      <c r="Z107" s="659">
        <v>-343.44</v>
      </c>
      <c r="AA107" s="653">
        <v>-345.90800000000002</v>
      </c>
      <c r="AB107" s="659">
        <v>-174.727</v>
      </c>
      <c r="AC107" s="653">
        <v>-112.812</v>
      </c>
      <c r="AD107" s="659">
        <v>-8.2080000000000002</v>
      </c>
      <c r="AE107" s="653">
        <v>-52.341000000000001</v>
      </c>
      <c r="AF107" s="659">
        <v>-16.012</v>
      </c>
      <c r="AG107" s="653">
        <v>-26.672999999999998</v>
      </c>
      <c r="AH107" s="659">
        <v>-508.27100000000002</v>
      </c>
      <c r="AI107" s="653">
        <v>-477.52800000000002</v>
      </c>
      <c r="AJ107" s="659">
        <v>-214.631</v>
      </c>
      <c r="AK107" s="653">
        <v>-155.423</v>
      </c>
    </row>
    <row r="108" spans="1:37" s="173" customFormat="1">
      <c r="A108" s="187"/>
      <c r="B108" s="205" t="s">
        <v>84</v>
      </c>
      <c r="C108" s="660">
        <v>98.289000000000001</v>
      </c>
      <c r="D108" s="653">
        <v>107.67400000000001</v>
      </c>
      <c r="E108" s="660">
        <f t="shared" si="55"/>
        <v>25.192000000000007</v>
      </c>
      <c r="F108" s="653">
        <f t="shared" si="56"/>
        <v>22.544000000000011</v>
      </c>
      <c r="G108" s="660">
        <v>280.06</v>
      </c>
      <c r="H108" s="653">
        <v>352.92599999999999</v>
      </c>
      <c r="I108" s="660">
        <f t="shared" si="57"/>
        <v>78.826999999999998</v>
      </c>
      <c r="J108" s="653">
        <f t="shared" si="58"/>
        <v>88.048000000000002</v>
      </c>
      <c r="K108" s="660">
        <v>97.126000000000005</v>
      </c>
      <c r="L108" s="653">
        <v>38.317999999999998</v>
      </c>
      <c r="M108" s="660">
        <f t="shared" si="59"/>
        <v>6.7920000000000016</v>
      </c>
      <c r="N108" s="653">
        <f t="shared" si="60"/>
        <v>7.134999999999998</v>
      </c>
      <c r="O108" s="660">
        <v>475.47500000000002</v>
      </c>
      <c r="P108" s="653">
        <v>498.91800000000001</v>
      </c>
      <c r="Q108" s="660">
        <f t="shared" si="61"/>
        <v>110.81100000000004</v>
      </c>
      <c r="R108" s="653">
        <f t="shared" si="62"/>
        <v>117.72700000000003</v>
      </c>
      <c r="T108" s="187">
        <v>0</v>
      </c>
      <c r="U108" s="205" t="s">
        <v>84</v>
      </c>
      <c r="V108" s="660">
        <v>73.096999999999994</v>
      </c>
      <c r="W108" s="653">
        <v>85.13</v>
      </c>
      <c r="X108" s="660">
        <v>21.341000000000001</v>
      </c>
      <c r="Y108" s="653">
        <v>27.622</v>
      </c>
      <c r="Z108" s="660">
        <v>201.233</v>
      </c>
      <c r="AA108" s="653">
        <v>264.87799999999999</v>
      </c>
      <c r="AB108" s="660">
        <v>39.314999999999998</v>
      </c>
      <c r="AC108" s="653">
        <v>76.197999999999993</v>
      </c>
      <c r="AD108" s="660">
        <v>90.334000000000003</v>
      </c>
      <c r="AE108" s="653">
        <v>31.183</v>
      </c>
      <c r="AF108" s="660">
        <v>14.912000000000001</v>
      </c>
      <c r="AG108" s="653">
        <v>21.25</v>
      </c>
      <c r="AH108" s="660">
        <v>364.66399999999999</v>
      </c>
      <c r="AI108" s="653">
        <v>381.19099999999997</v>
      </c>
      <c r="AJ108" s="660">
        <v>75.567999999999998</v>
      </c>
      <c r="AK108" s="653">
        <v>125.07</v>
      </c>
    </row>
    <row r="109" spans="1:37">
      <c r="A109" s="193"/>
      <c r="B109" s="209" t="s">
        <v>176</v>
      </c>
      <c r="C109" s="661">
        <v>109.86499999999999</v>
      </c>
      <c r="D109" s="654">
        <v>87.875</v>
      </c>
      <c r="E109" s="661">
        <f t="shared" si="55"/>
        <v>10.589999999999989</v>
      </c>
      <c r="F109" s="654">
        <f t="shared" si="56"/>
        <v>19.569999999999993</v>
      </c>
      <c r="G109" s="661">
        <v>60.412999999999997</v>
      </c>
      <c r="H109" s="654">
        <v>40.113</v>
      </c>
      <c r="I109" s="661">
        <f t="shared" si="57"/>
        <v>0.45899999999999608</v>
      </c>
      <c r="J109" s="654">
        <f t="shared" si="58"/>
        <v>11.794999999999998</v>
      </c>
      <c r="K109" s="661">
        <v>17.518999999999998</v>
      </c>
      <c r="L109" s="654">
        <v>21.245000000000001</v>
      </c>
      <c r="M109" s="661">
        <f t="shared" si="59"/>
        <v>8.0009999999999977</v>
      </c>
      <c r="N109" s="654">
        <f t="shared" si="60"/>
        <v>3.6780000000000008</v>
      </c>
      <c r="O109" s="661">
        <v>187.797</v>
      </c>
      <c r="P109" s="654">
        <v>149.233</v>
      </c>
      <c r="Q109" s="661">
        <f t="shared" si="61"/>
        <v>19.049999999999983</v>
      </c>
      <c r="R109" s="654">
        <f t="shared" si="62"/>
        <v>35.043000000000006</v>
      </c>
      <c r="T109" s="193">
        <v>0</v>
      </c>
      <c r="U109" s="209" t="s">
        <v>176</v>
      </c>
      <c r="V109" s="661">
        <v>99.275000000000006</v>
      </c>
      <c r="W109" s="654">
        <v>68.305000000000007</v>
      </c>
      <c r="X109" s="661">
        <v>21.631</v>
      </c>
      <c r="Y109" s="654">
        <v>26.169</v>
      </c>
      <c r="Z109" s="661">
        <v>59.954000000000001</v>
      </c>
      <c r="AA109" s="654">
        <v>28.318000000000001</v>
      </c>
      <c r="AB109" s="661">
        <v>17.553000000000001</v>
      </c>
      <c r="AC109" s="654">
        <v>11.443</v>
      </c>
      <c r="AD109" s="661">
        <v>9.5180000000000007</v>
      </c>
      <c r="AE109" s="654">
        <v>17.567</v>
      </c>
      <c r="AF109" s="661">
        <v>5.0570000000000004</v>
      </c>
      <c r="AG109" s="654">
        <v>11.4</v>
      </c>
      <c r="AH109" s="661">
        <v>168.74700000000001</v>
      </c>
      <c r="AI109" s="654">
        <v>114.19</v>
      </c>
      <c r="AJ109" s="661">
        <v>44.241</v>
      </c>
      <c r="AK109" s="654">
        <v>49.012</v>
      </c>
    </row>
    <row r="110" spans="1:37">
      <c r="A110" s="193"/>
      <c r="B110" s="209" t="s">
        <v>203</v>
      </c>
      <c r="C110" s="650">
        <v>-11.576000000000001</v>
      </c>
      <c r="D110" s="654">
        <v>19.798999999999999</v>
      </c>
      <c r="E110" s="650">
        <f t="shared" si="55"/>
        <v>14.602</v>
      </c>
      <c r="F110" s="654">
        <f t="shared" si="56"/>
        <v>2.9740000000000002</v>
      </c>
      <c r="G110" s="650">
        <v>219.64699999999999</v>
      </c>
      <c r="H110" s="654">
        <v>312.81299999999999</v>
      </c>
      <c r="I110" s="650">
        <f t="shared" si="57"/>
        <v>78.367999999999995</v>
      </c>
      <c r="J110" s="654">
        <f t="shared" si="58"/>
        <v>76.252999999999986</v>
      </c>
      <c r="K110" s="650">
        <v>79.606999999999999</v>
      </c>
      <c r="L110" s="654">
        <v>17.073</v>
      </c>
      <c r="M110" s="650">
        <f t="shared" si="59"/>
        <v>-1.2090000000000032</v>
      </c>
      <c r="N110" s="654">
        <f t="shared" si="60"/>
        <v>3.4570000000000007</v>
      </c>
      <c r="O110" s="650">
        <v>287.678</v>
      </c>
      <c r="P110" s="654">
        <v>349.685</v>
      </c>
      <c r="Q110" s="650">
        <f t="shared" si="61"/>
        <v>91.760999999999996</v>
      </c>
      <c r="R110" s="654">
        <f t="shared" si="62"/>
        <v>82.684000000000026</v>
      </c>
      <c r="T110" s="193">
        <v>0</v>
      </c>
      <c r="U110" s="209" t="s">
        <v>203</v>
      </c>
      <c r="V110" s="650">
        <v>-26.178000000000001</v>
      </c>
      <c r="W110" s="654">
        <v>16.824999999999999</v>
      </c>
      <c r="X110" s="650">
        <v>-0.28999999999999998</v>
      </c>
      <c r="Y110" s="654">
        <v>1.4530000000000001</v>
      </c>
      <c r="Z110" s="650">
        <v>141.279</v>
      </c>
      <c r="AA110" s="654">
        <v>236.56</v>
      </c>
      <c r="AB110" s="650">
        <v>21.762</v>
      </c>
      <c r="AC110" s="654">
        <v>64.754999999999995</v>
      </c>
      <c r="AD110" s="650">
        <v>80.816000000000003</v>
      </c>
      <c r="AE110" s="654">
        <v>13.616</v>
      </c>
      <c r="AF110" s="650">
        <v>9.8550000000000004</v>
      </c>
      <c r="AG110" s="654">
        <v>9.85</v>
      </c>
      <c r="AH110" s="650">
        <v>195.917</v>
      </c>
      <c r="AI110" s="654">
        <v>267.00099999999998</v>
      </c>
      <c r="AJ110" s="650">
        <v>31.327000000000002</v>
      </c>
      <c r="AK110" s="654">
        <v>76.058000000000007</v>
      </c>
    </row>
    <row r="111" spans="1:37">
      <c r="A111" s="187"/>
      <c r="B111" s="205" t="s">
        <v>100</v>
      </c>
      <c r="C111" s="659">
        <v>-229.96700000000001</v>
      </c>
      <c r="D111" s="653">
        <v>-90.415000000000006</v>
      </c>
      <c r="E111" s="659">
        <f t="shared" si="55"/>
        <v>-62.223000000000013</v>
      </c>
      <c r="F111" s="653">
        <f t="shared" si="56"/>
        <v>-23.545000000000002</v>
      </c>
      <c r="G111" s="659">
        <v>-1259.7840000000001</v>
      </c>
      <c r="H111" s="653">
        <v>-1363.9559999999999</v>
      </c>
      <c r="I111" s="659">
        <f t="shared" si="57"/>
        <v>-303.09900000000016</v>
      </c>
      <c r="J111" s="653">
        <f t="shared" si="58"/>
        <v>-319.18999999999983</v>
      </c>
      <c r="K111" s="659">
        <v>-145.50800000000001</v>
      </c>
      <c r="L111" s="653">
        <v>-52.014000000000003</v>
      </c>
      <c r="M111" s="659">
        <f t="shared" si="59"/>
        <v>-16.885000000000019</v>
      </c>
      <c r="N111" s="653">
        <f t="shared" si="60"/>
        <v>-8.3480000000000061</v>
      </c>
      <c r="O111" s="659">
        <v>-1635.259</v>
      </c>
      <c r="P111" s="653">
        <v>-1506.385</v>
      </c>
      <c r="Q111" s="659">
        <f t="shared" si="61"/>
        <v>-382.20700000000011</v>
      </c>
      <c r="R111" s="653">
        <f t="shared" si="62"/>
        <v>-351.08300000000008</v>
      </c>
      <c r="T111" s="187">
        <v>0</v>
      </c>
      <c r="U111" s="205" t="s">
        <v>100</v>
      </c>
      <c r="V111" s="659">
        <v>-167.744</v>
      </c>
      <c r="W111" s="653">
        <v>-66.87</v>
      </c>
      <c r="X111" s="659">
        <v>-42.031999999999996</v>
      </c>
      <c r="Y111" s="653">
        <v>-20.547000000000001</v>
      </c>
      <c r="Z111" s="659">
        <v>-956.68499999999995</v>
      </c>
      <c r="AA111" s="653">
        <v>-1044.7660000000001</v>
      </c>
      <c r="AB111" s="659">
        <v>-365.036</v>
      </c>
      <c r="AC111" s="653">
        <v>-368.5</v>
      </c>
      <c r="AD111" s="659">
        <v>-128.62299999999999</v>
      </c>
      <c r="AE111" s="653">
        <v>-43.665999999999997</v>
      </c>
      <c r="AF111" s="659">
        <v>-11.51</v>
      </c>
      <c r="AG111" s="653">
        <v>-4.4169999999999998</v>
      </c>
      <c r="AH111" s="659">
        <v>-1253.0519999999999</v>
      </c>
      <c r="AI111" s="653">
        <v>-1155.3019999999999</v>
      </c>
      <c r="AJ111" s="659">
        <v>-418.57799999999997</v>
      </c>
      <c r="AK111" s="653">
        <v>-393.464</v>
      </c>
    </row>
    <row r="112" spans="1:37">
      <c r="A112" s="193"/>
      <c r="B112" s="209" t="s">
        <v>204</v>
      </c>
      <c r="C112" s="650">
        <v>-209.512</v>
      </c>
      <c r="D112" s="654">
        <v>-99.034000000000006</v>
      </c>
      <c r="E112" s="650">
        <f t="shared" si="55"/>
        <v>-63.848000000000013</v>
      </c>
      <c r="F112" s="654">
        <f t="shared" si="56"/>
        <v>-30.328000000000003</v>
      </c>
      <c r="G112" s="650">
        <v>-33.079000000000001</v>
      </c>
      <c r="H112" s="654">
        <v>-31.67</v>
      </c>
      <c r="I112" s="650">
        <f t="shared" si="57"/>
        <v>-8.3290000000000006</v>
      </c>
      <c r="J112" s="654">
        <f t="shared" si="58"/>
        <v>-7.4050000000000011</v>
      </c>
      <c r="K112" s="650">
        <v>-4.4660000000000002</v>
      </c>
      <c r="L112" s="654">
        <v>-12.128</v>
      </c>
      <c r="M112" s="650">
        <f t="shared" si="59"/>
        <v>-0.92900000000000027</v>
      </c>
      <c r="N112" s="654">
        <f t="shared" si="60"/>
        <v>-4.048</v>
      </c>
      <c r="O112" s="650">
        <v>-247.05699999999999</v>
      </c>
      <c r="P112" s="654">
        <v>-142.83199999999999</v>
      </c>
      <c r="Q112" s="650">
        <f t="shared" si="61"/>
        <v>-73.105999999999995</v>
      </c>
      <c r="R112" s="654">
        <f t="shared" si="62"/>
        <v>-41.780999999999992</v>
      </c>
      <c r="T112" s="193">
        <v>0</v>
      </c>
      <c r="U112" s="209" t="s">
        <v>204</v>
      </c>
      <c r="V112" s="650">
        <v>-145.66399999999999</v>
      </c>
      <c r="W112" s="654">
        <v>-68.706000000000003</v>
      </c>
      <c r="X112" s="650">
        <v>-54.887</v>
      </c>
      <c r="Y112" s="654">
        <v>-25.324999999999999</v>
      </c>
      <c r="Z112" s="650">
        <v>-24.75</v>
      </c>
      <c r="AA112" s="654">
        <v>-24.265000000000001</v>
      </c>
      <c r="AB112" s="650">
        <v>-8.0389999999999997</v>
      </c>
      <c r="AC112" s="654">
        <v>17.164000000000001</v>
      </c>
      <c r="AD112" s="650">
        <v>-3.5369999999999999</v>
      </c>
      <c r="AE112" s="654">
        <v>-8.08</v>
      </c>
      <c r="AF112" s="650">
        <v>3.9E-2</v>
      </c>
      <c r="AG112" s="654">
        <v>-4.5209999999999999</v>
      </c>
      <c r="AH112" s="650">
        <v>-173.95099999999999</v>
      </c>
      <c r="AI112" s="654">
        <v>-101.051</v>
      </c>
      <c r="AJ112" s="650">
        <v>-62.887</v>
      </c>
      <c r="AK112" s="654">
        <v>-12.682</v>
      </c>
    </row>
    <row r="113" spans="1:37">
      <c r="A113" s="193"/>
      <c r="B113" s="209" t="s">
        <v>205</v>
      </c>
      <c r="C113" s="650">
        <v>-91.027000000000001</v>
      </c>
      <c r="D113" s="654">
        <v>-108.29300000000001</v>
      </c>
      <c r="E113" s="650">
        <f t="shared" si="55"/>
        <v>-20.036000000000001</v>
      </c>
      <c r="F113" s="654">
        <f t="shared" si="56"/>
        <v>-27.032000000000011</v>
      </c>
      <c r="G113" s="650">
        <v>-184.42599999999999</v>
      </c>
      <c r="H113" s="654">
        <v>-155.833</v>
      </c>
      <c r="I113" s="650">
        <f t="shared" si="57"/>
        <v>-41.521999999999991</v>
      </c>
      <c r="J113" s="654">
        <f t="shared" si="58"/>
        <v>-36.899000000000001</v>
      </c>
      <c r="K113" s="650">
        <v>-24.056000000000001</v>
      </c>
      <c r="L113" s="654">
        <v>-24.146000000000001</v>
      </c>
      <c r="M113" s="650">
        <f t="shared" si="59"/>
        <v>-6.0809999999999995</v>
      </c>
      <c r="N113" s="654">
        <f t="shared" si="60"/>
        <v>-6.0820000000000007</v>
      </c>
      <c r="O113" s="650">
        <v>-299.50900000000001</v>
      </c>
      <c r="P113" s="654">
        <v>-288.27199999999999</v>
      </c>
      <c r="Q113" s="650">
        <f t="shared" si="61"/>
        <v>-67.63900000000001</v>
      </c>
      <c r="R113" s="654">
        <f t="shared" si="62"/>
        <v>-70.013000000000005</v>
      </c>
      <c r="T113" s="193">
        <v>0</v>
      </c>
      <c r="U113" s="209" t="s">
        <v>205</v>
      </c>
      <c r="V113" s="650">
        <v>-70.991</v>
      </c>
      <c r="W113" s="654">
        <v>-81.260999999999996</v>
      </c>
      <c r="X113" s="650">
        <v>-22.506</v>
      </c>
      <c r="Y113" s="654">
        <v>-26.218</v>
      </c>
      <c r="Z113" s="650">
        <v>-142.904</v>
      </c>
      <c r="AA113" s="654">
        <v>-118.934</v>
      </c>
      <c r="AB113" s="650">
        <v>-45.255000000000003</v>
      </c>
      <c r="AC113" s="654">
        <v>-49.906999999999996</v>
      </c>
      <c r="AD113" s="650">
        <v>-17.975000000000001</v>
      </c>
      <c r="AE113" s="654">
        <v>-18.064</v>
      </c>
      <c r="AF113" s="650">
        <v>-6.0129999999999999</v>
      </c>
      <c r="AG113" s="654">
        <v>-6.0129999999999999</v>
      </c>
      <c r="AH113" s="650">
        <v>-231.87</v>
      </c>
      <c r="AI113" s="654">
        <v>-218.25899999999999</v>
      </c>
      <c r="AJ113" s="650">
        <v>-73.774000000000001</v>
      </c>
      <c r="AK113" s="654">
        <v>-82.138000000000005</v>
      </c>
    </row>
    <row r="114" spans="1:37">
      <c r="A114" s="193"/>
      <c r="B114" s="209" t="s">
        <v>108</v>
      </c>
      <c r="C114" s="650">
        <v>70.572000000000003</v>
      </c>
      <c r="D114" s="654">
        <v>116.91200000000001</v>
      </c>
      <c r="E114" s="650">
        <f t="shared" si="55"/>
        <v>21.661000000000001</v>
      </c>
      <c r="F114" s="654">
        <f t="shared" si="56"/>
        <v>33.815000000000012</v>
      </c>
      <c r="G114" s="650">
        <v>-1042.279</v>
      </c>
      <c r="H114" s="654">
        <v>-1176.453</v>
      </c>
      <c r="I114" s="650">
        <f t="shared" si="57"/>
        <v>-253.24800000000005</v>
      </c>
      <c r="J114" s="654">
        <f t="shared" si="58"/>
        <v>-274.88599999999997</v>
      </c>
      <c r="K114" s="650">
        <v>-116.986</v>
      </c>
      <c r="L114" s="654">
        <v>-15.74</v>
      </c>
      <c r="M114" s="650">
        <f t="shared" si="59"/>
        <v>-9.875</v>
      </c>
      <c r="N114" s="654">
        <f t="shared" si="60"/>
        <v>1.7819999999999983</v>
      </c>
      <c r="O114" s="650">
        <v>-1088.693</v>
      </c>
      <c r="P114" s="654">
        <v>-1075.2809999999999</v>
      </c>
      <c r="Q114" s="650">
        <f t="shared" si="61"/>
        <v>-241.46199999999999</v>
      </c>
      <c r="R114" s="654">
        <f t="shared" si="62"/>
        <v>-239.28899999999999</v>
      </c>
      <c r="T114" s="193">
        <v>0</v>
      </c>
      <c r="U114" s="209" t="s">
        <v>108</v>
      </c>
      <c r="V114" s="650">
        <v>48.911000000000001</v>
      </c>
      <c r="W114" s="654">
        <v>83.096999999999994</v>
      </c>
      <c r="X114" s="650">
        <v>35.360999999999997</v>
      </c>
      <c r="Y114" s="654">
        <v>30.995999999999999</v>
      </c>
      <c r="Z114" s="650">
        <v>-789.03099999999995</v>
      </c>
      <c r="AA114" s="654">
        <v>-901.56700000000001</v>
      </c>
      <c r="AB114" s="650">
        <v>-311.74200000000002</v>
      </c>
      <c r="AC114" s="654">
        <v>-335.75700000000001</v>
      </c>
      <c r="AD114" s="650">
        <v>-107.111</v>
      </c>
      <c r="AE114" s="654">
        <v>-17.521999999999998</v>
      </c>
      <c r="AF114" s="650">
        <v>-5.5359999999999996</v>
      </c>
      <c r="AG114" s="654">
        <v>6.117</v>
      </c>
      <c r="AH114" s="650">
        <v>-847.23099999999999</v>
      </c>
      <c r="AI114" s="654">
        <v>-835.99199999999996</v>
      </c>
      <c r="AJ114" s="650">
        <v>-281.91699999999997</v>
      </c>
      <c r="AK114" s="654">
        <v>-298.64400000000001</v>
      </c>
    </row>
    <row r="115" spans="1:37">
      <c r="A115" s="193"/>
      <c r="B115" s="204" t="s">
        <v>206</v>
      </c>
      <c r="C115" s="650">
        <v>-123.66500000000001</v>
      </c>
      <c r="D115" s="654">
        <v>-190.63399999999999</v>
      </c>
      <c r="E115" s="650">
        <f t="shared" si="55"/>
        <v>3.2189999999999941</v>
      </c>
      <c r="F115" s="654">
        <f t="shared" si="56"/>
        <v>-17.001999999999981</v>
      </c>
      <c r="G115" s="650">
        <v>477.62</v>
      </c>
      <c r="H115" s="654">
        <v>585.19799999999998</v>
      </c>
      <c r="I115" s="650">
        <f t="shared" si="57"/>
        <v>14.944999999999993</v>
      </c>
      <c r="J115" s="654">
        <f t="shared" si="58"/>
        <v>120.96199999999999</v>
      </c>
      <c r="K115" s="650">
        <v>-20.763000000000002</v>
      </c>
      <c r="L115" s="654">
        <v>-57.768000000000001</v>
      </c>
      <c r="M115" s="650">
        <f t="shared" si="59"/>
        <v>1.5449999999999982</v>
      </c>
      <c r="N115" s="654">
        <f t="shared" si="60"/>
        <v>-28.914000000000001</v>
      </c>
      <c r="O115" s="650">
        <v>333.19200000000001</v>
      </c>
      <c r="P115" s="654">
        <v>336.79599999999999</v>
      </c>
      <c r="Q115" s="650">
        <f t="shared" si="61"/>
        <v>19.709000000000003</v>
      </c>
      <c r="R115" s="654">
        <f t="shared" si="62"/>
        <v>75.045999999999992</v>
      </c>
      <c r="T115" s="193">
        <v>0</v>
      </c>
      <c r="U115" s="204" t="s">
        <v>206</v>
      </c>
      <c r="V115" s="650">
        <v>-126.884</v>
      </c>
      <c r="W115" s="654">
        <v>-173.63200000000001</v>
      </c>
      <c r="X115" s="650">
        <v>-15.744</v>
      </c>
      <c r="Y115" s="654">
        <v>-69.018000000000001</v>
      </c>
      <c r="Z115" s="650">
        <v>462.67500000000001</v>
      </c>
      <c r="AA115" s="654">
        <v>464.23599999999999</v>
      </c>
      <c r="AB115" s="650">
        <v>172.81</v>
      </c>
      <c r="AC115" s="654">
        <v>200.36799999999999</v>
      </c>
      <c r="AD115" s="650">
        <v>-22.308</v>
      </c>
      <c r="AE115" s="654">
        <v>-28.853999999999999</v>
      </c>
      <c r="AF115" s="650">
        <v>-13.532999999999999</v>
      </c>
      <c r="AG115" s="654">
        <v>-16.62</v>
      </c>
      <c r="AH115" s="650">
        <v>313.483</v>
      </c>
      <c r="AI115" s="654">
        <v>261.75</v>
      </c>
      <c r="AJ115" s="650">
        <v>143.53299999999999</v>
      </c>
      <c r="AK115" s="654">
        <v>114.73</v>
      </c>
    </row>
    <row r="116" spans="1:37" s="173" customFormat="1">
      <c r="A116" s="207"/>
      <c r="B116" s="205" t="s">
        <v>207</v>
      </c>
      <c r="C116" s="660">
        <v>98.316000000000003</v>
      </c>
      <c r="D116" s="653">
        <v>108.102</v>
      </c>
      <c r="E116" s="660">
        <f t="shared" si="55"/>
        <v>33.408000000000001</v>
      </c>
      <c r="F116" s="653">
        <f t="shared" si="56"/>
        <v>32.009</v>
      </c>
      <c r="G116" s="660">
        <v>-35.417999999999999</v>
      </c>
      <c r="H116" s="653">
        <v>-53.073</v>
      </c>
      <c r="I116" s="660">
        <f t="shared" si="57"/>
        <v>15.244999999999997</v>
      </c>
      <c r="J116" s="653">
        <f t="shared" si="58"/>
        <v>-22.817</v>
      </c>
      <c r="K116" s="660">
        <v>22.094999999999999</v>
      </c>
      <c r="L116" s="653">
        <v>-31.315000000000001</v>
      </c>
      <c r="M116" s="660">
        <f t="shared" si="59"/>
        <v>-30.294000000000004</v>
      </c>
      <c r="N116" s="653">
        <f t="shared" si="60"/>
        <v>-20.311</v>
      </c>
      <c r="O116" s="660">
        <v>84.992999999999995</v>
      </c>
      <c r="P116" s="653">
        <v>23.713999999999999</v>
      </c>
      <c r="Q116" s="660">
        <f t="shared" si="61"/>
        <v>18.358999999999995</v>
      </c>
      <c r="R116" s="653">
        <f t="shared" si="62"/>
        <v>-11.119</v>
      </c>
      <c r="T116" s="207">
        <v>0</v>
      </c>
      <c r="U116" s="205" t="s">
        <v>207</v>
      </c>
      <c r="V116" s="660">
        <v>64.908000000000001</v>
      </c>
      <c r="W116" s="653">
        <v>76.093000000000004</v>
      </c>
      <c r="X116" s="660">
        <v>12.542999999999999</v>
      </c>
      <c r="Y116" s="653">
        <v>46.005000000000003</v>
      </c>
      <c r="Z116" s="660">
        <v>-50.662999999999997</v>
      </c>
      <c r="AA116" s="653">
        <v>-30.256</v>
      </c>
      <c r="AB116" s="660">
        <v>-21.815999999999999</v>
      </c>
      <c r="AC116" s="653">
        <v>-20.878</v>
      </c>
      <c r="AD116" s="660">
        <v>52.389000000000003</v>
      </c>
      <c r="AE116" s="653">
        <v>-11.004</v>
      </c>
      <c r="AF116" s="660">
        <v>-5.8810000000000002</v>
      </c>
      <c r="AG116" s="653">
        <v>-26.885999999999999</v>
      </c>
      <c r="AH116" s="660">
        <v>66.634</v>
      </c>
      <c r="AI116" s="653">
        <v>34.832999999999998</v>
      </c>
      <c r="AJ116" s="660">
        <v>-15.154</v>
      </c>
      <c r="AK116" s="653">
        <v>-1.7589999999999999</v>
      </c>
    </row>
    <row r="117" spans="1:37">
      <c r="K117" s="198"/>
      <c r="L117" s="198"/>
      <c r="M117" s="198"/>
      <c r="N117" s="198"/>
      <c r="O117" s="198"/>
      <c r="P117" s="198"/>
      <c r="Q117" s="198"/>
      <c r="R117" s="198"/>
      <c r="S117" s="198"/>
      <c r="T117" s="198">
        <v>0</v>
      </c>
      <c r="U117" s="198">
        <v>0</v>
      </c>
      <c r="V117" s="198">
        <v>0</v>
      </c>
      <c r="W117" s="198">
        <v>0</v>
      </c>
      <c r="X117" s="198">
        <v>0</v>
      </c>
      <c r="Y117" s="198">
        <v>0</v>
      </c>
      <c r="Z117" s="198">
        <v>0</v>
      </c>
      <c r="AA117" s="198">
        <v>0</v>
      </c>
      <c r="AB117" s="198">
        <v>0</v>
      </c>
      <c r="AC117" s="198">
        <v>0</v>
      </c>
      <c r="AD117" s="198">
        <v>0</v>
      </c>
      <c r="AE117" s="198">
        <v>0</v>
      </c>
      <c r="AF117" s="198">
        <v>0</v>
      </c>
      <c r="AG117" s="198">
        <v>0</v>
      </c>
      <c r="AH117" s="198">
        <v>0</v>
      </c>
      <c r="AI117" s="198">
        <v>0</v>
      </c>
      <c r="AJ117" s="198">
        <v>0</v>
      </c>
      <c r="AK117" s="198">
        <v>0</v>
      </c>
    </row>
    <row r="118" spans="1:37" ht="25.5">
      <c r="A118" s="207"/>
      <c r="B118" s="204" t="s">
        <v>208</v>
      </c>
      <c r="C118" s="661">
        <v>-4.4999999999999998E-2</v>
      </c>
      <c r="D118" s="654">
        <v>0.49</v>
      </c>
      <c r="E118" s="661">
        <f t="shared" ref="E118:E121" si="63">C118-V118</f>
        <v>0.06</v>
      </c>
      <c r="F118" s="654">
        <f t="shared" ref="F118:F121" si="64">D118-W118</f>
        <v>-0.48199999999999998</v>
      </c>
      <c r="G118" s="661">
        <v>-0.88800000000000001</v>
      </c>
      <c r="H118" s="654">
        <v>-0.252</v>
      </c>
      <c r="I118" s="661">
        <f t="shared" ref="I118:I121" si="65">G118-Z118</f>
        <v>-5.9000000000000052E-2</v>
      </c>
      <c r="J118" s="654">
        <f t="shared" ref="J118:J121" si="66">H118-AA118</f>
        <v>-0.26800000000000002</v>
      </c>
      <c r="K118" s="661">
        <v>0.505</v>
      </c>
      <c r="L118" s="654">
        <v>-6.9000000000000006E-2</v>
      </c>
      <c r="M118" s="661">
        <f t="shared" ref="M118:M121" si="67">K118-AD118</f>
        <v>-1.387</v>
      </c>
      <c r="N118" s="654">
        <f t="shared" ref="N118:N121" si="68">L118-AE118</f>
        <v>-0.23800000000000002</v>
      </c>
      <c r="O118" s="661">
        <v>-0.42799999999999999</v>
      </c>
      <c r="P118" s="654">
        <v>0.16900000000000001</v>
      </c>
      <c r="Q118" s="661">
        <f t="shared" ref="Q118:Q121" si="69">O118-AH118</f>
        <v>-1.3859999999999999</v>
      </c>
      <c r="R118" s="654">
        <f t="shared" ref="R118:R121" si="70">P118-AI118</f>
        <v>-0.98799999999999999</v>
      </c>
      <c r="T118" s="207">
        <v>0</v>
      </c>
      <c r="U118" s="204" t="s">
        <v>208</v>
      </c>
      <c r="V118" s="661">
        <v>-0.105</v>
      </c>
      <c r="W118" s="654">
        <v>0.97199999999999998</v>
      </c>
      <c r="X118" s="661">
        <v>-0.105</v>
      </c>
      <c r="Y118" s="654">
        <v>0.26200000000000001</v>
      </c>
      <c r="Z118" s="661">
        <v>-0.82899999999999996</v>
      </c>
      <c r="AA118" s="654">
        <v>1.6E-2</v>
      </c>
      <c r="AB118" s="661">
        <v>-2.266</v>
      </c>
      <c r="AC118" s="654">
        <v>-3.0000000000000001E-3</v>
      </c>
      <c r="AD118" s="661">
        <v>1.8919999999999999</v>
      </c>
      <c r="AE118" s="654">
        <v>0.16900000000000001</v>
      </c>
      <c r="AF118" s="661">
        <v>0.188</v>
      </c>
      <c r="AG118" s="654">
        <v>-2E-3</v>
      </c>
      <c r="AH118" s="661">
        <v>0.95799999999999996</v>
      </c>
      <c r="AI118" s="654">
        <v>1.157</v>
      </c>
      <c r="AJ118" s="661">
        <v>-2.1829999999999998</v>
      </c>
      <c r="AK118" s="654">
        <v>0.25700000000000001</v>
      </c>
    </row>
    <row r="119" spans="1:37">
      <c r="A119" s="208"/>
      <c r="B119" s="204" t="s">
        <v>209</v>
      </c>
      <c r="C119" s="659">
        <v>-164.75899999999999</v>
      </c>
      <c r="D119" s="653">
        <v>-93.412000000000006</v>
      </c>
      <c r="E119" s="659">
        <f t="shared" si="63"/>
        <v>14.546000000000021</v>
      </c>
      <c r="F119" s="653">
        <f t="shared" si="64"/>
        <v>-93.494</v>
      </c>
      <c r="G119" s="659">
        <v>0.26800000000000002</v>
      </c>
      <c r="H119" s="653">
        <v>-204.95400000000001</v>
      </c>
      <c r="I119" s="659">
        <f t="shared" si="65"/>
        <v>2.0000000000000018E-2</v>
      </c>
      <c r="J119" s="653">
        <f t="shared" si="66"/>
        <v>-209.33800000000002</v>
      </c>
      <c r="K119" s="659">
        <v>-30.298999999999999</v>
      </c>
      <c r="L119" s="653">
        <v>-39.07</v>
      </c>
      <c r="M119" s="659">
        <f t="shared" si="67"/>
        <v>-34.668999999999997</v>
      </c>
      <c r="N119" s="653">
        <f t="shared" si="68"/>
        <v>91.231999999999999</v>
      </c>
      <c r="O119" s="659">
        <v>-194.79</v>
      </c>
      <c r="P119" s="653">
        <v>-337.43599999999998</v>
      </c>
      <c r="Q119" s="659">
        <f t="shared" si="69"/>
        <v>-20.10299999999998</v>
      </c>
      <c r="R119" s="653">
        <f t="shared" si="70"/>
        <v>-211.59999999999997</v>
      </c>
      <c r="T119" s="208">
        <v>0</v>
      </c>
      <c r="U119" s="204" t="s">
        <v>209</v>
      </c>
      <c r="V119" s="659">
        <v>-179.30500000000001</v>
      </c>
      <c r="W119" s="653">
        <v>8.2000000000000003E-2</v>
      </c>
      <c r="X119" s="659">
        <v>-0.52900000000000003</v>
      </c>
      <c r="Y119" s="653">
        <v>0</v>
      </c>
      <c r="Z119" s="659">
        <v>0.248</v>
      </c>
      <c r="AA119" s="653">
        <v>4.3840000000000003</v>
      </c>
      <c r="AB119" s="659">
        <v>0.14799999999999999</v>
      </c>
      <c r="AC119" s="653">
        <v>1.4430000000000001</v>
      </c>
      <c r="AD119" s="659">
        <v>4.37</v>
      </c>
      <c r="AE119" s="653">
        <v>-130.30199999999999</v>
      </c>
      <c r="AF119" s="659">
        <v>-8.4000000000000005E-2</v>
      </c>
      <c r="AG119" s="653">
        <v>-130.37200000000001</v>
      </c>
      <c r="AH119" s="659">
        <v>-174.68700000000001</v>
      </c>
      <c r="AI119" s="653">
        <v>-125.836</v>
      </c>
      <c r="AJ119" s="659">
        <v>-0.46500000000000002</v>
      </c>
      <c r="AK119" s="653">
        <v>-128.929</v>
      </c>
    </row>
    <row r="120" spans="1:37">
      <c r="A120" s="187"/>
      <c r="B120" s="209" t="s">
        <v>210</v>
      </c>
      <c r="C120" s="650">
        <v>-269.59300000000002</v>
      </c>
      <c r="D120" s="654">
        <v>-94.456999999999994</v>
      </c>
      <c r="E120" s="650">
        <f t="shared" si="63"/>
        <v>11.240000000000009</v>
      </c>
      <c r="F120" s="654">
        <f t="shared" si="64"/>
        <v>-94.47999999999999</v>
      </c>
      <c r="G120" s="650">
        <v>0</v>
      </c>
      <c r="H120" s="654">
        <v>-215.982</v>
      </c>
      <c r="I120" s="650">
        <f t="shared" si="65"/>
        <v>0</v>
      </c>
      <c r="J120" s="654">
        <f t="shared" si="66"/>
        <v>-215.982</v>
      </c>
      <c r="K120" s="650">
        <v>-31.295000000000002</v>
      </c>
      <c r="L120" s="654">
        <v>-39.79</v>
      </c>
      <c r="M120" s="650">
        <f t="shared" si="67"/>
        <v>-34.819000000000003</v>
      </c>
      <c r="N120" s="654">
        <f t="shared" si="68"/>
        <v>90.556000000000012</v>
      </c>
      <c r="O120" s="650">
        <v>-300.88799999999998</v>
      </c>
      <c r="P120" s="654">
        <v>-350.22899999999998</v>
      </c>
      <c r="Q120" s="650">
        <f t="shared" si="69"/>
        <v>-23.578999999999951</v>
      </c>
      <c r="R120" s="654">
        <f t="shared" si="70"/>
        <v>-219.90599999999998</v>
      </c>
      <c r="T120" s="187">
        <v>0</v>
      </c>
      <c r="U120" s="209" t="s">
        <v>210</v>
      </c>
      <c r="V120" s="650">
        <v>-280.83300000000003</v>
      </c>
      <c r="W120" s="654">
        <v>2.3E-2</v>
      </c>
      <c r="X120" s="650">
        <v>-0.249</v>
      </c>
      <c r="Y120" s="654">
        <v>-4.0000000000000001E-3</v>
      </c>
      <c r="Z120" s="650">
        <v>0</v>
      </c>
      <c r="AA120" s="654">
        <v>0</v>
      </c>
      <c r="AB120" s="650">
        <v>0</v>
      </c>
      <c r="AC120" s="654">
        <v>-0.94699999999999995</v>
      </c>
      <c r="AD120" s="650">
        <v>3.524</v>
      </c>
      <c r="AE120" s="654">
        <v>-130.346</v>
      </c>
      <c r="AF120" s="650">
        <v>-0.69799999999999995</v>
      </c>
      <c r="AG120" s="654">
        <v>-130.346</v>
      </c>
      <c r="AH120" s="650">
        <v>-277.30900000000003</v>
      </c>
      <c r="AI120" s="654">
        <v>-130.32300000000001</v>
      </c>
      <c r="AJ120" s="650">
        <v>-0.94699999999999995</v>
      </c>
      <c r="AK120" s="654">
        <v>-131.297</v>
      </c>
    </row>
    <row r="121" spans="1:37">
      <c r="A121" s="187"/>
      <c r="B121" s="209" t="s">
        <v>211</v>
      </c>
      <c r="C121" s="661">
        <v>104.834</v>
      </c>
      <c r="D121" s="654">
        <v>1.0449999999999999</v>
      </c>
      <c r="E121" s="661">
        <f t="shared" si="63"/>
        <v>3.3059999999999974</v>
      </c>
      <c r="F121" s="654">
        <f t="shared" si="64"/>
        <v>0.98599999999999999</v>
      </c>
      <c r="G121" s="661">
        <v>0.26800000000000002</v>
      </c>
      <c r="H121" s="654">
        <v>11.028</v>
      </c>
      <c r="I121" s="661">
        <f t="shared" si="65"/>
        <v>2.0000000000000018E-2</v>
      </c>
      <c r="J121" s="654">
        <f t="shared" si="66"/>
        <v>6.6440000000000001</v>
      </c>
      <c r="K121" s="661">
        <v>0.996</v>
      </c>
      <c r="L121" s="654">
        <v>0.72</v>
      </c>
      <c r="M121" s="661">
        <f t="shared" si="67"/>
        <v>0.15000000000000002</v>
      </c>
      <c r="N121" s="654">
        <f t="shared" si="68"/>
        <v>0.67599999999999993</v>
      </c>
      <c r="O121" s="661">
        <v>106.098</v>
      </c>
      <c r="P121" s="654">
        <v>12.792999999999999</v>
      </c>
      <c r="Q121" s="661">
        <f t="shared" si="69"/>
        <v>3.4759999999999991</v>
      </c>
      <c r="R121" s="654">
        <f t="shared" si="70"/>
        <v>8.3059999999999992</v>
      </c>
      <c r="T121" s="187">
        <v>0</v>
      </c>
      <c r="U121" s="209" t="s">
        <v>211</v>
      </c>
      <c r="V121" s="661">
        <v>101.52800000000001</v>
      </c>
      <c r="W121" s="654">
        <v>5.8999999999999997E-2</v>
      </c>
      <c r="X121" s="661">
        <v>-0.28000000000000003</v>
      </c>
      <c r="Y121" s="654">
        <v>4.0000000000000001E-3</v>
      </c>
      <c r="Z121" s="661">
        <v>0.248</v>
      </c>
      <c r="AA121" s="654">
        <v>4.3840000000000003</v>
      </c>
      <c r="AB121" s="661">
        <v>0.14799999999999999</v>
      </c>
      <c r="AC121" s="654">
        <v>2.39</v>
      </c>
      <c r="AD121" s="661">
        <v>0.84599999999999997</v>
      </c>
      <c r="AE121" s="654">
        <v>4.3999999999999997E-2</v>
      </c>
      <c r="AF121" s="661">
        <v>0.61399999999999999</v>
      </c>
      <c r="AG121" s="654">
        <v>-2.5999999999999999E-2</v>
      </c>
      <c r="AH121" s="661">
        <v>102.622</v>
      </c>
      <c r="AI121" s="654">
        <v>4.4870000000000001</v>
      </c>
      <c r="AJ121" s="661">
        <v>0.48199999999999998</v>
      </c>
      <c r="AK121" s="654">
        <v>2.3679999999999999</v>
      </c>
    </row>
    <row r="122" spans="1:37">
      <c r="K122" s="198"/>
      <c r="L122" s="198"/>
      <c r="M122" s="198"/>
      <c r="N122" s="198"/>
      <c r="O122" s="198"/>
      <c r="P122" s="198"/>
      <c r="Q122" s="198"/>
      <c r="R122" s="198"/>
      <c r="S122" s="198"/>
      <c r="T122" s="198">
        <v>0</v>
      </c>
      <c r="U122" s="198">
        <v>0</v>
      </c>
      <c r="V122" s="198">
        <v>0</v>
      </c>
      <c r="W122" s="198">
        <v>0</v>
      </c>
      <c r="X122" s="198">
        <v>0</v>
      </c>
      <c r="Y122" s="198">
        <v>0</v>
      </c>
      <c r="Z122" s="198">
        <v>0</v>
      </c>
      <c r="AA122" s="198">
        <v>0</v>
      </c>
      <c r="AB122" s="198">
        <v>0</v>
      </c>
      <c r="AC122" s="198">
        <v>0</v>
      </c>
      <c r="AD122" s="198">
        <v>0</v>
      </c>
      <c r="AE122" s="198">
        <v>0</v>
      </c>
      <c r="AF122" s="198">
        <v>0</v>
      </c>
      <c r="AG122" s="198">
        <v>0</v>
      </c>
      <c r="AH122" s="198">
        <v>0</v>
      </c>
      <c r="AI122" s="198">
        <v>0</v>
      </c>
      <c r="AJ122" s="198">
        <v>0</v>
      </c>
      <c r="AK122" s="198">
        <v>0</v>
      </c>
    </row>
    <row r="123" spans="1:37" s="173" customFormat="1">
      <c r="A123" s="187" t="s">
        <v>234</v>
      </c>
      <c r="B123" s="205"/>
      <c r="C123" s="660">
        <v>764.20699999999999</v>
      </c>
      <c r="D123" s="653">
        <v>772.774</v>
      </c>
      <c r="E123" s="660">
        <f t="shared" ref="E123" si="71">C123-V123</f>
        <v>38.438999999999965</v>
      </c>
      <c r="F123" s="653">
        <f t="shared" ref="F123" si="72">D123-W123</f>
        <v>-166.745</v>
      </c>
      <c r="G123" s="660">
        <v>891.09900000000005</v>
      </c>
      <c r="H123" s="653">
        <v>153.41499999999999</v>
      </c>
      <c r="I123" s="660">
        <f t="shared" ref="I123" si="73">G123-Z123</f>
        <v>195.21600000000001</v>
      </c>
      <c r="J123" s="653">
        <f t="shared" ref="J123" si="74">H123-AA123</f>
        <v>354.47799999999995</v>
      </c>
      <c r="K123" s="660">
        <v>-204.84399999999999</v>
      </c>
      <c r="L123" s="653">
        <v>-270.928</v>
      </c>
      <c r="M123" s="660">
        <f t="shared" ref="M123" si="75">K123-AD123</f>
        <v>-98.942999999999998</v>
      </c>
      <c r="N123" s="653">
        <f t="shared" ref="N123" si="76">L123-AE123</f>
        <v>3.7560000000000286</v>
      </c>
      <c r="O123" s="660">
        <v>1450.462</v>
      </c>
      <c r="P123" s="653">
        <v>655.26099999999997</v>
      </c>
      <c r="Q123" s="660">
        <f t="shared" ref="Q123" si="77">O123-AH123</f>
        <v>134.71199999999999</v>
      </c>
      <c r="R123" s="653">
        <f t="shared" ref="R123" si="78">P123-AI123</f>
        <v>191.48899999999998</v>
      </c>
      <c r="T123" s="187" t="s">
        <v>234</v>
      </c>
      <c r="U123" s="205">
        <v>0</v>
      </c>
      <c r="V123" s="660">
        <v>725.76800000000003</v>
      </c>
      <c r="W123" s="653">
        <v>939.51900000000001</v>
      </c>
      <c r="X123" s="660">
        <v>398.57299999999998</v>
      </c>
      <c r="Y123" s="653">
        <v>349.04899999999998</v>
      </c>
      <c r="Z123" s="660">
        <v>695.88300000000004</v>
      </c>
      <c r="AA123" s="653">
        <v>-201.06299999999999</v>
      </c>
      <c r="AB123" s="660">
        <v>143.43100000000001</v>
      </c>
      <c r="AC123" s="653">
        <v>-646.29300000000001</v>
      </c>
      <c r="AD123" s="660">
        <v>-105.901</v>
      </c>
      <c r="AE123" s="653">
        <v>-274.68400000000003</v>
      </c>
      <c r="AF123" s="660">
        <v>-46.106000000000002</v>
      </c>
      <c r="AG123" s="653">
        <v>-186.40600000000001</v>
      </c>
      <c r="AH123" s="660">
        <v>1315.75</v>
      </c>
      <c r="AI123" s="653">
        <v>463.77199999999999</v>
      </c>
      <c r="AJ123" s="660">
        <v>495.89800000000002</v>
      </c>
      <c r="AK123" s="653">
        <v>-483.65</v>
      </c>
    </row>
    <row r="124" spans="1:37">
      <c r="K124" s="198"/>
      <c r="L124" s="198"/>
      <c r="M124" s="198"/>
      <c r="N124" s="198"/>
      <c r="O124" s="198"/>
      <c r="P124" s="198"/>
      <c r="Q124" s="198"/>
      <c r="R124" s="198"/>
      <c r="S124" s="198"/>
      <c r="T124" s="198">
        <v>0</v>
      </c>
      <c r="U124" s="198">
        <v>0</v>
      </c>
      <c r="V124" s="198">
        <v>0</v>
      </c>
      <c r="W124" s="198">
        <v>0</v>
      </c>
      <c r="X124" s="198">
        <v>0</v>
      </c>
      <c r="Y124" s="198">
        <v>0</v>
      </c>
      <c r="Z124" s="198">
        <v>0</v>
      </c>
      <c r="AA124" s="198">
        <v>0</v>
      </c>
      <c r="AB124" s="198">
        <v>0</v>
      </c>
      <c r="AC124" s="198">
        <v>0</v>
      </c>
      <c r="AD124" s="198">
        <v>0</v>
      </c>
      <c r="AE124" s="198">
        <v>0</v>
      </c>
      <c r="AF124" s="198">
        <v>0</v>
      </c>
      <c r="AG124" s="198">
        <v>0</v>
      </c>
      <c r="AH124" s="198">
        <v>0</v>
      </c>
      <c r="AI124" s="198">
        <v>0</v>
      </c>
      <c r="AJ124" s="198">
        <v>0</v>
      </c>
      <c r="AK124" s="198">
        <v>0</v>
      </c>
    </row>
    <row r="125" spans="1:37">
      <c r="A125" s="193"/>
      <c r="B125" s="204" t="s">
        <v>212</v>
      </c>
      <c r="C125" s="650">
        <v>-423.09800000000001</v>
      </c>
      <c r="D125" s="654">
        <v>-316.471</v>
      </c>
      <c r="E125" s="650">
        <f t="shared" ref="E125" si="79">C125-V125</f>
        <v>-67.158000000000015</v>
      </c>
      <c r="F125" s="654">
        <f t="shared" ref="F125" si="80">D125-W125</f>
        <v>-47.312999999999988</v>
      </c>
      <c r="G125" s="650">
        <v>-233.821</v>
      </c>
      <c r="H125" s="654">
        <v>-389.04199999999997</v>
      </c>
      <c r="I125" s="650">
        <f t="shared" ref="I125" si="81">G125-Z125</f>
        <v>-80.663000000000011</v>
      </c>
      <c r="J125" s="654">
        <f t="shared" ref="J125" si="82">H125-AA125</f>
        <v>-185.93799999999996</v>
      </c>
      <c r="K125" s="650">
        <v>-15.981999999999999</v>
      </c>
      <c r="L125" s="654">
        <v>13.803000000000001</v>
      </c>
      <c r="M125" s="650">
        <f t="shared" ref="M125" si="83">K125-AD125</f>
        <v>-13.793999999999999</v>
      </c>
      <c r="N125" s="654">
        <f t="shared" ref="N125" si="84">L125-AE125</f>
        <v>37.534999999999997</v>
      </c>
      <c r="O125" s="650">
        <v>-672.90099999999995</v>
      </c>
      <c r="P125" s="654">
        <v>-691.71</v>
      </c>
      <c r="Q125" s="650">
        <f t="shared" ref="Q125" si="85">O125-AH125</f>
        <v>-161.61499999999995</v>
      </c>
      <c r="R125" s="654">
        <f t="shared" ref="R125" si="86">P125-AI125</f>
        <v>-195.71600000000001</v>
      </c>
      <c r="T125" s="193">
        <v>0</v>
      </c>
      <c r="U125" s="204" t="s">
        <v>212</v>
      </c>
      <c r="V125" s="650">
        <v>-355.94</v>
      </c>
      <c r="W125" s="654">
        <v>-269.15800000000002</v>
      </c>
      <c r="X125" s="650">
        <v>-120.556</v>
      </c>
      <c r="Y125" s="654">
        <v>-105.79</v>
      </c>
      <c r="Z125" s="650">
        <v>-153.15799999999999</v>
      </c>
      <c r="AA125" s="654">
        <v>-203.10400000000001</v>
      </c>
      <c r="AB125" s="650">
        <v>-41.131</v>
      </c>
      <c r="AC125" s="654">
        <v>-69.322999999999993</v>
      </c>
      <c r="AD125" s="650">
        <v>-2.1880000000000002</v>
      </c>
      <c r="AE125" s="654">
        <v>-23.731999999999999</v>
      </c>
      <c r="AF125" s="650">
        <v>11.222</v>
      </c>
      <c r="AG125" s="654">
        <v>4.306</v>
      </c>
      <c r="AH125" s="650">
        <v>-511.286</v>
      </c>
      <c r="AI125" s="654">
        <v>-495.99400000000003</v>
      </c>
      <c r="AJ125" s="650">
        <v>-150.465</v>
      </c>
      <c r="AK125" s="654">
        <v>-170.80699999999999</v>
      </c>
    </row>
    <row r="126" spans="1:37">
      <c r="K126" s="198"/>
      <c r="L126" s="198"/>
      <c r="M126" s="198"/>
      <c r="N126" s="198"/>
      <c r="O126" s="198"/>
      <c r="P126" s="198"/>
      <c r="Q126" s="198"/>
      <c r="R126" s="198"/>
      <c r="S126" s="198"/>
      <c r="T126" s="198">
        <v>0</v>
      </c>
      <c r="U126" s="198">
        <v>0</v>
      </c>
      <c r="V126" s="198">
        <v>0</v>
      </c>
      <c r="W126" s="198">
        <v>0</v>
      </c>
      <c r="X126" s="198">
        <v>0</v>
      </c>
      <c r="Y126" s="198">
        <v>0</v>
      </c>
      <c r="Z126" s="198">
        <v>0</v>
      </c>
      <c r="AA126" s="198">
        <v>0</v>
      </c>
      <c r="AB126" s="198">
        <v>0</v>
      </c>
      <c r="AC126" s="198">
        <v>0</v>
      </c>
      <c r="AD126" s="198">
        <v>0</v>
      </c>
      <c r="AE126" s="198">
        <v>0</v>
      </c>
      <c r="AF126" s="198">
        <v>0</v>
      </c>
      <c r="AG126" s="198">
        <v>0</v>
      </c>
      <c r="AH126" s="198">
        <v>0</v>
      </c>
      <c r="AI126" s="198">
        <v>0</v>
      </c>
      <c r="AJ126" s="198">
        <v>0</v>
      </c>
      <c r="AK126" s="198">
        <v>0</v>
      </c>
    </row>
    <row r="127" spans="1:37" s="173" customFormat="1">
      <c r="A127" s="187" t="s">
        <v>235</v>
      </c>
      <c r="B127" s="205"/>
      <c r="C127" s="660">
        <v>341.10899999999998</v>
      </c>
      <c r="D127" s="653">
        <v>456.303</v>
      </c>
      <c r="E127" s="660">
        <f t="shared" ref="E127:E129" si="87">C127-V127</f>
        <v>-28.718999999999994</v>
      </c>
      <c r="F127" s="653">
        <f t="shared" ref="F127:F129" si="88">D127-W127</f>
        <v>-214.05799999999999</v>
      </c>
      <c r="G127" s="660">
        <v>657.27800000000002</v>
      </c>
      <c r="H127" s="653">
        <v>-235.62700000000001</v>
      </c>
      <c r="I127" s="660">
        <f t="shared" ref="I127:I129" si="89">G127-Z127</f>
        <v>114.553</v>
      </c>
      <c r="J127" s="653">
        <f t="shared" ref="J127:J129" si="90">H127-AA127</f>
        <v>168.53999999999996</v>
      </c>
      <c r="K127" s="660">
        <v>-220.82599999999999</v>
      </c>
      <c r="L127" s="653">
        <v>-257.125</v>
      </c>
      <c r="M127" s="660">
        <f t="shared" ref="M127:M129" si="91">K127-AD127</f>
        <v>-112.73699999999999</v>
      </c>
      <c r="N127" s="653">
        <f t="shared" ref="N127:N129" si="92">L127-AE127</f>
        <v>41.290999999999997</v>
      </c>
      <c r="O127" s="660">
        <v>777.56100000000004</v>
      </c>
      <c r="P127" s="653">
        <v>-36.448999999999998</v>
      </c>
      <c r="Q127" s="660">
        <f t="shared" ref="Q127:Q129" si="93">O127-AH127</f>
        <v>-26.90300000000002</v>
      </c>
      <c r="R127" s="653">
        <f t="shared" ref="R127:R129" si="94">P127-AI127</f>
        <v>-4.2269999999999968</v>
      </c>
      <c r="T127" s="187" t="s">
        <v>235</v>
      </c>
      <c r="U127" s="205">
        <v>0</v>
      </c>
      <c r="V127" s="660">
        <v>369.82799999999997</v>
      </c>
      <c r="W127" s="653">
        <v>670.36099999999999</v>
      </c>
      <c r="X127" s="660">
        <v>278.017</v>
      </c>
      <c r="Y127" s="653">
        <v>243.25899999999999</v>
      </c>
      <c r="Z127" s="660">
        <v>542.72500000000002</v>
      </c>
      <c r="AA127" s="653">
        <v>-404.16699999999997</v>
      </c>
      <c r="AB127" s="660">
        <v>102.3</v>
      </c>
      <c r="AC127" s="653">
        <v>-715.61599999999999</v>
      </c>
      <c r="AD127" s="660">
        <v>-108.089</v>
      </c>
      <c r="AE127" s="653">
        <v>-298.416</v>
      </c>
      <c r="AF127" s="660">
        <v>-34.884</v>
      </c>
      <c r="AG127" s="653">
        <v>-182.1</v>
      </c>
      <c r="AH127" s="660">
        <v>804.46400000000006</v>
      </c>
      <c r="AI127" s="653">
        <v>-32.222000000000001</v>
      </c>
      <c r="AJ127" s="660">
        <v>345.43299999999999</v>
      </c>
      <c r="AK127" s="653">
        <v>-654.45699999999999</v>
      </c>
    </row>
    <row r="128" spans="1:37">
      <c r="A128" s="193"/>
      <c r="B128" s="204" t="s">
        <v>213</v>
      </c>
      <c r="C128" s="661">
        <v>238.226</v>
      </c>
      <c r="D128" s="654">
        <v>219.965</v>
      </c>
      <c r="E128" s="661">
        <f t="shared" si="87"/>
        <v>76.74199999999999</v>
      </c>
      <c r="F128" s="654">
        <f t="shared" si="88"/>
        <v>46.021999999999991</v>
      </c>
      <c r="G128" s="661">
        <v>152.255</v>
      </c>
      <c r="H128" s="654">
        <v>124.956</v>
      </c>
      <c r="I128" s="661">
        <f t="shared" si="89"/>
        <v>35.10799999999999</v>
      </c>
      <c r="J128" s="654">
        <f t="shared" si="90"/>
        <v>34.341000000000008</v>
      </c>
      <c r="K128" s="661">
        <v>4.476</v>
      </c>
      <c r="L128" s="654">
        <v>-5.3730000000000002</v>
      </c>
      <c r="M128" s="661">
        <f t="shared" si="91"/>
        <v>1.1469999999999998</v>
      </c>
      <c r="N128" s="654">
        <f t="shared" si="92"/>
        <v>-2.6540000000000004</v>
      </c>
      <c r="O128" s="661">
        <v>394.95699999999999</v>
      </c>
      <c r="P128" s="654">
        <v>339.548</v>
      </c>
      <c r="Q128" s="661">
        <f t="shared" si="93"/>
        <v>112.99700000000001</v>
      </c>
      <c r="R128" s="654">
        <f t="shared" si="94"/>
        <v>77.709000000000003</v>
      </c>
      <c r="T128" s="193">
        <v>0</v>
      </c>
      <c r="U128" s="204" t="s">
        <v>213</v>
      </c>
      <c r="V128" s="661">
        <v>161.48400000000001</v>
      </c>
      <c r="W128" s="654">
        <v>173.94300000000001</v>
      </c>
      <c r="X128" s="661">
        <v>47.597999999999999</v>
      </c>
      <c r="Y128" s="654">
        <v>52.258000000000003</v>
      </c>
      <c r="Z128" s="661">
        <v>117.14700000000001</v>
      </c>
      <c r="AA128" s="654">
        <v>90.614999999999995</v>
      </c>
      <c r="AB128" s="661">
        <v>34.683</v>
      </c>
      <c r="AC128" s="654">
        <v>29.946000000000002</v>
      </c>
      <c r="AD128" s="661">
        <v>3.3290000000000002</v>
      </c>
      <c r="AE128" s="654">
        <v>-2.7189999999999999</v>
      </c>
      <c r="AF128" s="661">
        <v>2.0099999999999998</v>
      </c>
      <c r="AG128" s="654">
        <v>-1.581</v>
      </c>
      <c r="AH128" s="661">
        <v>281.95999999999998</v>
      </c>
      <c r="AI128" s="654">
        <v>261.839</v>
      </c>
      <c r="AJ128" s="661">
        <v>84.290999999999997</v>
      </c>
      <c r="AK128" s="654">
        <v>80.623000000000005</v>
      </c>
    </row>
    <row r="129" spans="1:37">
      <c r="A129" s="187" t="s">
        <v>83</v>
      </c>
      <c r="B129" s="204"/>
      <c r="C129" s="660">
        <v>579.33500000000004</v>
      </c>
      <c r="D129" s="653">
        <v>676.26800000000003</v>
      </c>
      <c r="E129" s="660">
        <f t="shared" si="87"/>
        <v>48.023000000000025</v>
      </c>
      <c r="F129" s="653">
        <f t="shared" si="88"/>
        <v>-168.03599999999994</v>
      </c>
      <c r="G129" s="660">
        <v>809.53300000000002</v>
      </c>
      <c r="H129" s="653">
        <v>-110.67100000000001</v>
      </c>
      <c r="I129" s="660">
        <f t="shared" si="89"/>
        <v>149.66100000000006</v>
      </c>
      <c r="J129" s="653">
        <f t="shared" si="90"/>
        <v>202.88100000000003</v>
      </c>
      <c r="K129" s="660">
        <v>-216.35</v>
      </c>
      <c r="L129" s="653">
        <v>-262.49799999999999</v>
      </c>
      <c r="M129" s="660">
        <f t="shared" si="91"/>
        <v>-111.58999999999999</v>
      </c>
      <c r="N129" s="653">
        <f t="shared" si="92"/>
        <v>38.637</v>
      </c>
      <c r="O129" s="660">
        <v>1172.518</v>
      </c>
      <c r="P129" s="653">
        <v>303.09899999999999</v>
      </c>
      <c r="Q129" s="660">
        <f t="shared" si="93"/>
        <v>86.094000000000051</v>
      </c>
      <c r="R129" s="653">
        <f t="shared" si="94"/>
        <v>73.481999999999999</v>
      </c>
      <c r="T129" s="187" t="s">
        <v>83</v>
      </c>
      <c r="U129" s="204">
        <v>0</v>
      </c>
      <c r="V129" s="660">
        <v>531.31200000000001</v>
      </c>
      <c r="W129" s="653">
        <v>844.30399999999997</v>
      </c>
      <c r="X129" s="660">
        <v>325.61500000000001</v>
      </c>
      <c r="Y129" s="653">
        <v>295.517</v>
      </c>
      <c r="Z129" s="660">
        <v>659.87199999999996</v>
      </c>
      <c r="AA129" s="653">
        <v>-313.55200000000002</v>
      </c>
      <c r="AB129" s="660">
        <v>136.983</v>
      </c>
      <c r="AC129" s="653">
        <v>-685.67</v>
      </c>
      <c r="AD129" s="660">
        <v>-104.76</v>
      </c>
      <c r="AE129" s="653">
        <v>-301.13499999999999</v>
      </c>
      <c r="AF129" s="660">
        <v>-32.874000000000002</v>
      </c>
      <c r="AG129" s="653">
        <v>-183.68100000000001</v>
      </c>
      <c r="AH129" s="660">
        <v>1086.424</v>
      </c>
      <c r="AI129" s="653">
        <v>229.61699999999999</v>
      </c>
      <c r="AJ129" s="660">
        <v>429.72399999999999</v>
      </c>
      <c r="AK129" s="653">
        <v>-573.83399999999995</v>
      </c>
    </row>
    <row r="130" spans="1:37">
      <c r="K130" s="198"/>
      <c r="L130" s="198"/>
      <c r="M130" s="198"/>
      <c r="N130" s="198"/>
      <c r="O130" s="198"/>
      <c r="P130" s="198"/>
      <c r="Q130" s="198"/>
      <c r="R130" s="198"/>
      <c r="S130" s="198"/>
      <c r="T130" s="198">
        <v>0</v>
      </c>
      <c r="U130" s="198">
        <v>0</v>
      </c>
      <c r="V130" s="198">
        <v>0</v>
      </c>
      <c r="W130" s="198">
        <v>0</v>
      </c>
      <c r="X130" s="198">
        <v>0</v>
      </c>
      <c r="Y130" s="198">
        <v>0</v>
      </c>
      <c r="Z130" s="198">
        <v>0</v>
      </c>
      <c r="AA130" s="198">
        <v>0</v>
      </c>
      <c r="AB130" s="198">
        <v>0</v>
      </c>
      <c r="AC130" s="198">
        <v>0</v>
      </c>
      <c r="AD130" s="198">
        <v>0</v>
      </c>
      <c r="AE130" s="198">
        <v>0</v>
      </c>
      <c r="AF130" s="198">
        <v>0</v>
      </c>
      <c r="AG130" s="198">
        <v>0</v>
      </c>
      <c r="AH130" s="198">
        <v>0</v>
      </c>
      <c r="AI130" s="198">
        <v>0</v>
      </c>
      <c r="AJ130" s="198">
        <v>0</v>
      </c>
      <c r="AK130" s="198">
        <v>0</v>
      </c>
    </row>
    <row r="131" spans="1:37">
      <c r="A131" s="193"/>
      <c r="B131" s="204" t="s">
        <v>214</v>
      </c>
      <c r="C131" s="660">
        <v>579.33500000000004</v>
      </c>
      <c r="D131" s="653">
        <v>676.26800000000003</v>
      </c>
      <c r="E131" s="660">
        <f t="shared" ref="E131:E133" si="95">C131-V131</f>
        <v>48.023000000000025</v>
      </c>
      <c r="F131" s="653">
        <f t="shared" ref="F131:F133" si="96">D131-W131</f>
        <v>-168.03599999999994</v>
      </c>
      <c r="G131" s="660">
        <v>809.53300000000002</v>
      </c>
      <c r="H131" s="653">
        <v>-110.67100000000001</v>
      </c>
      <c r="I131" s="660">
        <f t="shared" ref="I131:I133" si="97">G131-Z131</f>
        <v>149.66100000000006</v>
      </c>
      <c r="J131" s="653">
        <f t="shared" ref="J131:J133" si="98">H131-AA131</f>
        <v>202.88100000000003</v>
      </c>
      <c r="K131" s="660">
        <v>-216.35</v>
      </c>
      <c r="L131" s="653">
        <v>-262.49799999999999</v>
      </c>
      <c r="M131" s="660">
        <f t="shared" ref="M131:M133" si="99">K131-AD131</f>
        <v>-111.58999999999999</v>
      </c>
      <c r="N131" s="653">
        <f t="shared" ref="N131:N133" si="100">L131-AE131</f>
        <v>38.637</v>
      </c>
      <c r="O131" s="660">
        <v>1172.518</v>
      </c>
      <c r="P131" s="653">
        <v>303.09899999999999</v>
      </c>
      <c r="Q131" s="660">
        <f t="shared" ref="Q131:Q133" si="101">O131-AH131</f>
        <v>86.094000000000051</v>
      </c>
      <c r="R131" s="653">
        <f t="shared" ref="R131:R133" si="102">P131-AI131</f>
        <v>73.481999999999999</v>
      </c>
      <c r="T131" s="193">
        <v>0</v>
      </c>
      <c r="U131" s="204" t="s">
        <v>214</v>
      </c>
      <c r="V131" s="660">
        <v>531.31200000000001</v>
      </c>
      <c r="W131" s="653">
        <v>844.30399999999997</v>
      </c>
      <c r="X131" s="660">
        <v>325.61500000000001</v>
      </c>
      <c r="Y131" s="653">
        <v>295.517</v>
      </c>
      <c r="Z131" s="660">
        <v>659.87199999999996</v>
      </c>
      <c r="AA131" s="653">
        <v>-313.55200000000002</v>
      </c>
      <c r="AB131" s="660">
        <v>136.983</v>
      </c>
      <c r="AC131" s="653">
        <v>-685.67</v>
      </c>
      <c r="AD131" s="660">
        <v>-104.76</v>
      </c>
      <c r="AE131" s="653">
        <v>-301.13499999999999</v>
      </c>
      <c r="AF131" s="660">
        <v>-32.874000000000002</v>
      </c>
      <c r="AG131" s="653">
        <v>-183.68100000000001</v>
      </c>
      <c r="AH131" s="660">
        <v>1086.424</v>
      </c>
      <c r="AI131" s="653">
        <v>229.61699999999999</v>
      </c>
      <c r="AJ131" s="660">
        <v>429.72399999999999</v>
      </c>
      <c r="AK131" s="653">
        <v>-573.83399999999995</v>
      </c>
    </row>
    <row r="132" spans="1:37">
      <c r="A132" s="193"/>
      <c r="B132" s="205" t="s">
        <v>56</v>
      </c>
      <c r="C132" s="661">
        <v>0</v>
      </c>
      <c r="D132" s="654">
        <v>0</v>
      </c>
      <c r="E132" s="661">
        <f t="shared" si="95"/>
        <v>0</v>
      </c>
      <c r="F132" s="654">
        <f t="shared" si="96"/>
        <v>0</v>
      </c>
      <c r="G132" s="661">
        <v>0</v>
      </c>
      <c r="H132" s="654">
        <v>0</v>
      </c>
      <c r="I132" s="661">
        <f t="shared" si="97"/>
        <v>0</v>
      </c>
      <c r="J132" s="654">
        <f t="shared" si="98"/>
        <v>0</v>
      </c>
      <c r="K132" s="661">
        <v>0</v>
      </c>
      <c r="L132" s="654">
        <v>0</v>
      </c>
      <c r="M132" s="661">
        <f t="shared" si="99"/>
        <v>0</v>
      </c>
      <c r="N132" s="654">
        <f t="shared" si="100"/>
        <v>0</v>
      </c>
      <c r="O132" s="661">
        <v>864.26900000000001</v>
      </c>
      <c r="P132" s="654">
        <v>-44.145000000000003</v>
      </c>
      <c r="Q132" s="661">
        <f t="shared" si="101"/>
        <v>81.530999999999949</v>
      </c>
      <c r="R132" s="654">
        <f t="shared" si="102"/>
        <v>58.835000000000001</v>
      </c>
      <c r="T132" s="193">
        <v>0</v>
      </c>
      <c r="U132" s="205" t="s">
        <v>56</v>
      </c>
      <c r="V132" s="661">
        <v>0</v>
      </c>
      <c r="W132" s="654">
        <v>0</v>
      </c>
      <c r="X132" s="661">
        <v>0</v>
      </c>
      <c r="Y132" s="654">
        <v>0</v>
      </c>
      <c r="Z132" s="661">
        <v>0</v>
      </c>
      <c r="AA132" s="654">
        <v>0</v>
      </c>
      <c r="AB132" s="661">
        <v>0</v>
      </c>
      <c r="AC132" s="654">
        <v>0</v>
      </c>
      <c r="AD132" s="661">
        <v>0</v>
      </c>
      <c r="AE132" s="654">
        <v>0</v>
      </c>
      <c r="AF132" s="661">
        <v>0</v>
      </c>
      <c r="AG132" s="654">
        <v>0</v>
      </c>
      <c r="AH132" s="661">
        <v>782.73800000000006</v>
      </c>
      <c r="AI132" s="654">
        <v>-102.98</v>
      </c>
      <c r="AJ132" s="661">
        <v>306.601</v>
      </c>
      <c r="AK132" s="654">
        <v>-679.64400000000001</v>
      </c>
    </row>
    <row r="133" spans="1:37">
      <c r="A133" s="193"/>
      <c r="B133" s="205" t="s">
        <v>57</v>
      </c>
      <c r="C133" s="661">
        <v>0</v>
      </c>
      <c r="D133" s="654">
        <v>0</v>
      </c>
      <c r="E133" s="661">
        <f t="shared" si="95"/>
        <v>0</v>
      </c>
      <c r="F133" s="654">
        <f t="shared" si="96"/>
        <v>0</v>
      </c>
      <c r="G133" s="661">
        <v>0</v>
      </c>
      <c r="H133" s="654">
        <v>0</v>
      </c>
      <c r="I133" s="661">
        <f t="shared" si="97"/>
        <v>0</v>
      </c>
      <c r="J133" s="654">
        <f t="shared" si="98"/>
        <v>0</v>
      </c>
      <c r="K133" s="661">
        <v>0</v>
      </c>
      <c r="L133" s="654">
        <v>0</v>
      </c>
      <c r="M133" s="661">
        <f t="shared" si="99"/>
        <v>0</v>
      </c>
      <c r="N133" s="654">
        <f t="shared" si="100"/>
        <v>0</v>
      </c>
      <c r="O133" s="661">
        <v>308.24900000000002</v>
      </c>
      <c r="P133" s="654">
        <v>347.24400000000003</v>
      </c>
      <c r="Q133" s="661">
        <f t="shared" si="101"/>
        <v>4.563000000000045</v>
      </c>
      <c r="R133" s="654">
        <f t="shared" si="102"/>
        <v>14.647000000000048</v>
      </c>
      <c r="T133" s="193">
        <v>0</v>
      </c>
      <c r="U133" s="205" t="s">
        <v>57</v>
      </c>
      <c r="V133" s="661">
        <v>0</v>
      </c>
      <c r="W133" s="654">
        <v>0</v>
      </c>
      <c r="X133" s="661">
        <v>0</v>
      </c>
      <c r="Y133" s="654">
        <v>0</v>
      </c>
      <c r="Z133" s="661">
        <v>0</v>
      </c>
      <c r="AA133" s="654">
        <v>0</v>
      </c>
      <c r="AB133" s="661">
        <v>0</v>
      </c>
      <c r="AC133" s="654">
        <v>0</v>
      </c>
      <c r="AD133" s="661">
        <v>0</v>
      </c>
      <c r="AE133" s="654">
        <v>0</v>
      </c>
      <c r="AF133" s="661">
        <v>0</v>
      </c>
      <c r="AG133" s="654">
        <v>0</v>
      </c>
      <c r="AH133" s="661">
        <v>303.68599999999998</v>
      </c>
      <c r="AI133" s="654">
        <v>332.59699999999998</v>
      </c>
      <c r="AJ133" s="661">
        <v>123.123</v>
      </c>
      <c r="AK133" s="654">
        <v>105.81</v>
      </c>
    </row>
    <row r="136" spans="1:37">
      <c r="C136" s="88"/>
    </row>
    <row r="138" spans="1:37">
      <c r="A138" s="934" t="s">
        <v>116</v>
      </c>
      <c r="B138" s="935"/>
      <c r="C138" s="927" t="s">
        <v>70</v>
      </c>
      <c r="D138" s="928"/>
      <c r="E138" s="927" t="s">
        <v>45</v>
      </c>
      <c r="F138" s="928"/>
      <c r="G138" s="927" t="s">
        <v>249</v>
      </c>
      <c r="H138" s="928"/>
      <c r="I138" s="927" t="s">
        <v>17</v>
      </c>
      <c r="J138" s="928"/>
    </row>
    <row r="139" spans="1:37">
      <c r="A139" s="940" t="s">
        <v>236</v>
      </c>
      <c r="B139" s="944"/>
      <c r="C139" s="646" t="s">
        <v>538</v>
      </c>
      <c r="D139" s="302" t="s">
        <v>437</v>
      </c>
      <c r="E139" s="646" t="s">
        <v>538</v>
      </c>
      <c r="F139" s="302" t="s">
        <v>437</v>
      </c>
      <c r="G139" s="646" t="s">
        <v>538</v>
      </c>
      <c r="H139" s="302" t="s">
        <v>437</v>
      </c>
      <c r="I139" s="646" t="s">
        <v>538</v>
      </c>
      <c r="J139" s="302" t="s">
        <v>437</v>
      </c>
    </row>
    <row r="140" spans="1:37">
      <c r="A140" s="945"/>
      <c r="B140" s="946"/>
      <c r="C140" s="647" t="s">
        <v>301</v>
      </c>
      <c r="D140" s="303" t="s">
        <v>301</v>
      </c>
      <c r="E140" s="647" t="s">
        <v>301</v>
      </c>
      <c r="F140" s="303" t="s">
        <v>301</v>
      </c>
      <c r="G140" s="647" t="s">
        <v>301</v>
      </c>
      <c r="H140" s="303" t="s">
        <v>301</v>
      </c>
      <c r="I140" s="647" t="s">
        <v>301</v>
      </c>
      <c r="J140" s="303" t="s">
        <v>301</v>
      </c>
    </row>
    <row r="142" spans="1:37">
      <c r="A142" s="187"/>
      <c r="B142" s="200" t="s">
        <v>215</v>
      </c>
      <c r="C142" s="651">
        <v>1230.8589999999999</v>
      </c>
      <c r="D142" s="308">
        <v>1796.384</v>
      </c>
      <c r="E142" s="651">
        <v>1391.66</v>
      </c>
      <c r="F142" s="308">
        <v>2580.143</v>
      </c>
      <c r="G142" s="651">
        <v>-83.936000000000007</v>
      </c>
      <c r="H142" s="308">
        <v>-557.98</v>
      </c>
      <c r="I142" s="651">
        <v>2538.5830000000001</v>
      </c>
      <c r="J142" s="308">
        <v>3818.547</v>
      </c>
    </row>
    <row r="143" spans="1:37">
      <c r="A143" s="187"/>
      <c r="B143" s="200" t="s">
        <v>216</v>
      </c>
      <c r="C143" s="651">
        <v>-283.947</v>
      </c>
      <c r="D143" s="308">
        <v>-1342.365</v>
      </c>
      <c r="E143" s="651">
        <v>-1365.6030000000001</v>
      </c>
      <c r="F143" s="308">
        <v>-2111.9569999999999</v>
      </c>
      <c r="G143" s="651">
        <v>353.04300000000001</v>
      </c>
      <c r="H143" s="308">
        <v>260.54700000000003</v>
      </c>
      <c r="I143" s="651">
        <v>-1296.5070000000001</v>
      </c>
      <c r="J143" s="308">
        <v>-3193.7750000000001</v>
      </c>
    </row>
    <row r="144" spans="1:37">
      <c r="A144" s="187"/>
      <c r="B144" s="200" t="s">
        <v>217</v>
      </c>
      <c r="C144" s="651">
        <v>-136.595</v>
      </c>
      <c r="D144" s="308">
        <v>-764.84100000000001</v>
      </c>
      <c r="E144" s="651">
        <v>-463.351</v>
      </c>
      <c r="F144" s="308">
        <v>-516.88800000000003</v>
      </c>
      <c r="G144" s="651">
        <v>-274.20699999999999</v>
      </c>
      <c r="H144" s="308">
        <v>418.10599999999999</v>
      </c>
      <c r="I144" s="651">
        <v>-874.15300000000002</v>
      </c>
      <c r="J144" s="308">
        <v>-863.62300000000005</v>
      </c>
    </row>
  </sheetData>
  <mergeCells count="46">
    <mergeCell ref="O77:P77"/>
    <mergeCell ref="Q77:R77"/>
    <mergeCell ref="O76:R76"/>
    <mergeCell ref="G77:H77"/>
    <mergeCell ref="I77:J77"/>
    <mergeCell ref="K77:L77"/>
    <mergeCell ref="M77:N77"/>
    <mergeCell ref="K76:N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T76:U76"/>
    <mergeCell ref="V76:Y76"/>
    <mergeCell ref="Z76:AC76"/>
    <mergeCell ref="AD76:AG76"/>
    <mergeCell ref="AH76:AK76"/>
    <mergeCell ref="AF77:AG77"/>
    <mergeCell ref="AH77:AI77"/>
    <mergeCell ref="AJ77:AK77"/>
    <mergeCell ref="T78:U79"/>
    <mergeCell ref="V77:W77"/>
    <mergeCell ref="X77:Y77"/>
    <mergeCell ref="Z77:AA77"/>
    <mergeCell ref="AB77:AC77"/>
    <mergeCell ref="AD77:AE7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Q146"/>
  <sheetViews>
    <sheetView topLeftCell="R99" zoomScale="96" zoomScaleNormal="96" workbookViewId="0">
      <selection activeCell="AB141" sqref="AB141"/>
    </sheetView>
  </sheetViews>
  <sheetFormatPr baseColWidth="10" defaultColWidth="11.42578125" defaultRowHeight="12.75"/>
  <cols>
    <col min="1" max="1" width="2.85546875" style="198" customWidth="1"/>
    <col min="2" max="2" width="69.7109375" style="198" customWidth="1"/>
    <col min="3" max="3" width="20.28515625" style="198" customWidth="1"/>
    <col min="4" max="4" width="21.28515625" style="198" customWidth="1"/>
    <col min="5" max="5" width="20.28515625" style="198" customWidth="1"/>
    <col min="6" max="6" width="19" style="198" customWidth="1"/>
    <col min="7" max="7" width="21.5703125" style="198" customWidth="1"/>
    <col min="8" max="8" width="20" style="198" customWidth="1"/>
    <col min="9" max="9" width="20.140625" style="198" customWidth="1"/>
    <col min="10" max="12" width="20.85546875" style="198" customWidth="1"/>
    <col min="13" max="13" width="21.140625" style="198" customWidth="1"/>
    <col min="14" max="14" width="21" style="198" customWidth="1"/>
    <col min="15" max="15" width="19.28515625" style="198" customWidth="1"/>
    <col min="16" max="16" width="21.42578125" style="198" customWidth="1"/>
    <col min="17" max="17" width="19.42578125" style="88" customWidth="1"/>
    <col min="18" max="18" width="19" style="88" customWidth="1"/>
    <col min="19" max="20" width="14.28515625" style="88" customWidth="1"/>
    <col min="21" max="21" width="13.5703125" style="88" customWidth="1"/>
    <col min="22" max="22" width="12.28515625" style="88" customWidth="1"/>
    <col min="23" max="23" width="15.42578125" style="88" customWidth="1"/>
    <col min="24" max="24" width="17.140625" style="88" customWidth="1"/>
    <col min="25" max="25" width="17.85546875" style="88" customWidth="1"/>
    <col min="26" max="26" width="16.7109375" style="88" customWidth="1"/>
    <col min="27" max="27" width="17.85546875" style="88" customWidth="1"/>
    <col min="28" max="28" width="18.42578125" style="88" customWidth="1"/>
    <col min="29" max="29" width="16.140625" style="88" customWidth="1"/>
    <col min="30" max="30" width="16.28515625" style="88" customWidth="1"/>
    <col min="31" max="31" width="16.5703125" style="88" customWidth="1"/>
    <col min="32" max="32" width="15.140625" style="88" customWidth="1"/>
    <col min="33" max="33" width="14.140625" style="88" customWidth="1"/>
    <col min="34" max="34" width="15.5703125" style="88" customWidth="1"/>
    <col min="35" max="36" width="11.42578125" style="88"/>
    <col min="37" max="37" width="44.7109375" style="88" customWidth="1"/>
    <col min="38" max="16384" width="11.42578125" style="88"/>
  </cols>
  <sheetData>
    <row r="1" spans="1:24">
      <c r="A1" s="88"/>
      <c r="B1" s="89"/>
    </row>
    <row r="2" spans="1:24">
      <c r="A2" s="957" t="s">
        <v>116</v>
      </c>
      <c r="B2" s="958"/>
      <c r="C2" s="927" t="s">
        <v>117</v>
      </c>
      <c r="D2" s="933"/>
      <c r="E2" s="933"/>
      <c r="F2" s="933"/>
      <c r="G2" s="933"/>
      <c r="H2" s="933"/>
      <c r="I2" s="933"/>
      <c r="J2" s="933"/>
      <c r="K2" s="933"/>
      <c r="L2" s="933"/>
      <c r="M2" s="933"/>
      <c r="N2" s="933"/>
      <c r="O2" s="933"/>
      <c r="P2" s="933"/>
      <c r="Q2" s="933"/>
      <c r="R2" s="928"/>
    </row>
    <row r="3" spans="1:24">
      <c r="A3" s="934" t="s">
        <v>71</v>
      </c>
      <c r="B3" s="935"/>
      <c r="C3" s="927" t="s">
        <v>20</v>
      </c>
      <c r="D3" s="928"/>
      <c r="E3" s="927" t="s">
        <v>10</v>
      </c>
      <c r="F3" s="928"/>
      <c r="G3" s="927" t="s">
        <v>46</v>
      </c>
      <c r="H3" s="928"/>
      <c r="I3" s="927" t="s">
        <v>14</v>
      </c>
      <c r="J3" s="928"/>
      <c r="K3" s="927" t="s">
        <v>47</v>
      </c>
      <c r="L3" s="928"/>
      <c r="M3" s="927" t="s">
        <v>311</v>
      </c>
      <c r="N3" s="928"/>
      <c r="O3" s="927" t="s">
        <v>242</v>
      </c>
      <c r="P3" s="928"/>
      <c r="Q3" s="927" t="s">
        <v>17</v>
      </c>
      <c r="R3" s="928"/>
    </row>
    <row r="4" spans="1:24">
      <c r="A4" s="936" t="s">
        <v>218</v>
      </c>
      <c r="B4" s="953"/>
      <c r="C4" s="646" t="s">
        <v>538</v>
      </c>
      <c r="D4" s="648" t="s">
        <v>437</v>
      </c>
      <c r="E4" s="646" t="s">
        <v>538</v>
      </c>
      <c r="F4" s="648" t="s">
        <v>437</v>
      </c>
      <c r="G4" s="646" t="s">
        <v>538</v>
      </c>
      <c r="H4" s="648" t="s">
        <v>437</v>
      </c>
      <c r="I4" s="646" t="s">
        <v>538</v>
      </c>
      <c r="J4" s="648" t="s">
        <v>437</v>
      </c>
      <c r="K4" s="646" t="s">
        <v>538</v>
      </c>
      <c r="L4" s="648" t="s">
        <v>437</v>
      </c>
      <c r="M4" s="646" t="s">
        <v>538</v>
      </c>
      <c r="N4" s="648" t="s">
        <v>437</v>
      </c>
      <c r="O4" s="646" t="s">
        <v>538</v>
      </c>
      <c r="P4" s="648" t="s">
        <v>437</v>
      </c>
      <c r="Q4" s="646" t="s">
        <v>538</v>
      </c>
      <c r="R4" s="648" t="s">
        <v>437</v>
      </c>
    </row>
    <row r="5" spans="1:24">
      <c r="A5" s="954"/>
      <c r="B5" s="955"/>
      <c r="C5" s="647" t="s">
        <v>301</v>
      </c>
      <c r="D5" s="303" t="s">
        <v>301</v>
      </c>
      <c r="E5" s="647" t="s">
        <v>301</v>
      </c>
      <c r="F5" s="303" t="s">
        <v>301</v>
      </c>
      <c r="G5" s="647" t="s">
        <v>301</v>
      </c>
      <c r="H5" s="303" t="s">
        <v>301</v>
      </c>
      <c r="I5" s="647" t="s">
        <v>301</v>
      </c>
      <c r="J5" s="303" t="s">
        <v>301</v>
      </c>
      <c r="K5" s="647" t="s">
        <v>301</v>
      </c>
      <c r="L5" s="303" t="s">
        <v>301</v>
      </c>
      <c r="M5" s="647" t="s">
        <v>301</v>
      </c>
      <c r="N5" s="303" t="s">
        <v>301</v>
      </c>
      <c r="O5" s="647" t="s">
        <v>301</v>
      </c>
      <c r="P5" s="303" t="s">
        <v>301</v>
      </c>
      <c r="Q5" s="647" t="s">
        <v>301</v>
      </c>
      <c r="R5" s="303" t="s">
        <v>301</v>
      </c>
    </row>
    <row r="6" spans="1:24" s="173" customFormat="1">
      <c r="A6" s="187" t="s">
        <v>219</v>
      </c>
      <c r="B6" s="188"/>
      <c r="C6" s="644">
        <v>0</v>
      </c>
      <c r="D6" s="304">
        <v>0</v>
      </c>
      <c r="E6" s="644">
        <v>59.991999999999997</v>
      </c>
      <c r="F6" s="304">
        <v>439.49299999999999</v>
      </c>
      <c r="G6" s="644">
        <v>811.529</v>
      </c>
      <c r="H6" s="304">
        <v>549.37</v>
      </c>
      <c r="I6" s="644">
        <v>463.87900000000002</v>
      </c>
      <c r="J6" s="304">
        <v>174.15899999999999</v>
      </c>
      <c r="K6" s="644">
        <v>2165.7669999999998</v>
      </c>
      <c r="L6" s="304">
        <v>322.12700000000001</v>
      </c>
      <c r="M6" s="644">
        <v>150.01</v>
      </c>
      <c r="N6" s="304">
        <v>176.851</v>
      </c>
      <c r="O6" s="644">
        <v>-2.5999999999999999E-2</v>
      </c>
      <c r="P6" s="304">
        <v>-0.20899999999999999</v>
      </c>
      <c r="Q6" s="644">
        <v>3651.1509999999998</v>
      </c>
      <c r="R6" s="304">
        <v>1661.7909999999999</v>
      </c>
    </row>
    <row r="7" spans="1:24">
      <c r="A7" s="189"/>
      <c r="B7" s="190" t="s">
        <v>176</v>
      </c>
      <c r="C7" s="645">
        <v>0</v>
      </c>
      <c r="D7" s="305">
        <v>0</v>
      </c>
      <c r="E7" s="645">
        <v>2.5539999999999998</v>
      </c>
      <c r="F7" s="305">
        <v>7.234</v>
      </c>
      <c r="G7" s="645">
        <v>279.512</v>
      </c>
      <c r="H7" s="305">
        <v>247.495</v>
      </c>
      <c r="I7" s="645">
        <v>184.16900000000001</v>
      </c>
      <c r="J7" s="305">
        <v>29.036000000000001</v>
      </c>
      <c r="K7" s="645">
        <v>0</v>
      </c>
      <c r="L7" s="305">
        <v>75.849999999999994</v>
      </c>
      <c r="M7" s="645">
        <v>48.69</v>
      </c>
      <c r="N7" s="305">
        <v>89.275999999999996</v>
      </c>
      <c r="O7" s="645">
        <v>0</v>
      </c>
      <c r="P7" s="305">
        <v>0</v>
      </c>
      <c r="Q7" s="645">
        <v>514.92499999999995</v>
      </c>
      <c r="R7" s="305">
        <v>448.89100000000002</v>
      </c>
    </row>
    <row r="8" spans="1:24">
      <c r="A8" s="189"/>
      <c r="B8" s="190" t="s">
        <v>361</v>
      </c>
      <c r="C8" s="645">
        <v>0</v>
      </c>
      <c r="D8" s="305">
        <v>0</v>
      </c>
      <c r="E8" s="645">
        <v>5.476</v>
      </c>
      <c r="F8" s="305">
        <v>10.476000000000001</v>
      </c>
      <c r="G8" s="645">
        <v>62.930999999999997</v>
      </c>
      <c r="H8" s="305">
        <v>32.997</v>
      </c>
      <c r="I8" s="645">
        <v>2.472</v>
      </c>
      <c r="J8" s="305">
        <v>20.658999999999999</v>
      </c>
      <c r="K8" s="645">
        <v>0</v>
      </c>
      <c r="L8" s="305">
        <v>1.468</v>
      </c>
      <c r="M8" s="645">
        <v>0</v>
      </c>
      <c r="N8" s="305">
        <v>0.495</v>
      </c>
      <c r="O8" s="645">
        <v>0</v>
      </c>
      <c r="P8" s="305">
        <v>0</v>
      </c>
      <c r="Q8" s="645">
        <v>70.879000000000005</v>
      </c>
      <c r="R8" s="305">
        <v>66.094999999999999</v>
      </c>
    </row>
    <row r="9" spans="1:24">
      <c r="A9" s="189"/>
      <c r="B9" s="190" t="s">
        <v>362</v>
      </c>
      <c r="C9" s="645">
        <v>0</v>
      </c>
      <c r="D9" s="305">
        <v>0</v>
      </c>
      <c r="E9" s="645">
        <v>0.16400000000000001</v>
      </c>
      <c r="F9" s="305">
        <v>1.6020000000000001</v>
      </c>
      <c r="G9" s="645">
        <v>11.808999999999999</v>
      </c>
      <c r="H9" s="305">
        <v>17.658000000000001</v>
      </c>
      <c r="I9" s="645">
        <v>11.943</v>
      </c>
      <c r="J9" s="305">
        <v>2.4340000000000002</v>
      </c>
      <c r="K9" s="645">
        <v>0</v>
      </c>
      <c r="L9" s="305">
        <v>91.063999999999993</v>
      </c>
      <c r="M9" s="645">
        <v>6.71</v>
      </c>
      <c r="N9" s="305">
        <v>8.3239999999999998</v>
      </c>
      <c r="O9" s="645">
        <v>0</v>
      </c>
      <c r="P9" s="305">
        <v>0</v>
      </c>
      <c r="Q9" s="645">
        <v>30.626000000000001</v>
      </c>
      <c r="R9" s="305">
        <v>121.08199999999999</v>
      </c>
    </row>
    <row r="10" spans="1:24">
      <c r="A10" s="189"/>
      <c r="B10" s="190" t="s">
        <v>359</v>
      </c>
      <c r="C10" s="645">
        <v>0</v>
      </c>
      <c r="D10" s="305">
        <v>0</v>
      </c>
      <c r="E10" s="645">
        <v>36.954999999999998</v>
      </c>
      <c r="F10" s="305">
        <v>42.838000000000001</v>
      </c>
      <c r="G10" s="645">
        <v>153.42099999999999</v>
      </c>
      <c r="H10" s="305">
        <v>135.96100000000001</v>
      </c>
      <c r="I10" s="645">
        <v>110.176</v>
      </c>
      <c r="J10" s="305">
        <v>89.674000000000007</v>
      </c>
      <c r="K10" s="645">
        <v>0</v>
      </c>
      <c r="L10" s="305">
        <v>94.265000000000001</v>
      </c>
      <c r="M10" s="645">
        <v>58.609000000000002</v>
      </c>
      <c r="N10" s="305">
        <v>67.567999999999998</v>
      </c>
      <c r="O10" s="645">
        <v>0</v>
      </c>
      <c r="P10" s="305">
        <v>1.7000000000000001E-2</v>
      </c>
      <c r="Q10" s="645">
        <v>359.161</v>
      </c>
      <c r="R10" s="305">
        <v>430.32299999999998</v>
      </c>
    </row>
    <row r="11" spans="1:24">
      <c r="A11" s="189"/>
      <c r="B11" s="190" t="s">
        <v>177</v>
      </c>
      <c r="C11" s="645">
        <v>0</v>
      </c>
      <c r="D11" s="305">
        <v>0</v>
      </c>
      <c r="E11" s="645">
        <v>0.56200000000000006</v>
      </c>
      <c r="F11" s="305">
        <v>17.222999999999999</v>
      </c>
      <c r="G11" s="645">
        <v>203.506</v>
      </c>
      <c r="H11" s="305">
        <v>13.39</v>
      </c>
      <c r="I11" s="645">
        <v>1.2929999999999999</v>
      </c>
      <c r="J11" s="305">
        <v>0.51800000000000002</v>
      </c>
      <c r="K11" s="645">
        <v>0</v>
      </c>
      <c r="L11" s="305">
        <v>30.454000000000001</v>
      </c>
      <c r="M11" s="645">
        <v>1.8029999999999999</v>
      </c>
      <c r="N11" s="305">
        <v>1.55</v>
      </c>
      <c r="O11" s="645">
        <v>-2.5999999999999999E-2</v>
      </c>
      <c r="P11" s="305">
        <v>-0.22600000000000001</v>
      </c>
      <c r="Q11" s="645">
        <v>207.13800000000001</v>
      </c>
      <c r="R11" s="305">
        <v>62.908999999999999</v>
      </c>
    </row>
    <row r="12" spans="1:24">
      <c r="A12" s="189"/>
      <c r="B12" s="190" t="s">
        <v>333</v>
      </c>
      <c r="C12" s="645">
        <v>0</v>
      </c>
      <c r="D12" s="305">
        <v>0</v>
      </c>
      <c r="E12" s="645">
        <v>4.0990000000000002</v>
      </c>
      <c r="F12" s="305">
        <v>5.9260000000000002</v>
      </c>
      <c r="G12" s="645">
        <v>36.279000000000003</v>
      </c>
      <c r="H12" s="305">
        <v>21.24</v>
      </c>
      <c r="I12" s="645">
        <v>46.018999999999998</v>
      </c>
      <c r="J12" s="305">
        <v>31.634</v>
      </c>
      <c r="K12" s="645">
        <v>0</v>
      </c>
      <c r="L12" s="305">
        <v>27.85</v>
      </c>
      <c r="M12" s="645">
        <v>8.3580000000000005</v>
      </c>
      <c r="N12" s="305">
        <v>7.4450000000000003</v>
      </c>
      <c r="O12" s="645">
        <v>0</v>
      </c>
      <c r="P12" s="305">
        <v>0</v>
      </c>
      <c r="Q12" s="645">
        <v>94.754999999999995</v>
      </c>
      <c r="R12" s="305">
        <v>94.094999999999999</v>
      </c>
    </row>
    <row r="13" spans="1:24">
      <c r="A13" s="189"/>
      <c r="B13" s="190" t="s">
        <v>178</v>
      </c>
      <c r="C13" s="645">
        <v>0</v>
      </c>
      <c r="D13" s="305">
        <v>0</v>
      </c>
      <c r="E13" s="645">
        <v>1.1160000000000001</v>
      </c>
      <c r="F13" s="305">
        <v>0.219</v>
      </c>
      <c r="G13" s="645">
        <v>4.7030000000000003</v>
      </c>
      <c r="H13" s="305">
        <v>15.555</v>
      </c>
      <c r="I13" s="645">
        <v>-1.704</v>
      </c>
      <c r="J13" s="305">
        <v>0.20399999999999999</v>
      </c>
      <c r="K13" s="645">
        <v>0</v>
      </c>
      <c r="L13" s="305">
        <v>1.1759999999999999</v>
      </c>
      <c r="M13" s="645">
        <v>25.84</v>
      </c>
      <c r="N13" s="305">
        <v>2.1930000000000001</v>
      </c>
      <c r="O13" s="645">
        <v>0</v>
      </c>
      <c r="P13" s="305">
        <v>0</v>
      </c>
      <c r="Q13" s="645">
        <v>29.954999999999998</v>
      </c>
      <c r="R13" s="305">
        <v>19.347000000000001</v>
      </c>
    </row>
    <row r="14" spans="1:24">
      <c r="Q14" s="198"/>
      <c r="R14" s="198"/>
      <c r="S14" s="198"/>
      <c r="T14" s="198"/>
      <c r="U14" s="198"/>
      <c r="V14" s="198"/>
      <c r="W14" s="198"/>
      <c r="X14" s="198"/>
    </row>
    <row r="15" spans="1:24" ht="25.5">
      <c r="A15" s="189"/>
      <c r="B15" s="194" t="s">
        <v>356</v>
      </c>
      <c r="C15" s="645">
        <v>0</v>
      </c>
      <c r="D15" s="306">
        <v>0</v>
      </c>
      <c r="E15" s="645">
        <v>9.0660000000000007</v>
      </c>
      <c r="F15" s="306">
        <v>353.97500000000002</v>
      </c>
      <c r="G15" s="645">
        <v>59.368000000000002</v>
      </c>
      <c r="H15" s="306">
        <v>65.073999999999998</v>
      </c>
      <c r="I15" s="645">
        <v>109.511</v>
      </c>
      <c r="J15" s="306">
        <v>0</v>
      </c>
      <c r="K15" s="645">
        <v>2165.7669999999998</v>
      </c>
      <c r="L15" s="306">
        <v>0</v>
      </c>
      <c r="M15" s="645">
        <v>0</v>
      </c>
      <c r="N15" s="306">
        <v>0</v>
      </c>
      <c r="O15" s="645">
        <v>0</v>
      </c>
      <c r="P15" s="306">
        <v>0</v>
      </c>
      <c r="Q15" s="645">
        <v>2343.712</v>
      </c>
      <c r="R15" s="306">
        <v>419.04899999999998</v>
      </c>
    </row>
    <row r="16" spans="1:24">
      <c r="Q16" s="198"/>
      <c r="R16" s="198"/>
      <c r="S16" s="198"/>
      <c r="T16" s="198"/>
      <c r="U16" s="198"/>
      <c r="V16" s="198"/>
      <c r="W16" s="198"/>
      <c r="X16" s="198"/>
    </row>
    <row r="17" spans="1:24" s="173" customFormat="1">
      <c r="A17" s="187" t="s">
        <v>220</v>
      </c>
      <c r="B17" s="188"/>
      <c r="C17" s="644">
        <v>0</v>
      </c>
      <c r="D17" s="307">
        <v>0</v>
      </c>
      <c r="E17" s="644">
        <v>103.081</v>
      </c>
      <c r="F17" s="307">
        <v>192.17</v>
      </c>
      <c r="G17" s="644">
        <v>6344.567</v>
      </c>
      <c r="H17" s="307">
        <v>4937.6310000000003</v>
      </c>
      <c r="I17" s="644">
        <v>3500.1660000000002</v>
      </c>
      <c r="J17" s="307">
        <v>2798.7220000000002</v>
      </c>
      <c r="K17" s="644">
        <v>0</v>
      </c>
      <c r="L17" s="307">
        <v>1710.739</v>
      </c>
      <c r="M17" s="644">
        <v>1498.307</v>
      </c>
      <c r="N17" s="307">
        <v>1531.42</v>
      </c>
      <c r="O17" s="644">
        <v>0</v>
      </c>
      <c r="P17" s="307">
        <v>0</v>
      </c>
      <c r="Q17" s="644">
        <v>11446.120999999999</v>
      </c>
      <c r="R17" s="307">
        <v>11170.682000000001</v>
      </c>
    </row>
    <row r="18" spans="1:24">
      <c r="A18" s="189"/>
      <c r="B18" s="190" t="s">
        <v>365</v>
      </c>
      <c r="C18" s="645">
        <v>0</v>
      </c>
      <c r="D18" s="306">
        <v>0</v>
      </c>
      <c r="E18" s="645">
        <v>5.44</v>
      </c>
      <c r="F18" s="306">
        <v>21.446999999999999</v>
      </c>
      <c r="G18" s="645">
        <v>381.375</v>
      </c>
      <c r="H18" s="306">
        <v>361.01</v>
      </c>
      <c r="I18" s="645">
        <v>0.05</v>
      </c>
      <c r="J18" s="306">
        <v>0.39500000000000002</v>
      </c>
      <c r="K18" s="645">
        <v>0</v>
      </c>
      <c r="L18" s="306">
        <v>0</v>
      </c>
      <c r="M18" s="645">
        <v>87.635999999999996</v>
      </c>
      <c r="N18" s="306">
        <v>151.864</v>
      </c>
      <c r="O18" s="645">
        <v>0</v>
      </c>
      <c r="P18" s="306">
        <v>0</v>
      </c>
      <c r="Q18" s="645">
        <v>474.50099999999998</v>
      </c>
      <c r="R18" s="306">
        <v>534.71600000000001</v>
      </c>
    </row>
    <row r="19" spans="1:24">
      <c r="A19" s="189"/>
      <c r="B19" s="190" t="s">
        <v>364</v>
      </c>
      <c r="C19" s="645">
        <v>0</v>
      </c>
      <c r="D19" s="306">
        <v>0</v>
      </c>
      <c r="E19" s="645">
        <v>0</v>
      </c>
      <c r="F19" s="306">
        <v>0.29399999999999998</v>
      </c>
      <c r="G19" s="645">
        <v>69.926000000000002</v>
      </c>
      <c r="H19" s="306">
        <v>50.085000000000001</v>
      </c>
      <c r="I19" s="645">
        <v>12.401999999999999</v>
      </c>
      <c r="J19" s="306">
        <v>9.1579999999999995</v>
      </c>
      <c r="K19" s="645">
        <v>0</v>
      </c>
      <c r="L19" s="306">
        <v>40.017000000000003</v>
      </c>
      <c r="M19" s="645">
        <v>18.283999999999999</v>
      </c>
      <c r="N19" s="306">
        <v>20.425999999999998</v>
      </c>
      <c r="O19" s="645">
        <v>0</v>
      </c>
      <c r="P19" s="306">
        <v>0</v>
      </c>
      <c r="Q19" s="645">
        <v>100.61199999999999</v>
      </c>
      <c r="R19" s="306">
        <v>119.98</v>
      </c>
    </row>
    <row r="20" spans="1:24">
      <c r="A20" s="189"/>
      <c r="B20" s="190" t="s">
        <v>366</v>
      </c>
      <c r="C20" s="645">
        <v>0</v>
      </c>
      <c r="D20" s="306">
        <v>0</v>
      </c>
      <c r="E20" s="645">
        <v>94.873999999999995</v>
      </c>
      <c r="F20" s="306">
        <v>123.264</v>
      </c>
      <c r="G20" s="645">
        <v>5.9779999999999998</v>
      </c>
      <c r="H20" s="306">
        <v>8.4179999999999993</v>
      </c>
      <c r="I20" s="645">
        <v>5.923</v>
      </c>
      <c r="J20" s="306">
        <v>4.6829999999999998</v>
      </c>
      <c r="K20" s="645">
        <v>0</v>
      </c>
      <c r="L20" s="306">
        <v>0</v>
      </c>
      <c r="M20" s="645">
        <v>0.51</v>
      </c>
      <c r="N20" s="306">
        <v>0.51</v>
      </c>
      <c r="O20" s="645">
        <v>0</v>
      </c>
      <c r="P20" s="306">
        <v>0</v>
      </c>
      <c r="Q20" s="645">
        <v>107.285</v>
      </c>
      <c r="R20" s="306">
        <v>136.875</v>
      </c>
    </row>
    <row r="21" spans="1:24">
      <c r="A21" s="189"/>
      <c r="B21" s="190" t="s">
        <v>179</v>
      </c>
      <c r="C21" s="645">
        <v>0</v>
      </c>
      <c r="D21" s="306">
        <v>0</v>
      </c>
      <c r="E21" s="645">
        <v>0</v>
      </c>
      <c r="F21" s="306">
        <v>2.3919999999999999</v>
      </c>
      <c r="G21" s="645">
        <v>0</v>
      </c>
      <c r="H21" s="306">
        <v>0</v>
      </c>
      <c r="I21" s="645">
        <v>0</v>
      </c>
      <c r="J21" s="306">
        <v>0</v>
      </c>
      <c r="K21" s="645">
        <v>0</v>
      </c>
      <c r="L21" s="306">
        <v>52.984000000000002</v>
      </c>
      <c r="M21" s="645">
        <v>0</v>
      </c>
      <c r="N21" s="306">
        <v>0</v>
      </c>
      <c r="O21" s="645">
        <v>0</v>
      </c>
      <c r="P21" s="306">
        <v>0</v>
      </c>
      <c r="Q21" s="645">
        <v>0</v>
      </c>
      <c r="R21" s="306">
        <v>55.375999999999998</v>
      </c>
    </row>
    <row r="22" spans="1:24">
      <c r="A22" s="189"/>
      <c r="B22" s="190" t="s">
        <v>180</v>
      </c>
      <c r="C22" s="645">
        <v>0</v>
      </c>
      <c r="D22" s="306">
        <v>0</v>
      </c>
      <c r="E22" s="645">
        <v>0.40400000000000003</v>
      </c>
      <c r="F22" s="306">
        <v>0.94399999999999995</v>
      </c>
      <c r="G22" s="645">
        <v>2.1869999999999998</v>
      </c>
      <c r="H22" s="306">
        <v>56.633000000000003</v>
      </c>
      <c r="I22" s="645">
        <v>646.49199999999996</v>
      </c>
      <c r="J22" s="306">
        <v>539.88499999999999</v>
      </c>
      <c r="K22" s="645">
        <v>0</v>
      </c>
      <c r="L22" s="306">
        <v>59.258000000000003</v>
      </c>
      <c r="M22" s="645">
        <v>356.22399999999999</v>
      </c>
      <c r="N22" s="306">
        <v>291.62799999999999</v>
      </c>
      <c r="O22" s="645">
        <v>0</v>
      </c>
      <c r="P22" s="306">
        <v>0</v>
      </c>
      <c r="Q22" s="645">
        <v>1005.307</v>
      </c>
      <c r="R22" s="306">
        <v>948.34799999999996</v>
      </c>
    </row>
    <row r="23" spans="1:24">
      <c r="A23" s="189"/>
      <c r="B23" s="190" t="s">
        <v>181</v>
      </c>
      <c r="C23" s="645">
        <v>0</v>
      </c>
      <c r="D23" s="306">
        <v>0</v>
      </c>
      <c r="E23" s="645">
        <v>0.48799999999999999</v>
      </c>
      <c r="F23" s="306">
        <v>2.5289999999999999</v>
      </c>
      <c r="G23" s="645">
        <v>219.589</v>
      </c>
      <c r="H23" s="306">
        <v>210.096</v>
      </c>
      <c r="I23" s="645">
        <v>83.11</v>
      </c>
      <c r="J23" s="306">
        <v>63.238999999999997</v>
      </c>
      <c r="K23" s="645">
        <v>0</v>
      </c>
      <c r="L23" s="306">
        <v>31.875</v>
      </c>
      <c r="M23" s="645">
        <v>186.01400000000001</v>
      </c>
      <c r="N23" s="306">
        <v>200.244</v>
      </c>
      <c r="O23" s="645">
        <v>0</v>
      </c>
      <c r="P23" s="306">
        <v>0</v>
      </c>
      <c r="Q23" s="645">
        <v>489.20100000000002</v>
      </c>
      <c r="R23" s="306">
        <v>507.983</v>
      </c>
    </row>
    <row r="24" spans="1:24">
      <c r="A24" s="189"/>
      <c r="B24" s="190" t="s">
        <v>182</v>
      </c>
      <c r="C24" s="645">
        <v>0</v>
      </c>
      <c r="D24" s="306">
        <v>0</v>
      </c>
      <c r="E24" s="645">
        <v>0</v>
      </c>
      <c r="F24" s="306">
        <v>0</v>
      </c>
      <c r="G24" s="645">
        <v>0</v>
      </c>
      <c r="H24" s="306">
        <v>0</v>
      </c>
      <c r="I24" s="645">
        <v>0</v>
      </c>
      <c r="J24" s="306">
        <v>0</v>
      </c>
      <c r="K24" s="645">
        <v>0</v>
      </c>
      <c r="L24" s="306">
        <v>2.802</v>
      </c>
      <c r="M24" s="645">
        <v>1.1579999999999999</v>
      </c>
      <c r="N24" s="306">
        <v>1.1579999999999999</v>
      </c>
      <c r="O24" s="645">
        <v>0</v>
      </c>
      <c r="P24" s="306">
        <v>0</v>
      </c>
      <c r="Q24" s="645">
        <v>1.1579999999999999</v>
      </c>
      <c r="R24" s="306">
        <v>3.96</v>
      </c>
    </row>
    <row r="25" spans="1:24">
      <c r="A25" s="189"/>
      <c r="B25" s="190" t="s">
        <v>183</v>
      </c>
      <c r="C25" s="645">
        <v>0</v>
      </c>
      <c r="D25" s="306">
        <v>0</v>
      </c>
      <c r="E25" s="645">
        <v>0.56100000000000005</v>
      </c>
      <c r="F25" s="306">
        <v>33.661000000000001</v>
      </c>
      <c r="G25" s="645">
        <v>5590.8779999999997</v>
      </c>
      <c r="H25" s="306">
        <v>4172.2089999999998</v>
      </c>
      <c r="I25" s="645">
        <v>2705.5189999999998</v>
      </c>
      <c r="J25" s="306">
        <v>2147.7510000000002</v>
      </c>
      <c r="K25" s="645">
        <v>0</v>
      </c>
      <c r="L25" s="306">
        <v>1367.777</v>
      </c>
      <c r="M25" s="645">
        <v>833.97900000000004</v>
      </c>
      <c r="N25" s="306">
        <v>849.49699999999996</v>
      </c>
      <c r="O25" s="645">
        <v>0</v>
      </c>
      <c r="P25" s="306">
        <v>0</v>
      </c>
      <c r="Q25" s="645">
        <v>9130.9369999999999</v>
      </c>
      <c r="R25" s="306">
        <v>8570.8950000000004</v>
      </c>
    </row>
    <row r="26" spans="1:24">
      <c r="A26" s="189"/>
      <c r="B26" s="190" t="s">
        <v>184</v>
      </c>
      <c r="C26" s="645">
        <v>0</v>
      </c>
      <c r="D26" s="306">
        <v>0</v>
      </c>
      <c r="E26" s="645">
        <v>0</v>
      </c>
      <c r="F26" s="306">
        <v>0</v>
      </c>
      <c r="G26" s="645">
        <v>0</v>
      </c>
      <c r="H26" s="306">
        <v>0</v>
      </c>
      <c r="I26" s="645">
        <v>0</v>
      </c>
      <c r="J26" s="306">
        <v>0</v>
      </c>
      <c r="K26" s="645">
        <v>0</v>
      </c>
      <c r="L26" s="306">
        <v>0</v>
      </c>
      <c r="M26" s="645">
        <v>0</v>
      </c>
      <c r="N26" s="306">
        <v>0</v>
      </c>
      <c r="O26" s="645">
        <v>0</v>
      </c>
      <c r="P26" s="306">
        <v>0</v>
      </c>
      <c r="Q26" s="645">
        <v>0</v>
      </c>
      <c r="R26" s="306">
        <v>0</v>
      </c>
    </row>
    <row r="27" spans="1:24">
      <c r="A27" s="189"/>
      <c r="B27" s="190" t="s">
        <v>256</v>
      </c>
      <c r="C27" s="645">
        <v>0</v>
      </c>
      <c r="D27" s="306">
        <v>0</v>
      </c>
      <c r="E27" s="645">
        <v>0</v>
      </c>
      <c r="F27" s="306">
        <v>0</v>
      </c>
      <c r="G27" s="645">
        <v>54.305999999999997</v>
      </c>
      <c r="H27" s="306">
        <v>54.436999999999998</v>
      </c>
      <c r="I27" s="645">
        <v>46.67</v>
      </c>
      <c r="J27" s="306">
        <v>33.610999999999997</v>
      </c>
      <c r="K27" s="645">
        <v>0</v>
      </c>
      <c r="L27" s="306">
        <v>122.47499999999999</v>
      </c>
      <c r="M27" s="645">
        <v>11.287000000000001</v>
      </c>
      <c r="N27" s="306">
        <v>12.776999999999999</v>
      </c>
      <c r="O27" s="645">
        <v>0</v>
      </c>
      <c r="P27" s="306">
        <v>0</v>
      </c>
      <c r="Q27" s="645">
        <v>112.26300000000001</v>
      </c>
      <c r="R27" s="306">
        <v>223.3</v>
      </c>
    </row>
    <row r="28" spans="1:24">
      <c r="A28" s="189"/>
      <c r="B28" s="190" t="s">
        <v>185</v>
      </c>
      <c r="C28" s="645">
        <v>0</v>
      </c>
      <c r="D28" s="306">
        <v>0</v>
      </c>
      <c r="E28" s="645">
        <v>1.3140000000000001</v>
      </c>
      <c r="F28" s="306">
        <v>7.6390000000000002</v>
      </c>
      <c r="G28" s="645">
        <v>20.327999999999999</v>
      </c>
      <c r="H28" s="306">
        <v>24.742999999999999</v>
      </c>
      <c r="I28" s="645">
        <v>0</v>
      </c>
      <c r="J28" s="306">
        <v>0</v>
      </c>
      <c r="K28" s="645">
        <v>0</v>
      </c>
      <c r="L28" s="306">
        <v>33.551000000000002</v>
      </c>
      <c r="M28" s="645">
        <v>3.2149999999999999</v>
      </c>
      <c r="N28" s="306">
        <v>3.3159999999999998</v>
      </c>
      <c r="O28" s="645">
        <v>0</v>
      </c>
      <c r="P28" s="306">
        <v>0</v>
      </c>
      <c r="Q28" s="645">
        <v>24.856999999999999</v>
      </c>
      <c r="R28" s="306">
        <v>69.248999999999995</v>
      </c>
    </row>
    <row r="29" spans="1:24">
      <c r="Q29" s="198"/>
      <c r="R29" s="198"/>
      <c r="S29" s="198"/>
      <c r="T29" s="198"/>
      <c r="U29" s="198"/>
      <c r="V29" s="198"/>
      <c r="W29" s="198"/>
      <c r="X29" s="198"/>
    </row>
    <row r="30" spans="1:24">
      <c r="A30" s="201" t="s">
        <v>221</v>
      </c>
      <c r="B30" s="190"/>
      <c r="C30" s="644">
        <v>0</v>
      </c>
      <c r="D30" s="304">
        <v>0</v>
      </c>
      <c r="E30" s="644">
        <v>163.07300000000001</v>
      </c>
      <c r="F30" s="304">
        <v>631.66300000000001</v>
      </c>
      <c r="G30" s="644">
        <v>7156.0959999999995</v>
      </c>
      <c r="H30" s="304">
        <v>5487.0010000000002</v>
      </c>
      <c r="I30" s="644">
        <v>3964.0450000000001</v>
      </c>
      <c r="J30" s="304">
        <v>2972.8809999999999</v>
      </c>
      <c r="K30" s="644">
        <v>2165.7669999999998</v>
      </c>
      <c r="L30" s="304">
        <v>2032.866</v>
      </c>
      <c r="M30" s="644">
        <v>1648.317</v>
      </c>
      <c r="N30" s="304">
        <v>1708.271</v>
      </c>
      <c r="O30" s="644">
        <v>-2.5999999999999999E-2</v>
      </c>
      <c r="P30" s="304">
        <v>-0.20899999999999999</v>
      </c>
      <c r="Q30" s="644">
        <v>15097.272000000001</v>
      </c>
      <c r="R30" s="304">
        <v>12832.473</v>
      </c>
    </row>
    <row r="31" spans="1:24">
      <c r="C31" s="186"/>
      <c r="D31" s="186"/>
      <c r="E31" s="186"/>
      <c r="F31" s="186"/>
      <c r="G31" s="186"/>
      <c r="H31" s="186"/>
      <c r="I31" s="186"/>
      <c r="J31" s="186"/>
      <c r="K31" s="186"/>
      <c r="L31" s="186"/>
      <c r="M31" s="186"/>
      <c r="N31" s="186"/>
      <c r="O31" s="186"/>
      <c r="P31" s="186"/>
    </row>
    <row r="32" spans="1:24">
      <c r="C32" s="186"/>
      <c r="D32" s="186"/>
      <c r="E32" s="186"/>
      <c r="F32" s="186"/>
      <c r="G32" s="186"/>
      <c r="H32" s="186"/>
      <c r="I32" s="186"/>
      <c r="J32" s="186"/>
      <c r="K32" s="186"/>
      <c r="L32" s="186"/>
      <c r="M32" s="186"/>
      <c r="N32" s="186"/>
      <c r="O32" s="186"/>
      <c r="P32" s="186"/>
    </row>
    <row r="33" spans="1:24">
      <c r="C33" s="266"/>
      <c r="D33" s="186"/>
      <c r="E33" s="186"/>
      <c r="F33" s="186"/>
      <c r="G33" s="186"/>
      <c r="H33" s="186"/>
      <c r="I33" s="186"/>
      <c r="J33" s="186"/>
      <c r="K33" s="186"/>
      <c r="L33" s="186"/>
      <c r="M33" s="186"/>
      <c r="N33" s="186"/>
      <c r="O33" s="186"/>
      <c r="P33" s="186"/>
    </row>
    <row r="34" spans="1:24">
      <c r="A34" s="957" t="s">
        <v>116</v>
      </c>
      <c r="B34" s="958"/>
      <c r="C34" s="927" t="s">
        <v>117</v>
      </c>
      <c r="D34" s="933"/>
      <c r="E34" s="933"/>
      <c r="F34" s="933"/>
      <c r="G34" s="933"/>
      <c r="H34" s="933"/>
      <c r="I34" s="933"/>
      <c r="J34" s="933"/>
      <c r="K34" s="933"/>
      <c r="L34" s="933"/>
      <c r="M34" s="933"/>
      <c r="N34" s="933"/>
      <c r="O34" s="933"/>
      <c r="P34" s="933"/>
      <c r="Q34" s="933"/>
      <c r="R34" s="928"/>
    </row>
    <row r="35" spans="1:24">
      <c r="A35" s="934" t="s">
        <v>71</v>
      </c>
      <c r="B35" s="935"/>
      <c r="C35" s="927" t="s">
        <v>20</v>
      </c>
      <c r="D35" s="928"/>
      <c r="E35" s="927" t="s">
        <v>10</v>
      </c>
      <c r="F35" s="928"/>
      <c r="G35" s="927" t="s">
        <v>46</v>
      </c>
      <c r="H35" s="928"/>
      <c r="I35" s="927" t="s">
        <v>14</v>
      </c>
      <c r="J35" s="928"/>
      <c r="K35" s="927" t="s">
        <v>47</v>
      </c>
      <c r="L35" s="928"/>
      <c r="M35" s="927" t="s">
        <v>311</v>
      </c>
      <c r="N35" s="928"/>
      <c r="O35" s="927" t="s">
        <v>242</v>
      </c>
      <c r="P35" s="928"/>
      <c r="Q35" s="927" t="s">
        <v>17</v>
      </c>
      <c r="R35" s="928"/>
    </row>
    <row r="36" spans="1:24">
      <c r="A36" s="940" t="s">
        <v>222</v>
      </c>
      <c r="B36" s="959"/>
      <c r="C36" s="646" t="s">
        <v>538</v>
      </c>
      <c r="D36" s="302" t="s">
        <v>437</v>
      </c>
      <c r="E36" s="646" t="s">
        <v>538</v>
      </c>
      <c r="F36" s="302" t="s">
        <v>437</v>
      </c>
      <c r="G36" s="646" t="s">
        <v>538</v>
      </c>
      <c r="H36" s="302" t="s">
        <v>437</v>
      </c>
      <c r="I36" s="646" t="s">
        <v>538</v>
      </c>
      <c r="J36" s="302" t="s">
        <v>437</v>
      </c>
      <c r="K36" s="646" t="s">
        <v>538</v>
      </c>
      <c r="L36" s="302" t="s">
        <v>437</v>
      </c>
      <c r="M36" s="646" t="s">
        <v>538</v>
      </c>
      <c r="N36" s="302" t="s">
        <v>437</v>
      </c>
      <c r="O36" s="646" t="s">
        <v>538</v>
      </c>
      <c r="P36" s="302" t="s">
        <v>437</v>
      </c>
      <c r="Q36" s="646" t="s">
        <v>538</v>
      </c>
      <c r="R36" s="302" t="s">
        <v>437</v>
      </c>
    </row>
    <row r="37" spans="1:24">
      <c r="A37" s="931"/>
      <c r="B37" s="932"/>
      <c r="C37" s="647" t="s">
        <v>301</v>
      </c>
      <c r="D37" s="303" t="s">
        <v>301</v>
      </c>
      <c r="E37" s="647" t="s">
        <v>301</v>
      </c>
      <c r="F37" s="303" t="s">
        <v>301</v>
      </c>
      <c r="G37" s="647" t="s">
        <v>301</v>
      </c>
      <c r="H37" s="303" t="s">
        <v>301</v>
      </c>
      <c r="I37" s="647" t="s">
        <v>301</v>
      </c>
      <c r="J37" s="303" t="s">
        <v>301</v>
      </c>
      <c r="K37" s="647" t="s">
        <v>301</v>
      </c>
      <c r="L37" s="303" t="s">
        <v>301</v>
      </c>
      <c r="M37" s="647" t="s">
        <v>301</v>
      </c>
      <c r="N37" s="303" t="s">
        <v>301</v>
      </c>
      <c r="O37" s="647" t="s">
        <v>301</v>
      </c>
      <c r="P37" s="303" t="s">
        <v>301</v>
      </c>
      <c r="Q37" s="647" t="s">
        <v>301</v>
      </c>
      <c r="R37" s="303" t="s">
        <v>301</v>
      </c>
    </row>
    <row r="38" spans="1:24" s="173" customFormat="1">
      <c r="A38" s="187" t="s">
        <v>223</v>
      </c>
      <c r="B38" s="188"/>
      <c r="C38" s="645">
        <v>0</v>
      </c>
      <c r="D38" s="307">
        <v>0</v>
      </c>
      <c r="E38" s="659">
        <v>26.251999999999999</v>
      </c>
      <c r="F38" s="307">
        <v>194.61099999999999</v>
      </c>
      <c r="G38" s="659">
        <v>880.09799999999996</v>
      </c>
      <c r="H38" s="307">
        <v>1324.829</v>
      </c>
      <c r="I38" s="659">
        <v>792.09299999999996</v>
      </c>
      <c r="J38" s="307">
        <v>435.96100000000001</v>
      </c>
      <c r="K38" s="659">
        <v>1091.567</v>
      </c>
      <c r="L38" s="307">
        <v>479.113</v>
      </c>
      <c r="M38" s="659">
        <v>135.63800000000001</v>
      </c>
      <c r="N38" s="307">
        <v>80.584000000000003</v>
      </c>
      <c r="O38" s="659">
        <v>-2.5999999999999999E-2</v>
      </c>
      <c r="P38" s="307">
        <v>-0.20899999999999999</v>
      </c>
      <c r="Q38" s="659">
        <v>2925.6219999999998</v>
      </c>
      <c r="R38" s="307">
        <v>2514.8890000000001</v>
      </c>
    </row>
    <row r="39" spans="1:24">
      <c r="A39" s="189"/>
      <c r="B39" s="190" t="s">
        <v>334</v>
      </c>
      <c r="C39" s="645">
        <v>0</v>
      </c>
      <c r="D39" s="306">
        <v>0</v>
      </c>
      <c r="E39" s="645">
        <v>0</v>
      </c>
      <c r="F39" s="306">
        <v>0</v>
      </c>
      <c r="G39" s="645">
        <v>80.745999999999995</v>
      </c>
      <c r="H39" s="306">
        <v>103.867</v>
      </c>
      <c r="I39" s="645">
        <v>295.22399999999999</v>
      </c>
      <c r="J39" s="306">
        <v>108.755</v>
      </c>
      <c r="K39" s="645">
        <v>0</v>
      </c>
      <c r="L39" s="306">
        <v>199.03800000000001</v>
      </c>
      <c r="M39" s="645">
        <v>0</v>
      </c>
      <c r="N39" s="306">
        <v>0</v>
      </c>
      <c r="O39" s="645">
        <v>0</v>
      </c>
      <c r="P39" s="306">
        <v>0</v>
      </c>
      <c r="Q39" s="645">
        <v>375.97</v>
      </c>
      <c r="R39" s="306">
        <v>411.66</v>
      </c>
    </row>
    <row r="40" spans="1:24">
      <c r="A40" s="189"/>
      <c r="B40" s="190" t="s">
        <v>335</v>
      </c>
      <c r="C40" s="645">
        <v>0</v>
      </c>
      <c r="D40" s="306">
        <v>0</v>
      </c>
      <c r="E40" s="645">
        <v>0</v>
      </c>
      <c r="F40" s="306">
        <v>0</v>
      </c>
      <c r="G40" s="645">
        <v>2.62</v>
      </c>
      <c r="H40" s="306">
        <v>3.0059999999999998</v>
      </c>
      <c r="I40" s="645">
        <v>4.53</v>
      </c>
      <c r="J40" s="306">
        <v>2.9660000000000002</v>
      </c>
      <c r="K40" s="645">
        <v>0</v>
      </c>
      <c r="L40" s="306">
        <v>1.278</v>
      </c>
      <c r="M40" s="645">
        <v>1.66</v>
      </c>
      <c r="N40" s="306">
        <v>1.0740000000000001</v>
      </c>
      <c r="O40" s="645">
        <v>0</v>
      </c>
      <c r="P40" s="306">
        <v>0</v>
      </c>
      <c r="Q40" s="645">
        <v>8.81</v>
      </c>
      <c r="R40" s="306">
        <v>8.3239999999999998</v>
      </c>
    </row>
    <row r="41" spans="1:24">
      <c r="A41" s="189"/>
      <c r="B41" s="190" t="s">
        <v>360</v>
      </c>
      <c r="C41" s="645">
        <v>0</v>
      </c>
      <c r="D41" s="306">
        <v>0</v>
      </c>
      <c r="E41" s="645">
        <v>0.95499999999999996</v>
      </c>
      <c r="F41" s="306">
        <v>4.7060000000000004</v>
      </c>
      <c r="G41" s="645">
        <v>244.87799999999999</v>
      </c>
      <c r="H41" s="306">
        <v>408.43599999999998</v>
      </c>
      <c r="I41" s="645">
        <v>402.38200000000001</v>
      </c>
      <c r="J41" s="306">
        <v>181.45</v>
      </c>
      <c r="K41" s="645">
        <v>0</v>
      </c>
      <c r="L41" s="306">
        <v>188.74100000000001</v>
      </c>
      <c r="M41" s="645">
        <v>82.078000000000003</v>
      </c>
      <c r="N41" s="306">
        <v>41.264000000000003</v>
      </c>
      <c r="O41" s="645">
        <v>0</v>
      </c>
      <c r="P41" s="306">
        <v>0</v>
      </c>
      <c r="Q41" s="645">
        <v>730.29300000000001</v>
      </c>
      <c r="R41" s="306">
        <v>824.59699999999998</v>
      </c>
    </row>
    <row r="42" spans="1:24">
      <c r="A42" s="189"/>
      <c r="B42" s="190" t="s">
        <v>358</v>
      </c>
      <c r="C42" s="645">
        <v>0</v>
      </c>
      <c r="D42" s="306">
        <v>0</v>
      </c>
      <c r="E42" s="650">
        <v>2.3490000000000002</v>
      </c>
      <c r="F42" s="306">
        <v>18.687999999999999</v>
      </c>
      <c r="G42" s="650">
        <v>496.95600000000002</v>
      </c>
      <c r="H42" s="306">
        <v>762.17600000000004</v>
      </c>
      <c r="I42" s="650">
        <v>8.1289999999999996</v>
      </c>
      <c r="J42" s="306">
        <v>12.449</v>
      </c>
      <c r="K42" s="650">
        <v>0</v>
      </c>
      <c r="L42" s="306">
        <v>48.593000000000004</v>
      </c>
      <c r="M42" s="650">
        <v>38.838000000000001</v>
      </c>
      <c r="N42" s="306">
        <v>32.476999999999997</v>
      </c>
      <c r="O42" s="650">
        <v>-2.5999999999999999E-2</v>
      </c>
      <c r="P42" s="306">
        <v>-0.20899999999999999</v>
      </c>
      <c r="Q42" s="650">
        <v>546.24599999999998</v>
      </c>
      <c r="R42" s="306">
        <v>874.17399999999998</v>
      </c>
    </row>
    <row r="43" spans="1:24">
      <c r="A43" s="189"/>
      <c r="B43" s="190" t="s">
        <v>336</v>
      </c>
      <c r="C43" s="645">
        <v>0</v>
      </c>
      <c r="D43" s="306">
        <v>0</v>
      </c>
      <c r="E43" s="645">
        <v>0</v>
      </c>
      <c r="F43" s="306">
        <v>0.53600000000000003</v>
      </c>
      <c r="G43" s="645">
        <v>0.187</v>
      </c>
      <c r="H43" s="306">
        <v>0.17199999999999999</v>
      </c>
      <c r="I43" s="645">
        <v>46.246000000000002</v>
      </c>
      <c r="J43" s="306">
        <v>41.128</v>
      </c>
      <c r="K43" s="645">
        <v>0</v>
      </c>
      <c r="L43" s="306">
        <v>2.4660000000000002</v>
      </c>
      <c r="M43" s="645">
        <v>0</v>
      </c>
      <c r="N43" s="306">
        <v>0</v>
      </c>
      <c r="O43" s="645">
        <v>0</v>
      </c>
      <c r="P43" s="306">
        <v>0</v>
      </c>
      <c r="Q43" s="645">
        <v>46.433</v>
      </c>
      <c r="R43" s="306">
        <v>44.302</v>
      </c>
    </row>
    <row r="44" spans="1:24">
      <c r="A44" s="189"/>
      <c r="B44" s="190" t="s">
        <v>186</v>
      </c>
      <c r="C44" s="645">
        <v>0</v>
      </c>
      <c r="D44" s="306">
        <v>0</v>
      </c>
      <c r="E44" s="645">
        <v>16.018000000000001</v>
      </c>
      <c r="F44" s="306">
        <v>2.093</v>
      </c>
      <c r="G44" s="645">
        <v>20.074000000000002</v>
      </c>
      <c r="H44" s="306">
        <v>16.245999999999999</v>
      </c>
      <c r="I44" s="645">
        <v>25.718</v>
      </c>
      <c r="J44" s="306">
        <v>84.251999999999995</v>
      </c>
      <c r="K44" s="645">
        <v>0</v>
      </c>
      <c r="L44" s="306">
        <v>23.167000000000002</v>
      </c>
      <c r="M44" s="645">
        <v>11.499000000000001</v>
      </c>
      <c r="N44" s="306">
        <v>4.4669999999999996</v>
      </c>
      <c r="O44" s="645">
        <v>0</v>
      </c>
      <c r="P44" s="306">
        <v>0</v>
      </c>
      <c r="Q44" s="645">
        <v>73.308999999999997</v>
      </c>
      <c r="R44" s="306">
        <v>130.22499999999999</v>
      </c>
    </row>
    <row r="45" spans="1:24">
      <c r="A45" s="189"/>
      <c r="B45" s="190" t="s">
        <v>187</v>
      </c>
      <c r="C45" s="645">
        <v>0</v>
      </c>
      <c r="D45" s="306">
        <v>0</v>
      </c>
      <c r="E45" s="645">
        <v>0</v>
      </c>
      <c r="F45" s="306">
        <v>0</v>
      </c>
      <c r="G45" s="645">
        <v>0</v>
      </c>
      <c r="H45" s="306">
        <v>0</v>
      </c>
      <c r="I45" s="645">
        <v>0</v>
      </c>
      <c r="J45" s="306">
        <v>0</v>
      </c>
      <c r="K45" s="645">
        <v>0</v>
      </c>
      <c r="L45" s="306">
        <v>0</v>
      </c>
      <c r="M45" s="645">
        <v>0</v>
      </c>
      <c r="N45" s="306">
        <v>0</v>
      </c>
      <c r="O45" s="645">
        <v>0</v>
      </c>
      <c r="P45" s="306">
        <v>0</v>
      </c>
      <c r="Q45" s="645">
        <v>0</v>
      </c>
      <c r="R45" s="306">
        <v>0</v>
      </c>
    </row>
    <row r="46" spans="1:24">
      <c r="A46" s="189"/>
      <c r="B46" s="190" t="s">
        <v>367</v>
      </c>
      <c r="C46" s="645">
        <v>0</v>
      </c>
      <c r="D46" s="306">
        <v>0</v>
      </c>
      <c r="E46" s="645">
        <v>6.5830000000000002</v>
      </c>
      <c r="F46" s="306">
        <v>9.4979999999999993</v>
      </c>
      <c r="G46" s="645">
        <v>34.637</v>
      </c>
      <c r="H46" s="306">
        <v>30.925999999999998</v>
      </c>
      <c r="I46" s="645">
        <v>9.8640000000000008</v>
      </c>
      <c r="J46" s="306">
        <v>4.9610000000000003</v>
      </c>
      <c r="K46" s="645">
        <v>0</v>
      </c>
      <c r="L46" s="306">
        <v>15.83</v>
      </c>
      <c r="M46" s="645">
        <v>1.5629999999999999</v>
      </c>
      <c r="N46" s="306">
        <v>1.302</v>
      </c>
      <c r="O46" s="645">
        <v>0</v>
      </c>
      <c r="P46" s="306">
        <v>0</v>
      </c>
      <c r="Q46" s="645">
        <v>52.646999999999998</v>
      </c>
      <c r="R46" s="306">
        <v>62.517000000000003</v>
      </c>
    </row>
    <row r="47" spans="1:24">
      <c r="Q47" s="198"/>
      <c r="R47" s="198"/>
      <c r="S47" s="198"/>
      <c r="T47" s="198"/>
      <c r="U47" s="198"/>
      <c r="V47" s="198"/>
      <c r="W47" s="198"/>
      <c r="X47" s="198"/>
    </row>
    <row r="48" spans="1:24">
      <c r="A48" s="189"/>
      <c r="B48" s="194" t="s">
        <v>354</v>
      </c>
      <c r="C48" s="645">
        <v>0</v>
      </c>
      <c r="D48" s="306">
        <v>0</v>
      </c>
      <c r="E48" s="650">
        <v>0.34699999999999998</v>
      </c>
      <c r="F48" s="306">
        <v>159.09</v>
      </c>
      <c r="G48" s="650">
        <v>0</v>
      </c>
      <c r="H48" s="306">
        <v>0</v>
      </c>
      <c r="I48" s="650">
        <v>0</v>
      </c>
      <c r="J48" s="306">
        <v>0</v>
      </c>
      <c r="K48" s="650">
        <v>1091.567</v>
      </c>
      <c r="L48" s="306">
        <v>0</v>
      </c>
      <c r="M48" s="650">
        <v>0</v>
      </c>
      <c r="N48" s="306">
        <v>0</v>
      </c>
      <c r="O48" s="650">
        <v>0</v>
      </c>
      <c r="P48" s="306">
        <v>0</v>
      </c>
      <c r="Q48" s="650">
        <v>1091.914</v>
      </c>
      <c r="R48" s="306">
        <v>159.09</v>
      </c>
    </row>
    <row r="49" spans="1:37">
      <c r="Q49" s="198"/>
      <c r="R49" s="198"/>
      <c r="S49" s="198"/>
      <c r="T49" s="198"/>
      <c r="U49" s="198"/>
      <c r="V49" s="198"/>
      <c r="W49" s="198"/>
      <c r="X49" s="198"/>
      <c r="Y49" s="198"/>
      <c r="Z49" s="198"/>
      <c r="AA49" s="198"/>
    </row>
    <row r="50" spans="1:37" s="173" customFormat="1">
      <c r="A50" s="187" t="s">
        <v>224</v>
      </c>
      <c r="B50" s="188"/>
      <c r="C50" s="645">
        <v>0</v>
      </c>
      <c r="D50" s="307">
        <v>0</v>
      </c>
      <c r="E50" s="645">
        <v>31.587</v>
      </c>
      <c r="F50" s="307">
        <v>56.932000000000002</v>
      </c>
      <c r="G50" s="645">
        <v>1299.771</v>
      </c>
      <c r="H50" s="307">
        <v>795.31100000000004</v>
      </c>
      <c r="I50" s="645">
        <v>900.697</v>
      </c>
      <c r="J50" s="307">
        <v>551.32500000000005</v>
      </c>
      <c r="K50" s="645">
        <v>0</v>
      </c>
      <c r="L50" s="307">
        <v>537.22299999999996</v>
      </c>
      <c r="M50" s="645">
        <v>181.72900000000001</v>
      </c>
      <c r="N50" s="307">
        <v>202.94</v>
      </c>
      <c r="O50" s="645">
        <v>0</v>
      </c>
      <c r="P50" s="307">
        <v>0</v>
      </c>
      <c r="Q50" s="645">
        <v>2413.7840000000001</v>
      </c>
      <c r="R50" s="307">
        <v>2143.7310000000002</v>
      </c>
    </row>
    <row r="51" spans="1:37">
      <c r="A51" s="189"/>
      <c r="B51" s="190" t="s">
        <v>337</v>
      </c>
      <c r="C51" s="645">
        <v>0</v>
      </c>
      <c r="D51" s="306">
        <v>0</v>
      </c>
      <c r="E51" s="645">
        <v>0</v>
      </c>
      <c r="F51" s="306">
        <v>0</v>
      </c>
      <c r="G51" s="645">
        <v>695.27700000000004</v>
      </c>
      <c r="H51" s="306">
        <v>656.90200000000004</v>
      </c>
      <c r="I51" s="645">
        <v>673.50900000000001</v>
      </c>
      <c r="J51" s="306">
        <v>384.85300000000001</v>
      </c>
      <c r="K51" s="645">
        <v>0</v>
      </c>
      <c r="L51" s="306">
        <v>236.649</v>
      </c>
      <c r="M51" s="645">
        <v>0</v>
      </c>
      <c r="N51" s="306">
        <v>0</v>
      </c>
      <c r="O51" s="645">
        <v>0</v>
      </c>
      <c r="P51" s="306">
        <v>0</v>
      </c>
      <c r="Q51" s="645">
        <v>1368.7860000000001</v>
      </c>
      <c r="R51" s="306">
        <v>1278.404</v>
      </c>
    </row>
    <row r="52" spans="1:37">
      <c r="A52" s="189"/>
      <c r="B52" s="190" t="s">
        <v>338</v>
      </c>
      <c r="C52" s="645">
        <v>0</v>
      </c>
      <c r="D52" s="306">
        <v>0</v>
      </c>
      <c r="E52" s="645">
        <v>0</v>
      </c>
      <c r="F52" s="306">
        <v>0</v>
      </c>
      <c r="G52" s="645">
        <v>52.892000000000003</v>
      </c>
      <c r="H52" s="306">
        <v>50.463999999999999</v>
      </c>
      <c r="I52" s="645">
        <v>40.043999999999997</v>
      </c>
      <c r="J52" s="306">
        <v>29.79</v>
      </c>
      <c r="K52" s="645">
        <v>0</v>
      </c>
      <c r="L52" s="306">
        <v>6.1859999999999999</v>
      </c>
      <c r="M52" s="645">
        <v>11.202999999999999</v>
      </c>
      <c r="N52" s="306">
        <v>12.903</v>
      </c>
      <c r="O52" s="645">
        <v>0</v>
      </c>
      <c r="P52" s="306">
        <v>0</v>
      </c>
      <c r="Q52" s="645">
        <v>104.139</v>
      </c>
      <c r="R52" s="306">
        <v>99.343000000000004</v>
      </c>
    </row>
    <row r="53" spans="1:37">
      <c r="A53" s="189"/>
      <c r="B53" s="190" t="s">
        <v>339</v>
      </c>
      <c r="C53" s="645">
        <v>0</v>
      </c>
      <c r="D53" s="306">
        <v>0</v>
      </c>
      <c r="E53" s="645">
        <v>0</v>
      </c>
      <c r="F53" s="306">
        <v>0</v>
      </c>
      <c r="G53" s="645">
        <v>2.2010000000000001</v>
      </c>
      <c r="H53" s="306">
        <v>6.4470000000000001</v>
      </c>
      <c r="I53" s="645">
        <v>0.56399999999999995</v>
      </c>
      <c r="J53" s="306">
        <v>0.38</v>
      </c>
      <c r="K53" s="645">
        <v>0</v>
      </c>
      <c r="L53" s="306">
        <v>0</v>
      </c>
      <c r="M53" s="645">
        <v>63.070999999999998</v>
      </c>
      <c r="N53" s="306">
        <v>63.777999999999999</v>
      </c>
      <c r="O53" s="645">
        <v>0</v>
      </c>
      <c r="P53" s="306">
        <v>0</v>
      </c>
      <c r="Q53" s="645">
        <v>65.835999999999999</v>
      </c>
      <c r="R53" s="306">
        <v>70.605000000000004</v>
      </c>
    </row>
    <row r="54" spans="1:37">
      <c r="A54" s="189"/>
      <c r="B54" s="190" t="s">
        <v>188</v>
      </c>
      <c r="C54" s="645">
        <v>0</v>
      </c>
      <c r="D54" s="306">
        <v>0</v>
      </c>
      <c r="E54" s="645">
        <v>0</v>
      </c>
      <c r="F54" s="306">
        <v>0</v>
      </c>
      <c r="G54" s="645">
        <v>441</v>
      </c>
      <c r="H54" s="306">
        <v>0</v>
      </c>
      <c r="I54" s="645">
        <v>0</v>
      </c>
      <c r="J54" s="306">
        <v>0</v>
      </c>
      <c r="K54" s="645">
        <v>0</v>
      </c>
      <c r="L54" s="306">
        <v>0</v>
      </c>
      <c r="M54" s="645">
        <v>58.265000000000001</v>
      </c>
      <c r="N54" s="306">
        <v>77.453999999999994</v>
      </c>
      <c r="O54" s="645">
        <v>0</v>
      </c>
      <c r="P54" s="306">
        <v>0</v>
      </c>
      <c r="Q54" s="645">
        <v>499.26499999999999</v>
      </c>
      <c r="R54" s="306">
        <v>77.453999999999994</v>
      </c>
    </row>
    <row r="55" spans="1:37">
      <c r="A55" s="189"/>
      <c r="B55" s="190" t="s">
        <v>340</v>
      </c>
      <c r="C55" s="645">
        <v>0</v>
      </c>
      <c r="D55" s="306">
        <v>0</v>
      </c>
      <c r="E55" s="645">
        <v>0</v>
      </c>
      <c r="F55" s="306">
        <v>0</v>
      </c>
      <c r="G55" s="645">
        <v>15.754</v>
      </c>
      <c r="H55" s="306">
        <v>8.2270000000000003</v>
      </c>
      <c r="I55" s="645">
        <v>45.38</v>
      </c>
      <c r="J55" s="306">
        <v>58.167000000000002</v>
      </c>
      <c r="K55" s="645">
        <v>0</v>
      </c>
      <c r="L55" s="306">
        <v>31.010999999999999</v>
      </c>
      <c r="M55" s="645">
        <v>6.0990000000000002</v>
      </c>
      <c r="N55" s="306">
        <v>6.61</v>
      </c>
      <c r="O55" s="645">
        <v>0</v>
      </c>
      <c r="P55" s="306">
        <v>0</v>
      </c>
      <c r="Q55" s="645">
        <v>67.233000000000004</v>
      </c>
      <c r="R55" s="306">
        <v>104.015</v>
      </c>
    </row>
    <row r="56" spans="1:37">
      <c r="A56" s="189"/>
      <c r="B56" s="190" t="s">
        <v>189</v>
      </c>
      <c r="C56" s="645">
        <v>0</v>
      </c>
      <c r="D56" s="306">
        <v>0</v>
      </c>
      <c r="E56" s="645">
        <v>14.862</v>
      </c>
      <c r="F56" s="306">
        <v>35.130000000000003</v>
      </c>
      <c r="G56" s="645">
        <v>79.843999999999994</v>
      </c>
      <c r="H56" s="306">
        <v>62.222000000000001</v>
      </c>
      <c r="I56" s="645">
        <v>108.779</v>
      </c>
      <c r="J56" s="306">
        <v>58.75</v>
      </c>
      <c r="K56" s="645">
        <v>0</v>
      </c>
      <c r="L56" s="306">
        <v>244.49299999999999</v>
      </c>
      <c r="M56" s="645">
        <v>42.66</v>
      </c>
      <c r="N56" s="306">
        <v>41.817</v>
      </c>
      <c r="O56" s="645">
        <v>0</v>
      </c>
      <c r="P56" s="306">
        <v>0</v>
      </c>
      <c r="Q56" s="645">
        <v>246.14500000000001</v>
      </c>
      <c r="R56" s="306">
        <v>442.41199999999998</v>
      </c>
    </row>
    <row r="57" spans="1:37">
      <c r="A57" s="189"/>
      <c r="B57" s="190" t="s">
        <v>190</v>
      </c>
      <c r="C57" s="645">
        <v>0</v>
      </c>
      <c r="D57" s="306">
        <v>0</v>
      </c>
      <c r="E57" s="645">
        <v>0.19800000000000001</v>
      </c>
      <c r="F57" s="306">
        <v>0.38500000000000001</v>
      </c>
      <c r="G57" s="645">
        <v>0</v>
      </c>
      <c r="H57" s="306">
        <v>0</v>
      </c>
      <c r="I57" s="645">
        <v>32.420999999999999</v>
      </c>
      <c r="J57" s="306">
        <v>19.385000000000002</v>
      </c>
      <c r="K57" s="645">
        <v>0</v>
      </c>
      <c r="L57" s="306">
        <v>1.39</v>
      </c>
      <c r="M57" s="645">
        <v>0.43099999999999999</v>
      </c>
      <c r="N57" s="306">
        <v>0.378</v>
      </c>
      <c r="O57" s="645">
        <v>0</v>
      </c>
      <c r="P57" s="306">
        <v>0</v>
      </c>
      <c r="Q57" s="645">
        <v>33.049999999999997</v>
      </c>
      <c r="R57" s="306">
        <v>21.538</v>
      </c>
    </row>
    <row r="58" spans="1:37">
      <c r="A58" s="189"/>
      <c r="B58" s="190" t="s">
        <v>341</v>
      </c>
      <c r="C58" s="645">
        <v>0</v>
      </c>
      <c r="D58" s="306">
        <v>0</v>
      </c>
      <c r="E58" s="645">
        <v>16.527000000000001</v>
      </c>
      <c r="F58" s="306">
        <v>21.417000000000002</v>
      </c>
      <c r="G58" s="645">
        <v>12.803000000000001</v>
      </c>
      <c r="H58" s="306">
        <v>11.048999999999999</v>
      </c>
      <c r="I58" s="645">
        <v>0</v>
      </c>
      <c r="J58" s="306">
        <v>0</v>
      </c>
      <c r="K58" s="645">
        <v>0</v>
      </c>
      <c r="L58" s="306">
        <v>17.494</v>
      </c>
      <c r="M58" s="645">
        <v>0</v>
      </c>
      <c r="N58" s="306">
        <v>0</v>
      </c>
      <c r="O58" s="645">
        <v>0</v>
      </c>
      <c r="P58" s="306">
        <v>0</v>
      </c>
      <c r="Q58" s="645">
        <v>29.33</v>
      </c>
      <c r="R58" s="306">
        <v>49.96</v>
      </c>
    </row>
    <row r="59" spans="1:37">
      <c r="Q59" s="198"/>
      <c r="R59" s="198"/>
      <c r="S59" s="198"/>
      <c r="T59" s="198"/>
      <c r="U59" s="198"/>
      <c r="V59" s="198"/>
      <c r="W59" s="198"/>
      <c r="X59" s="198"/>
      <c r="AK59" s="198"/>
    </row>
    <row r="60" spans="1:37" s="173" customFormat="1">
      <c r="A60" s="187" t="s">
        <v>225</v>
      </c>
      <c r="B60" s="188"/>
      <c r="C60" s="659">
        <v>0</v>
      </c>
      <c r="D60" s="307">
        <v>0</v>
      </c>
      <c r="E60" s="659">
        <v>105.23399999999999</v>
      </c>
      <c r="F60" s="307">
        <v>380.12</v>
      </c>
      <c r="G60" s="659">
        <v>4976.2269999999999</v>
      </c>
      <c r="H60" s="307">
        <v>3366.8609999999999</v>
      </c>
      <c r="I60" s="659">
        <v>2271.2550000000001</v>
      </c>
      <c r="J60" s="307">
        <v>1985.595</v>
      </c>
      <c r="K60" s="659">
        <v>1074.2</v>
      </c>
      <c r="L60" s="307">
        <v>1016.53</v>
      </c>
      <c r="M60" s="659">
        <v>1330.95</v>
      </c>
      <c r="N60" s="307">
        <v>1424.7470000000001</v>
      </c>
      <c r="O60" s="659">
        <v>0</v>
      </c>
      <c r="P60" s="307">
        <v>0</v>
      </c>
      <c r="Q60" s="659">
        <v>9757.866</v>
      </c>
      <c r="R60" s="307">
        <v>8173.8530000000001</v>
      </c>
    </row>
    <row r="61" spans="1:37" s="173" customFormat="1">
      <c r="A61" s="187" t="s">
        <v>355</v>
      </c>
      <c r="B61" s="188"/>
      <c r="C61" s="659">
        <v>0</v>
      </c>
      <c r="D61" s="307">
        <v>0</v>
      </c>
      <c r="E61" s="659">
        <v>105.23399999999999</v>
      </c>
      <c r="F61" s="307">
        <v>380.12</v>
      </c>
      <c r="G61" s="659">
        <v>4976.2269999999999</v>
      </c>
      <c r="H61" s="307">
        <v>3366.8609999999999</v>
      </c>
      <c r="I61" s="659">
        <v>2271.2550000000001</v>
      </c>
      <c r="J61" s="307">
        <v>1985.595</v>
      </c>
      <c r="K61" s="659">
        <v>1074.2</v>
      </c>
      <c r="L61" s="307">
        <v>1016.53</v>
      </c>
      <c r="M61" s="659">
        <v>1330.95</v>
      </c>
      <c r="N61" s="307">
        <v>1424.7470000000001</v>
      </c>
      <c r="O61" s="659">
        <v>0</v>
      </c>
      <c r="P61" s="307">
        <v>0</v>
      </c>
      <c r="Q61" s="659">
        <v>9757.866</v>
      </c>
      <c r="R61" s="307">
        <v>8173.8530000000001</v>
      </c>
    </row>
    <row r="62" spans="1:37">
      <c r="A62" s="189"/>
      <c r="B62" s="190" t="s">
        <v>191</v>
      </c>
      <c r="C62" s="650">
        <v>0</v>
      </c>
      <c r="D62" s="306">
        <v>0</v>
      </c>
      <c r="E62" s="650">
        <v>144.774</v>
      </c>
      <c r="F62" s="306">
        <v>529.96699999999998</v>
      </c>
      <c r="G62" s="650">
        <v>4513.7420000000002</v>
      </c>
      <c r="H62" s="306">
        <v>3036.366</v>
      </c>
      <c r="I62" s="650">
        <v>169.155</v>
      </c>
      <c r="J62" s="306">
        <v>135.14400000000001</v>
      </c>
      <c r="K62" s="650">
        <v>1081.1479999999999</v>
      </c>
      <c r="L62" s="306">
        <v>925.97</v>
      </c>
      <c r="M62" s="650">
        <v>1032.451</v>
      </c>
      <c r="N62" s="306">
        <v>1000.3390000000001</v>
      </c>
      <c r="O62" s="650">
        <v>0</v>
      </c>
      <c r="P62" s="306">
        <v>0</v>
      </c>
      <c r="Q62" s="650">
        <v>6941.27</v>
      </c>
      <c r="R62" s="306">
        <v>5627.7860000000001</v>
      </c>
    </row>
    <row r="63" spans="1:37">
      <c r="A63" s="189"/>
      <c r="B63" s="190" t="s">
        <v>192</v>
      </c>
      <c r="C63" s="650">
        <v>0</v>
      </c>
      <c r="D63" s="306">
        <v>0</v>
      </c>
      <c r="E63" s="650">
        <v>-30.327000000000002</v>
      </c>
      <c r="F63" s="306">
        <v>-365.137</v>
      </c>
      <c r="G63" s="650">
        <v>328.09500000000003</v>
      </c>
      <c r="H63" s="306">
        <v>262.697</v>
      </c>
      <c r="I63" s="650">
        <v>119.741</v>
      </c>
      <c r="J63" s="306">
        <v>211.36199999999999</v>
      </c>
      <c r="K63" s="650">
        <v>52.533999999999999</v>
      </c>
      <c r="L63" s="306">
        <v>75.31</v>
      </c>
      <c r="M63" s="650">
        <v>232.59</v>
      </c>
      <c r="N63" s="306">
        <v>359.93</v>
      </c>
      <c r="O63" s="650">
        <v>0</v>
      </c>
      <c r="P63" s="306">
        <v>0</v>
      </c>
      <c r="Q63" s="650">
        <v>702.63300000000004</v>
      </c>
      <c r="R63" s="306">
        <v>544.16200000000003</v>
      </c>
    </row>
    <row r="64" spans="1:37">
      <c r="A64" s="189"/>
      <c r="B64" s="190" t="s">
        <v>363</v>
      </c>
      <c r="C64" s="650">
        <v>0</v>
      </c>
      <c r="D64" s="306">
        <v>0</v>
      </c>
      <c r="E64" s="650">
        <v>0</v>
      </c>
      <c r="F64" s="306">
        <v>0</v>
      </c>
      <c r="G64" s="650">
        <v>0</v>
      </c>
      <c r="H64" s="306">
        <v>0</v>
      </c>
      <c r="I64" s="650">
        <v>30.477</v>
      </c>
      <c r="J64" s="306">
        <v>24.349</v>
      </c>
      <c r="K64" s="650">
        <v>3.1869999999999998</v>
      </c>
      <c r="L64" s="306">
        <v>3.7959999999999998</v>
      </c>
      <c r="M64" s="650">
        <v>0</v>
      </c>
      <c r="N64" s="306">
        <v>0</v>
      </c>
      <c r="O64" s="650">
        <v>0</v>
      </c>
      <c r="P64" s="306">
        <v>0</v>
      </c>
      <c r="Q64" s="650">
        <v>33.664000000000001</v>
      </c>
      <c r="R64" s="306">
        <v>28.145</v>
      </c>
    </row>
    <row r="65" spans="1:69">
      <c r="A65" s="189"/>
      <c r="B65" s="190" t="s">
        <v>357</v>
      </c>
      <c r="C65" s="650">
        <v>0</v>
      </c>
      <c r="D65" s="306">
        <v>0</v>
      </c>
      <c r="E65" s="650">
        <v>0</v>
      </c>
      <c r="F65" s="306">
        <v>0</v>
      </c>
      <c r="G65" s="650">
        <v>-5.7000000000000002E-2</v>
      </c>
      <c r="H65" s="306">
        <v>-5.2999999999999999E-2</v>
      </c>
      <c r="I65" s="650">
        <v>0</v>
      </c>
      <c r="J65" s="306">
        <v>0</v>
      </c>
      <c r="K65" s="650">
        <v>0</v>
      </c>
      <c r="L65" s="306">
        <v>0</v>
      </c>
      <c r="M65" s="650">
        <v>0</v>
      </c>
      <c r="N65" s="306">
        <v>0</v>
      </c>
      <c r="O65" s="650">
        <v>0</v>
      </c>
      <c r="P65" s="306">
        <v>0</v>
      </c>
      <c r="Q65" s="650">
        <v>-5.7000000000000002E-2</v>
      </c>
      <c r="R65" s="306">
        <v>-5.2999999999999999E-2</v>
      </c>
    </row>
    <row r="66" spans="1:69">
      <c r="A66" s="189"/>
      <c r="B66" s="190" t="s">
        <v>342</v>
      </c>
      <c r="C66" s="650">
        <v>0</v>
      </c>
      <c r="D66" s="306">
        <v>0</v>
      </c>
      <c r="E66" s="645">
        <v>0</v>
      </c>
      <c r="F66" s="306">
        <v>0</v>
      </c>
      <c r="G66" s="645">
        <v>0</v>
      </c>
      <c r="H66" s="306">
        <v>0</v>
      </c>
      <c r="I66" s="645">
        <v>0</v>
      </c>
      <c r="J66" s="306">
        <v>0</v>
      </c>
      <c r="K66" s="645">
        <v>0</v>
      </c>
      <c r="L66" s="306">
        <v>0</v>
      </c>
      <c r="M66" s="645">
        <v>0</v>
      </c>
      <c r="N66" s="306">
        <v>0</v>
      </c>
      <c r="O66" s="645">
        <v>0</v>
      </c>
      <c r="P66" s="306">
        <v>0</v>
      </c>
      <c r="Q66" s="645">
        <v>0</v>
      </c>
      <c r="R66" s="306">
        <v>0</v>
      </c>
    </row>
    <row r="67" spans="1:69">
      <c r="A67" s="189"/>
      <c r="B67" s="190" t="s">
        <v>343</v>
      </c>
      <c r="C67" s="650">
        <v>0</v>
      </c>
      <c r="D67" s="306">
        <v>0</v>
      </c>
      <c r="E67" s="650">
        <v>-9.2129999999999992</v>
      </c>
      <c r="F67" s="306">
        <v>215.29</v>
      </c>
      <c r="G67" s="650">
        <v>134.447</v>
      </c>
      <c r="H67" s="306">
        <v>67.850999999999999</v>
      </c>
      <c r="I67" s="650">
        <v>1951.8820000000001</v>
      </c>
      <c r="J67" s="306">
        <v>1614.74</v>
      </c>
      <c r="K67" s="650">
        <v>-62.668999999999997</v>
      </c>
      <c r="L67" s="306">
        <v>11.454000000000001</v>
      </c>
      <c r="M67" s="650">
        <v>65.909000000000006</v>
      </c>
      <c r="N67" s="306">
        <v>64.477999999999994</v>
      </c>
      <c r="O67" s="650">
        <v>0</v>
      </c>
      <c r="P67" s="306">
        <v>0</v>
      </c>
      <c r="Q67" s="650">
        <v>2080.3560000000002</v>
      </c>
      <c r="R67" s="306">
        <v>1973.8130000000001</v>
      </c>
    </row>
    <row r="68" spans="1:69">
      <c r="Q68" s="198"/>
      <c r="R68" s="198"/>
      <c r="S68" s="198"/>
      <c r="T68" s="198"/>
      <c r="U68" s="198"/>
      <c r="V68" s="198"/>
      <c r="W68" s="198"/>
      <c r="X68" s="198"/>
      <c r="Y68" s="198"/>
      <c r="Z68" s="198"/>
      <c r="AA68" s="198"/>
    </row>
    <row r="69" spans="1:69">
      <c r="A69" s="201" t="s">
        <v>226</v>
      </c>
      <c r="B69" s="190"/>
      <c r="C69" s="650">
        <v>0</v>
      </c>
      <c r="D69" s="307">
        <v>0</v>
      </c>
      <c r="E69" s="650">
        <v>0</v>
      </c>
      <c r="F69" s="307">
        <v>0</v>
      </c>
      <c r="G69" s="650">
        <v>0</v>
      </c>
      <c r="H69" s="307">
        <v>0</v>
      </c>
      <c r="I69" s="650">
        <v>0</v>
      </c>
      <c r="J69" s="307">
        <v>0</v>
      </c>
      <c r="K69" s="650">
        <v>0</v>
      </c>
      <c r="L69" s="307">
        <v>0</v>
      </c>
      <c r="M69" s="650">
        <v>0</v>
      </c>
      <c r="N69" s="307">
        <v>0</v>
      </c>
      <c r="O69" s="650">
        <v>0</v>
      </c>
      <c r="P69" s="307">
        <v>0</v>
      </c>
      <c r="Q69" s="650">
        <v>0</v>
      </c>
      <c r="R69" s="307">
        <v>0</v>
      </c>
    </row>
    <row r="70" spans="1:69">
      <c r="Q70" s="198"/>
      <c r="R70" s="198"/>
      <c r="S70" s="198"/>
      <c r="T70" s="198"/>
      <c r="U70" s="198"/>
      <c r="V70" s="198"/>
      <c r="W70" s="198"/>
      <c r="X70" s="198"/>
      <c r="Y70" s="198"/>
      <c r="Z70" s="198"/>
      <c r="AA70" s="198"/>
      <c r="AB70" s="198"/>
      <c r="AC70" s="198"/>
      <c r="AD70" s="198"/>
      <c r="AE70" s="198"/>
      <c r="AF70" s="198"/>
      <c r="AG70" s="198"/>
    </row>
    <row r="71" spans="1:69">
      <c r="A71" s="187" t="s">
        <v>227</v>
      </c>
      <c r="B71" s="190"/>
      <c r="C71" s="659">
        <v>0</v>
      </c>
      <c r="D71" s="307">
        <v>0</v>
      </c>
      <c r="E71" s="659">
        <v>163.07300000000001</v>
      </c>
      <c r="F71" s="307">
        <v>631.66300000000001</v>
      </c>
      <c r="G71" s="659">
        <v>7156.0959999999995</v>
      </c>
      <c r="H71" s="307">
        <v>5487.0010000000002</v>
      </c>
      <c r="I71" s="659">
        <v>3964.0450000000001</v>
      </c>
      <c r="J71" s="307">
        <v>2972.8809999999999</v>
      </c>
      <c r="K71" s="659">
        <v>2165.7669999999998</v>
      </c>
      <c r="L71" s="307">
        <v>2032.866</v>
      </c>
      <c r="M71" s="659">
        <v>1648.317</v>
      </c>
      <c r="N71" s="307">
        <v>1708.271</v>
      </c>
      <c r="O71" s="659">
        <v>-2.5999999999999999E-2</v>
      </c>
      <c r="P71" s="307">
        <v>-0.20899999999999999</v>
      </c>
      <c r="Q71" s="659">
        <v>15097.272000000001</v>
      </c>
      <c r="R71" s="307">
        <v>12832.473</v>
      </c>
    </row>
    <row r="72" spans="1:69">
      <c r="C72" s="186"/>
      <c r="D72" s="186"/>
      <c r="E72" s="186"/>
      <c r="F72" s="186"/>
      <c r="G72" s="186"/>
      <c r="H72" s="186"/>
      <c r="I72" s="186"/>
      <c r="J72" s="186"/>
      <c r="K72" s="186"/>
      <c r="L72" s="186"/>
      <c r="M72" s="186"/>
      <c r="N72" s="186"/>
      <c r="O72" s="186"/>
      <c r="P72" s="186"/>
      <c r="Q72" s="186"/>
      <c r="R72" s="186"/>
      <c r="S72" s="198"/>
      <c r="T72" s="198"/>
      <c r="U72" s="198"/>
      <c r="V72" s="198"/>
      <c r="W72" s="198"/>
      <c r="X72" s="198"/>
      <c r="Y72" s="198"/>
      <c r="Z72" s="198"/>
      <c r="AA72" s="198"/>
    </row>
    <row r="73" spans="1:69">
      <c r="C73" s="186"/>
      <c r="D73" s="186"/>
      <c r="E73" s="186"/>
      <c r="F73" s="186"/>
      <c r="G73" s="186"/>
      <c r="H73" s="186"/>
      <c r="I73" s="186"/>
      <c r="J73" s="186"/>
      <c r="K73" s="186"/>
      <c r="L73" s="186"/>
      <c r="M73" s="186"/>
      <c r="N73" s="186"/>
      <c r="O73" s="186"/>
      <c r="P73" s="186"/>
      <c r="Q73" s="186"/>
      <c r="R73" s="186"/>
      <c r="S73" s="198"/>
      <c r="T73" s="198"/>
      <c r="U73" s="198"/>
      <c r="V73" s="198"/>
      <c r="W73" s="198"/>
      <c r="X73" s="198"/>
      <c r="Y73" s="198"/>
      <c r="Z73" s="198"/>
      <c r="AA73" s="198"/>
    </row>
    <row r="74" spans="1:69">
      <c r="C74" s="956" t="s">
        <v>117</v>
      </c>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J74" s="198">
        <v>0</v>
      </c>
      <c r="AK74" s="198">
        <v>0</v>
      </c>
      <c r="AL74" s="956" t="s">
        <v>117</v>
      </c>
      <c r="AM74" s="810">
        <v>0</v>
      </c>
      <c r="AN74" s="810">
        <v>0</v>
      </c>
      <c r="AO74" s="810">
        <v>0</v>
      </c>
      <c r="AP74" s="810">
        <v>0</v>
      </c>
      <c r="AQ74" s="810">
        <v>0</v>
      </c>
      <c r="AR74" s="810">
        <v>0</v>
      </c>
      <c r="AS74" s="810">
        <v>0</v>
      </c>
      <c r="AT74" s="810">
        <v>0</v>
      </c>
      <c r="AU74" s="810">
        <v>0</v>
      </c>
      <c r="AV74" s="810">
        <v>0</v>
      </c>
      <c r="AW74" s="810">
        <v>0</v>
      </c>
      <c r="AX74" s="810">
        <v>0</v>
      </c>
      <c r="AY74" s="810">
        <v>0</v>
      </c>
      <c r="AZ74" s="810">
        <v>0</v>
      </c>
      <c r="BA74" s="810">
        <v>0</v>
      </c>
      <c r="BB74" s="810">
        <v>0</v>
      </c>
      <c r="BC74" s="810">
        <v>0</v>
      </c>
      <c r="BD74" s="810">
        <v>0</v>
      </c>
      <c r="BE74" s="810">
        <v>0</v>
      </c>
      <c r="BF74" s="810">
        <v>0</v>
      </c>
      <c r="BG74" s="810">
        <v>0</v>
      </c>
      <c r="BH74" s="810">
        <v>0</v>
      </c>
      <c r="BI74" s="810">
        <v>0</v>
      </c>
      <c r="BJ74" s="810">
        <v>0</v>
      </c>
      <c r="BK74" s="810">
        <v>0</v>
      </c>
      <c r="BL74" s="810">
        <v>0</v>
      </c>
      <c r="BM74" s="810">
        <v>0</v>
      </c>
      <c r="BN74" s="810">
        <v>0</v>
      </c>
      <c r="BO74" s="810">
        <v>0</v>
      </c>
      <c r="BP74" s="810">
        <v>0</v>
      </c>
      <c r="BQ74" s="810">
        <v>0</v>
      </c>
    </row>
    <row r="75" spans="1:69">
      <c r="A75" s="934" t="s">
        <v>71</v>
      </c>
      <c r="B75" s="935"/>
      <c r="C75" s="927" t="s">
        <v>20</v>
      </c>
      <c r="D75" s="933"/>
      <c r="E75" s="933"/>
      <c r="F75" s="928"/>
      <c r="G75" s="927" t="s">
        <v>10</v>
      </c>
      <c r="H75" s="933"/>
      <c r="I75" s="933"/>
      <c r="J75" s="928"/>
      <c r="K75" s="927" t="s">
        <v>46</v>
      </c>
      <c r="L75" s="933"/>
      <c r="M75" s="933"/>
      <c r="N75" s="928"/>
      <c r="O75" s="927" t="s">
        <v>14</v>
      </c>
      <c r="P75" s="933"/>
      <c r="Q75" s="933"/>
      <c r="R75" s="928"/>
      <c r="S75" s="927" t="s">
        <v>47</v>
      </c>
      <c r="T75" s="933"/>
      <c r="U75" s="933"/>
      <c r="V75" s="928"/>
      <c r="W75" s="927" t="s">
        <v>311</v>
      </c>
      <c r="X75" s="933"/>
      <c r="Y75" s="933"/>
      <c r="Z75" s="928"/>
      <c r="AA75" s="927" t="s">
        <v>242</v>
      </c>
      <c r="AB75" s="933"/>
      <c r="AC75" s="933"/>
      <c r="AD75" s="928"/>
      <c r="AE75" s="927" t="s">
        <v>17</v>
      </c>
      <c r="AF75" s="933"/>
      <c r="AG75" s="933"/>
      <c r="AH75" s="928"/>
      <c r="AJ75" s="934" t="s">
        <v>71</v>
      </c>
      <c r="AK75" s="935">
        <v>0</v>
      </c>
      <c r="AL75" s="927" t="s">
        <v>20</v>
      </c>
      <c r="AM75" s="933">
        <v>0</v>
      </c>
      <c r="AN75" s="933">
        <v>0</v>
      </c>
      <c r="AO75" s="928">
        <v>0</v>
      </c>
      <c r="AP75" s="927" t="s">
        <v>10</v>
      </c>
      <c r="AQ75" s="933">
        <v>0</v>
      </c>
      <c r="AR75" s="933">
        <v>0</v>
      </c>
      <c r="AS75" s="928">
        <v>0</v>
      </c>
      <c r="AT75" s="927" t="s">
        <v>46</v>
      </c>
      <c r="AU75" s="933">
        <v>0</v>
      </c>
      <c r="AV75" s="933">
        <v>0</v>
      </c>
      <c r="AW75" s="928">
        <v>0</v>
      </c>
      <c r="AX75" s="927" t="s">
        <v>14</v>
      </c>
      <c r="AY75" s="933">
        <v>0</v>
      </c>
      <c r="AZ75" s="933">
        <v>0</v>
      </c>
      <c r="BA75" s="928">
        <v>0</v>
      </c>
      <c r="BB75" s="927" t="s">
        <v>47</v>
      </c>
      <c r="BC75" s="933">
        <v>0</v>
      </c>
      <c r="BD75" s="933">
        <v>0</v>
      </c>
      <c r="BE75" s="928">
        <v>0</v>
      </c>
      <c r="BF75" s="927" t="s">
        <v>311</v>
      </c>
      <c r="BG75" s="933">
        <v>0</v>
      </c>
      <c r="BH75" s="933">
        <v>0</v>
      </c>
      <c r="BI75" s="928">
        <v>0</v>
      </c>
      <c r="BJ75" s="927" t="s">
        <v>242</v>
      </c>
      <c r="BK75" s="933">
        <v>0</v>
      </c>
      <c r="BL75" s="933">
        <v>0</v>
      </c>
      <c r="BM75" s="928">
        <v>0</v>
      </c>
      <c r="BN75" s="927" t="s">
        <v>17</v>
      </c>
      <c r="BO75" s="933">
        <v>0</v>
      </c>
      <c r="BP75" s="933">
        <v>0</v>
      </c>
      <c r="BQ75" s="928">
        <v>0</v>
      </c>
    </row>
    <row r="76" spans="1:69">
      <c r="A76" s="766"/>
      <c r="B76" s="767"/>
      <c r="C76" s="927" t="s">
        <v>257</v>
      </c>
      <c r="D76" s="928"/>
      <c r="E76" s="927" t="s">
        <v>460</v>
      </c>
      <c r="F76" s="928"/>
      <c r="G76" s="927" t="s">
        <v>257</v>
      </c>
      <c r="H76" s="928"/>
      <c r="I76" s="927" t="s">
        <v>460</v>
      </c>
      <c r="J76" s="928"/>
      <c r="K76" s="927" t="s">
        <v>257</v>
      </c>
      <c r="L76" s="928"/>
      <c r="M76" s="927" t="s">
        <v>460</v>
      </c>
      <c r="N76" s="928"/>
      <c r="O76" s="927" t="s">
        <v>257</v>
      </c>
      <c r="P76" s="928"/>
      <c r="Q76" s="927" t="s">
        <v>460</v>
      </c>
      <c r="R76" s="928"/>
      <c r="S76" s="927" t="s">
        <v>257</v>
      </c>
      <c r="T76" s="928"/>
      <c r="U76" s="927" t="s">
        <v>460</v>
      </c>
      <c r="V76" s="928"/>
      <c r="W76" s="927" t="s">
        <v>257</v>
      </c>
      <c r="X76" s="928"/>
      <c r="Y76" s="927" t="s">
        <v>460</v>
      </c>
      <c r="Z76" s="928"/>
      <c r="AA76" s="927" t="s">
        <v>257</v>
      </c>
      <c r="AB76" s="928"/>
      <c r="AC76" s="927" t="s">
        <v>460</v>
      </c>
      <c r="AD76" s="928"/>
      <c r="AE76" s="927" t="s">
        <v>257</v>
      </c>
      <c r="AF76" s="928"/>
      <c r="AG76" s="927" t="s">
        <v>460</v>
      </c>
      <c r="AH76" s="928"/>
      <c r="AJ76" s="766">
        <v>0</v>
      </c>
      <c r="AK76" s="767">
        <v>0</v>
      </c>
      <c r="AL76" s="927" t="s">
        <v>257</v>
      </c>
      <c r="AM76" s="928">
        <v>0</v>
      </c>
      <c r="AN76" s="927" t="s">
        <v>460</v>
      </c>
      <c r="AO76" s="928">
        <v>0</v>
      </c>
      <c r="AP76" s="927" t="s">
        <v>257</v>
      </c>
      <c r="AQ76" s="928">
        <v>0</v>
      </c>
      <c r="AR76" s="927" t="s">
        <v>460</v>
      </c>
      <c r="AS76" s="928">
        <v>0</v>
      </c>
      <c r="AT76" s="927" t="s">
        <v>257</v>
      </c>
      <c r="AU76" s="928">
        <v>0</v>
      </c>
      <c r="AV76" s="927" t="s">
        <v>460</v>
      </c>
      <c r="AW76" s="928">
        <v>0</v>
      </c>
      <c r="AX76" s="927" t="s">
        <v>257</v>
      </c>
      <c r="AY76" s="928">
        <v>0</v>
      </c>
      <c r="AZ76" s="927" t="s">
        <v>460</v>
      </c>
      <c r="BA76" s="928">
        <v>0</v>
      </c>
      <c r="BB76" s="927" t="s">
        <v>257</v>
      </c>
      <c r="BC76" s="928">
        <v>0</v>
      </c>
      <c r="BD76" s="927" t="s">
        <v>460</v>
      </c>
      <c r="BE76" s="928">
        <v>0</v>
      </c>
      <c r="BF76" s="927" t="s">
        <v>257</v>
      </c>
      <c r="BG76" s="928">
        <v>0</v>
      </c>
      <c r="BH76" s="927" t="s">
        <v>460</v>
      </c>
      <c r="BI76" s="928">
        <v>0</v>
      </c>
      <c r="BJ76" s="927" t="s">
        <v>257</v>
      </c>
      <c r="BK76" s="928">
        <v>0</v>
      </c>
      <c r="BL76" s="927" t="s">
        <v>460</v>
      </c>
      <c r="BM76" s="928">
        <v>0</v>
      </c>
      <c r="BN76" s="927" t="s">
        <v>257</v>
      </c>
      <c r="BO76" s="928">
        <v>0</v>
      </c>
      <c r="BP76" s="927" t="s">
        <v>460</v>
      </c>
      <c r="BQ76" s="928">
        <v>0</v>
      </c>
    </row>
    <row r="77" spans="1:69">
      <c r="A77" s="929"/>
      <c r="B77" s="930"/>
      <c r="C77" s="646" t="s">
        <v>524</v>
      </c>
      <c r="D77" s="302" t="s">
        <v>525</v>
      </c>
      <c r="E77" s="646" t="s">
        <v>521</v>
      </c>
      <c r="F77" s="302" t="s">
        <v>522</v>
      </c>
      <c r="G77" s="646" t="s">
        <v>524</v>
      </c>
      <c r="H77" s="302" t="s">
        <v>525</v>
      </c>
      <c r="I77" s="646" t="s">
        <v>521</v>
      </c>
      <c r="J77" s="302" t="s">
        <v>522</v>
      </c>
      <c r="K77" s="646" t="s">
        <v>524</v>
      </c>
      <c r="L77" s="302" t="s">
        <v>525</v>
      </c>
      <c r="M77" s="646" t="s">
        <v>521</v>
      </c>
      <c r="N77" s="302" t="s">
        <v>522</v>
      </c>
      <c r="O77" s="646" t="s">
        <v>524</v>
      </c>
      <c r="P77" s="302" t="s">
        <v>525</v>
      </c>
      <c r="Q77" s="646" t="s">
        <v>521</v>
      </c>
      <c r="R77" s="302" t="s">
        <v>522</v>
      </c>
      <c r="S77" s="646" t="s">
        <v>524</v>
      </c>
      <c r="T77" s="302" t="s">
        <v>525</v>
      </c>
      <c r="U77" s="646" t="s">
        <v>521</v>
      </c>
      <c r="V77" s="302" t="s">
        <v>522</v>
      </c>
      <c r="W77" s="646" t="s">
        <v>524</v>
      </c>
      <c r="X77" s="302" t="s">
        <v>525</v>
      </c>
      <c r="Y77" s="646" t="s">
        <v>521</v>
      </c>
      <c r="Z77" s="302" t="s">
        <v>522</v>
      </c>
      <c r="AA77" s="646" t="s">
        <v>524</v>
      </c>
      <c r="AB77" s="302" t="s">
        <v>525</v>
      </c>
      <c r="AC77" s="646" t="s">
        <v>521</v>
      </c>
      <c r="AD77" s="302" t="s">
        <v>522</v>
      </c>
      <c r="AE77" s="646" t="s">
        <v>524</v>
      </c>
      <c r="AF77" s="302" t="s">
        <v>525</v>
      </c>
      <c r="AG77" s="646" t="s">
        <v>521</v>
      </c>
      <c r="AH77" s="302" t="s">
        <v>522</v>
      </c>
      <c r="AI77" s="198"/>
      <c r="AJ77" s="929">
        <v>0</v>
      </c>
      <c r="AK77" s="930">
        <v>0</v>
      </c>
      <c r="AL77" s="646" t="s">
        <v>543</v>
      </c>
      <c r="AM77" s="302" t="s">
        <v>544</v>
      </c>
      <c r="AN77" s="646" t="s">
        <v>545</v>
      </c>
      <c r="AO77" s="302" t="s">
        <v>546</v>
      </c>
      <c r="AP77" s="646" t="s">
        <v>543</v>
      </c>
      <c r="AQ77" s="302" t="s">
        <v>544</v>
      </c>
      <c r="AR77" s="646" t="s">
        <v>545</v>
      </c>
      <c r="AS77" s="302" t="s">
        <v>546</v>
      </c>
      <c r="AT77" s="646" t="s">
        <v>543</v>
      </c>
      <c r="AU77" s="302" t="s">
        <v>544</v>
      </c>
      <c r="AV77" s="646" t="s">
        <v>545</v>
      </c>
      <c r="AW77" s="302" t="s">
        <v>546</v>
      </c>
      <c r="AX77" s="646" t="s">
        <v>543</v>
      </c>
      <c r="AY77" s="302" t="s">
        <v>544</v>
      </c>
      <c r="AZ77" s="646" t="s">
        <v>545</v>
      </c>
      <c r="BA77" s="302" t="s">
        <v>546</v>
      </c>
      <c r="BB77" s="646" t="s">
        <v>543</v>
      </c>
      <c r="BC77" s="302" t="s">
        <v>544</v>
      </c>
      <c r="BD77" s="646" t="s">
        <v>545</v>
      </c>
      <c r="BE77" s="302" t="s">
        <v>546</v>
      </c>
      <c r="BF77" s="646" t="s">
        <v>543</v>
      </c>
      <c r="BG77" s="302" t="s">
        <v>544</v>
      </c>
      <c r="BH77" s="646" t="s">
        <v>545</v>
      </c>
      <c r="BI77" s="302" t="s">
        <v>546</v>
      </c>
      <c r="BJ77" s="646" t="s">
        <v>543</v>
      </c>
      <c r="BK77" s="302" t="s">
        <v>544</v>
      </c>
      <c r="BL77" s="646" t="s">
        <v>545</v>
      </c>
      <c r="BM77" s="302" t="s">
        <v>546</v>
      </c>
      <c r="BN77" s="646" t="s">
        <v>543</v>
      </c>
      <c r="BO77" s="302" t="s">
        <v>544</v>
      </c>
      <c r="BP77" s="646" t="s">
        <v>545</v>
      </c>
      <c r="BQ77" s="302" t="s">
        <v>546</v>
      </c>
    </row>
    <row r="78" spans="1:69">
      <c r="A78" s="931"/>
      <c r="B78" s="932"/>
      <c r="C78" s="647" t="s">
        <v>301</v>
      </c>
      <c r="D78" s="303" t="s">
        <v>301</v>
      </c>
      <c r="E78" s="647" t="s">
        <v>301</v>
      </c>
      <c r="F78" s="303" t="s">
        <v>301</v>
      </c>
      <c r="G78" s="647" t="s">
        <v>301</v>
      </c>
      <c r="H78" s="303" t="s">
        <v>301</v>
      </c>
      <c r="I78" s="647" t="s">
        <v>301</v>
      </c>
      <c r="J78" s="303" t="s">
        <v>301</v>
      </c>
      <c r="K78" s="647" t="s">
        <v>301</v>
      </c>
      <c r="L78" s="303" t="s">
        <v>301</v>
      </c>
      <c r="M78" s="647" t="s">
        <v>301</v>
      </c>
      <c r="N78" s="303" t="s">
        <v>301</v>
      </c>
      <c r="O78" s="647" t="s">
        <v>301</v>
      </c>
      <c r="P78" s="303" t="s">
        <v>301</v>
      </c>
      <c r="Q78" s="647" t="s">
        <v>301</v>
      </c>
      <c r="R78" s="303" t="s">
        <v>301</v>
      </c>
      <c r="S78" s="647" t="s">
        <v>301</v>
      </c>
      <c r="T78" s="303" t="s">
        <v>301</v>
      </c>
      <c r="U78" s="647" t="s">
        <v>301</v>
      </c>
      <c r="V78" s="303" t="s">
        <v>301</v>
      </c>
      <c r="W78" s="647" t="s">
        <v>301</v>
      </c>
      <c r="X78" s="303" t="s">
        <v>301</v>
      </c>
      <c r="Y78" s="647" t="s">
        <v>301</v>
      </c>
      <c r="Z78" s="303" t="s">
        <v>301</v>
      </c>
      <c r="AA78" s="647" t="s">
        <v>301</v>
      </c>
      <c r="AB78" s="303" t="s">
        <v>301</v>
      </c>
      <c r="AC78" s="647" t="s">
        <v>301</v>
      </c>
      <c r="AD78" s="303" t="s">
        <v>301</v>
      </c>
      <c r="AE78" s="647" t="s">
        <v>301</v>
      </c>
      <c r="AF78" s="303" t="s">
        <v>301</v>
      </c>
      <c r="AG78" s="647" t="s">
        <v>301</v>
      </c>
      <c r="AH78" s="303" t="s">
        <v>301</v>
      </c>
      <c r="AJ78" s="931">
        <v>0</v>
      </c>
      <c r="AK78" s="932">
        <v>0</v>
      </c>
      <c r="AL78" s="647" t="s">
        <v>301</v>
      </c>
      <c r="AM78" s="303" t="s">
        <v>301</v>
      </c>
      <c r="AN78" s="647" t="s">
        <v>301</v>
      </c>
      <c r="AO78" s="303" t="s">
        <v>301</v>
      </c>
      <c r="AP78" s="647" t="s">
        <v>301</v>
      </c>
      <c r="AQ78" s="303" t="s">
        <v>301</v>
      </c>
      <c r="AR78" s="647" t="s">
        <v>301</v>
      </c>
      <c r="AS78" s="303" t="s">
        <v>301</v>
      </c>
      <c r="AT78" s="647" t="s">
        <v>301</v>
      </c>
      <c r="AU78" s="303" t="s">
        <v>301</v>
      </c>
      <c r="AV78" s="647" t="s">
        <v>301</v>
      </c>
      <c r="AW78" s="303" t="s">
        <v>301</v>
      </c>
      <c r="AX78" s="647" t="s">
        <v>301</v>
      </c>
      <c r="AY78" s="303" t="s">
        <v>301</v>
      </c>
      <c r="AZ78" s="647" t="s">
        <v>301</v>
      </c>
      <c r="BA78" s="303" t="s">
        <v>301</v>
      </c>
      <c r="BB78" s="647" t="s">
        <v>301</v>
      </c>
      <c r="BC78" s="303" t="s">
        <v>301</v>
      </c>
      <c r="BD78" s="647" t="s">
        <v>301</v>
      </c>
      <c r="BE78" s="303" t="s">
        <v>301</v>
      </c>
      <c r="BF78" s="647" t="s">
        <v>301</v>
      </c>
      <c r="BG78" s="303" t="s">
        <v>301</v>
      </c>
      <c r="BH78" s="647" t="s">
        <v>301</v>
      </c>
      <c r="BI78" s="303" t="s">
        <v>301</v>
      </c>
      <c r="BJ78" s="647" t="s">
        <v>301</v>
      </c>
      <c r="BK78" s="303" t="s">
        <v>301</v>
      </c>
      <c r="BL78" s="647" t="s">
        <v>301</v>
      </c>
      <c r="BM78" s="303" t="s">
        <v>301</v>
      </c>
      <c r="BN78" s="647" t="s">
        <v>301</v>
      </c>
      <c r="BO78" s="303" t="s">
        <v>301</v>
      </c>
      <c r="BP78" s="647" t="s">
        <v>301</v>
      </c>
      <c r="BQ78" s="303" t="s">
        <v>301</v>
      </c>
    </row>
    <row r="79" spans="1:69" s="173" customFormat="1">
      <c r="A79" s="187" t="s">
        <v>228</v>
      </c>
      <c r="B79" s="210"/>
      <c r="C79" s="659">
        <v>0</v>
      </c>
      <c r="D79" s="653">
        <v>0</v>
      </c>
      <c r="E79" s="659">
        <f t="shared" ref="E79:E110" si="0">C79-AL79</f>
        <v>0</v>
      </c>
      <c r="F79" s="653">
        <f t="shared" ref="F79:F110" si="1">D79-AM79</f>
        <v>0</v>
      </c>
      <c r="G79" s="659">
        <v>41.802999999999997</v>
      </c>
      <c r="H79" s="653">
        <v>191.10400000000001</v>
      </c>
      <c r="I79" s="659">
        <f t="shared" ref="I79:I128" si="2">G79-AP79</f>
        <v>-5.7590000000000003</v>
      </c>
      <c r="J79" s="653">
        <f t="shared" ref="J79:J128" si="3">H79-AQ79</f>
        <v>31.737000000000023</v>
      </c>
      <c r="K79" s="659">
        <v>1098.0039999999999</v>
      </c>
      <c r="L79" s="653">
        <v>1289.3720000000001</v>
      </c>
      <c r="M79" s="659">
        <f t="shared" ref="M79:M128" si="4">K79-AT79</f>
        <v>278.88799999999992</v>
      </c>
      <c r="N79" s="653">
        <f t="shared" ref="N79:N128" si="5">L79-AU79</f>
        <v>284.23</v>
      </c>
      <c r="O79" s="659">
        <v>1723.38</v>
      </c>
      <c r="P79" s="653">
        <v>1344.6320000000001</v>
      </c>
      <c r="Q79" s="659">
        <f t="shared" ref="Q79:Q128" si="6">O79-AX79</f>
        <v>436.42500000000018</v>
      </c>
      <c r="R79" s="653">
        <f t="shared" ref="R79:R128" si="7">P79-AY79</f>
        <v>297.13499999999999</v>
      </c>
      <c r="S79" s="659">
        <v>0</v>
      </c>
      <c r="T79" s="653">
        <v>0</v>
      </c>
      <c r="U79" s="659">
        <f t="shared" ref="U79:U128" si="8">S79-BB79</f>
        <v>0</v>
      </c>
      <c r="V79" s="653">
        <f t="shared" ref="V79:V128" si="9">T79-BC79</f>
        <v>0</v>
      </c>
      <c r="W79" s="659">
        <v>321.87700000000001</v>
      </c>
      <c r="X79" s="653">
        <v>306.34699999999998</v>
      </c>
      <c r="Y79" s="659">
        <f t="shared" ref="Y79:Y128" si="10">W79-BF79</f>
        <v>88.098000000000013</v>
      </c>
      <c r="Z79" s="653">
        <f t="shared" ref="Z79:Z128" si="11">X79-BG79</f>
        <v>92.396999999999991</v>
      </c>
      <c r="AA79" s="659">
        <v>-3.3000000000000002E-2</v>
      </c>
      <c r="AB79" s="653">
        <v>-2.9000000000000001E-2</v>
      </c>
      <c r="AC79" s="659">
        <f t="shared" ref="AC79:AC128" si="12">AA79-BJ79</f>
        <v>-7.0000000000000027E-3</v>
      </c>
      <c r="AD79" s="653">
        <f t="shared" ref="AD79:AD128" si="13">AB79-BK79</f>
        <v>-1.7000000000000001E-2</v>
      </c>
      <c r="AE79" s="659">
        <v>3185.0309999999999</v>
      </c>
      <c r="AF79" s="653">
        <v>3131.4259999999999</v>
      </c>
      <c r="AG79" s="659">
        <f t="shared" ref="AG79:AG128" si="14">AE79-BN79</f>
        <v>797.64499999999998</v>
      </c>
      <c r="AH79" s="653">
        <f t="shared" ref="AH79:AH128" si="15">AF79-BO79</f>
        <v>705.48199999999997</v>
      </c>
      <c r="AI79" s="769"/>
      <c r="AJ79" s="187" t="s">
        <v>228</v>
      </c>
      <c r="AK79" s="210">
        <v>0</v>
      </c>
      <c r="AL79" s="659">
        <v>0</v>
      </c>
      <c r="AM79" s="653">
        <v>0</v>
      </c>
      <c r="AN79" s="659">
        <v>0</v>
      </c>
      <c r="AO79" s="653">
        <v>0</v>
      </c>
      <c r="AP79" s="659">
        <v>47.561999999999998</v>
      </c>
      <c r="AQ79" s="653">
        <v>159.36699999999999</v>
      </c>
      <c r="AR79" s="659">
        <v>2.2370000000000001</v>
      </c>
      <c r="AS79" s="653">
        <v>55.061999999999998</v>
      </c>
      <c r="AT79" s="659">
        <v>819.11599999999999</v>
      </c>
      <c r="AU79" s="653">
        <v>1005.1420000000001</v>
      </c>
      <c r="AV79" s="659">
        <v>276.75</v>
      </c>
      <c r="AW79" s="653">
        <v>327.54899999999998</v>
      </c>
      <c r="AX79" s="659">
        <v>1286.9549999999999</v>
      </c>
      <c r="AY79" s="653">
        <v>1047.4970000000001</v>
      </c>
      <c r="AZ79" s="659">
        <v>518.46699999999998</v>
      </c>
      <c r="BA79" s="653">
        <v>367.61900000000003</v>
      </c>
      <c r="BB79" s="659">
        <v>0</v>
      </c>
      <c r="BC79" s="653">
        <v>0</v>
      </c>
      <c r="BD79" s="659">
        <v>0</v>
      </c>
      <c r="BE79" s="653">
        <v>0</v>
      </c>
      <c r="BF79" s="659">
        <v>233.779</v>
      </c>
      <c r="BG79" s="653">
        <v>213.95</v>
      </c>
      <c r="BH79" s="659">
        <v>90.548000000000002</v>
      </c>
      <c r="BI79" s="653">
        <v>71.789000000000001</v>
      </c>
      <c r="BJ79" s="659">
        <v>-2.5999999999999999E-2</v>
      </c>
      <c r="BK79" s="653">
        <v>-1.2E-2</v>
      </c>
      <c r="BL79" s="659">
        <v>-1.4999999999999999E-2</v>
      </c>
      <c r="BM79" s="653">
        <v>-3.0000000000000001E-3</v>
      </c>
      <c r="BN79" s="659">
        <v>2387.386</v>
      </c>
      <c r="BO79" s="653">
        <v>2425.944</v>
      </c>
      <c r="BP79" s="659">
        <v>887.98699999999997</v>
      </c>
      <c r="BQ79" s="653">
        <v>822.01599999999996</v>
      </c>
    </row>
    <row r="80" spans="1:69">
      <c r="A80" s="193"/>
      <c r="B80" s="194" t="s">
        <v>89</v>
      </c>
      <c r="C80" s="650">
        <v>0</v>
      </c>
      <c r="D80" s="654">
        <v>0</v>
      </c>
      <c r="E80" s="650">
        <f t="shared" si="0"/>
        <v>0</v>
      </c>
      <c r="F80" s="654">
        <f t="shared" si="1"/>
        <v>0</v>
      </c>
      <c r="G80" s="650">
        <v>40.381</v>
      </c>
      <c r="H80" s="654">
        <v>187.07400000000001</v>
      </c>
      <c r="I80" s="650">
        <f t="shared" si="2"/>
        <v>-3.9519999999999982</v>
      </c>
      <c r="J80" s="654">
        <f t="shared" si="3"/>
        <v>31.47</v>
      </c>
      <c r="K80" s="650">
        <v>1089.635</v>
      </c>
      <c r="L80" s="654">
        <v>1259.172</v>
      </c>
      <c r="M80" s="650">
        <f t="shared" si="4"/>
        <v>277.93899999999996</v>
      </c>
      <c r="N80" s="654">
        <f t="shared" si="5"/>
        <v>274.524</v>
      </c>
      <c r="O80" s="650">
        <v>1704.961</v>
      </c>
      <c r="P80" s="654">
        <v>1341.444</v>
      </c>
      <c r="Q80" s="650">
        <f t="shared" si="6"/>
        <v>435.39400000000001</v>
      </c>
      <c r="R80" s="654">
        <f t="shared" si="7"/>
        <v>296.55600000000004</v>
      </c>
      <c r="S80" s="650">
        <v>0</v>
      </c>
      <c r="T80" s="654">
        <v>0</v>
      </c>
      <c r="U80" s="650">
        <f t="shared" si="8"/>
        <v>0</v>
      </c>
      <c r="V80" s="654">
        <f t="shared" si="9"/>
        <v>0</v>
      </c>
      <c r="W80" s="650">
        <v>321.70100000000002</v>
      </c>
      <c r="X80" s="654">
        <v>292.11099999999999</v>
      </c>
      <c r="Y80" s="650">
        <f t="shared" si="10"/>
        <v>88.050000000000011</v>
      </c>
      <c r="Z80" s="654">
        <f t="shared" si="11"/>
        <v>79.222999999999985</v>
      </c>
      <c r="AA80" s="650">
        <v>0</v>
      </c>
      <c r="AB80" s="654">
        <v>0</v>
      </c>
      <c r="AC80" s="650">
        <f t="shared" si="12"/>
        <v>0</v>
      </c>
      <c r="AD80" s="654">
        <f t="shared" si="13"/>
        <v>0</v>
      </c>
      <c r="AE80" s="650">
        <v>3156.6779999999999</v>
      </c>
      <c r="AF80" s="654">
        <v>3079.8009999999999</v>
      </c>
      <c r="AG80" s="650">
        <f t="shared" si="14"/>
        <v>797.43100000000004</v>
      </c>
      <c r="AH80" s="654">
        <f t="shared" si="15"/>
        <v>681.77300000000014</v>
      </c>
      <c r="AJ80" s="193">
        <v>0</v>
      </c>
      <c r="AK80" s="194" t="s">
        <v>89</v>
      </c>
      <c r="AL80" s="650">
        <v>0</v>
      </c>
      <c r="AM80" s="654">
        <v>0</v>
      </c>
      <c r="AN80" s="650">
        <v>0</v>
      </c>
      <c r="AO80" s="654">
        <v>0</v>
      </c>
      <c r="AP80" s="650">
        <v>44.332999999999998</v>
      </c>
      <c r="AQ80" s="654">
        <v>155.60400000000001</v>
      </c>
      <c r="AR80" s="650">
        <v>3.3170000000000002</v>
      </c>
      <c r="AS80" s="654">
        <v>54.557000000000002</v>
      </c>
      <c r="AT80" s="650">
        <v>811.69600000000003</v>
      </c>
      <c r="AU80" s="654">
        <v>984.64800000000002</v>
      </c>
      <c r="AV80" s="650">
        <v>276.60300000000001</v>
      </c>
      <c r="AW80" s="654">
        <v>323.58100000000002</v>
      </c>
      <c r="AX80" s="650">
        <v>1269.567</v>
      </c>
      <c r="AY80" s="654">
        <v>1044.8879999999999</v>
      </c>
      <c r="AZ80" s="650">
        <v>512.26700000000005</v>
      </c>
      <c r="BA80" s="654">
        <v>364.86500000000001</v>
      </c>
      <c r="BB80" s="650">
        <v>0</v>
      </c>
      <c r="BC80" s="654">
        <v>0</v>
      </c>
      <c r="BD80" s="650">
        <v>0</v>
      </c>
      <c r="BE80" s="654">
        <v>0</v>
      </c>
      <c r="BF80" s="650">
        <v>233.65100000000001</v>
      </c>
      <c r="BG80" s="654">
        <v>212.88800000000001</v>
      </c>
      <c r="BH80" s="650">
        <v>90.489000000000004</v>
      </c>
      <c r="BI80" s="654">
        <v>70.798000000000002</v>
      </c>
      <c r="BJ80" s="650">
        <v>0</v>
      </c>
      <c r="BK80" s="654">
        <v>0</v>
      </c>
      <c r="BL80" s="650">
        <v>0</v>
      </c>
      <c r="BM80" s="654">
        <v>0</v>
      </c>
      <c r="BN80" s="650">
        <v>2359.2469999999998</v>
      </c>
      <c r="BO80" s="654">
        <v>2398.0279999999998</v>
      </c>
      <c r="BP80" s="650">
        <v>882.67600000000004</v>
      </c>
      <c r="BQ80" s="654">
        <v>813.80100000000004</v>
      </c>
    </row>
    <row r="81" spans="1:69">
      <c r="A81" s="193"/>
      <c r="B81" s="200" t="s">
        <v>237</v>
      </c>
      <c r="C81" s="650">
        <v>0</v>
      </c>
      <c r="D81" s="654">
        <v>0</v>
      </c>
      <c r="E81" s="650">
        <f t="shared" si="0"/>
        <v>0</v>
      </c>
      <c r="F81" s="654">
        <f t="shared" si="1"/>
        <v>0</v>
      </c>
      <c r="G81" s="650">
        <v>38.378999999999998</v>
      </c>
      <c r="H81" s="654">
        <v>184.702</v>
      </c>
      <c r="I81" s="650">
        <f t="shared" si="2"/>
        <v>-4.7390000000000043</v>
      </c>
      <c r="J81" s="654">
        <f t="shared" si="3"/>
        <v>31.700999999999993</v>
      </c>
      <c r="K81" s="650">
        <v>1072.2809999999999</v>
      </c>
      <c r="L81" s="654">
        <v>1195.8969999999999</v>
      </c>
      <c r="M81" s="650">
        <f t="shared" si="4"/>
        <v>276.84499999999991</v>
      </c>
      <c r="N81" s="654">
        <f t="shared" si="5"/>
        <v>256.33999999999992</v>
      </c>
      <c r="O81" s="650">
        <v>1689.9739999999999</v>
      </c>
      <c r="P81" s="654">
        <v>1311.7380000000001</v>
      </c>
      <c r="Q81" s="650">
        <f t="shared" si="6"/>
        <v>430.15599999999995</v>
      </c>
      <c r="R81" s="654">
        <f t="shared" si="7"/>
        <v>292.12100000000009</v>
      </c>
      <c r="S81" s="650">
        <v>0</v>
      </c>
      <c r="T81" s="654">
        <v>0</v>
      </c>
      <c r="U81" s="650">
        <f t="shared" si="8"/>
        <v>0</v>
      </c>
      <c r="V81" s="654">
        <f t="shared" si="9"/>
        <v>0</v>
      </c>
      <c r="W81" s="650">
        <v>318.72500000000002</v>
      </c>
      <c r="X81" s="654">
        <v>288.22399999999999</v>
      </c>
      <c r="Y81" s="650">
        <f t="shared" si="10"/>
        <v>88.00200000000001</v>
      </c>
      <c r="Z81" s="654">
        <f t="shared" si="11"/>
        <v>78.240999999999985</v>
      </c>
      <c r="AA81" s="650">
        <v>0</v>
      </c>
      <c r="AB81" s="654">
        <v>0</v>
      </c>
      <c r="AC81" s="650">
        <f t="shared" si="12"/>
        <v>0</v>
      </c>
      <c r="AD81" s="654">
        <f t="shared" si="13"/>
        <v>0</v>
      </c>
      <c r="AE81" s="650">
        <v>3119.3589999999999</v>
      </c>
      <c r="AF81" s="654">
        <v>2980.5610000000001</v>
      </c>
      <c r="AG81" s="650">
        <f t="shared" si="14"/>
        <v>790.26400000000012</v>
      </c>
      <c r="AH81" s="654">
        <f t="shared" si="15"/>
        <v>658.40300000000025</v>
      </c>
      <c r="AI81" s="198"/>
      <c r="AJ81" s="193">
        <v>0</v>
      </c>
      <c r="AK81" s="200" t="s">
        <v>237</v>
      </c>
      <c r="AL81" s="650">
        <v>0</v>
      </c>
      <c r="AM81" s="654">
        <v>0</v>
      </c>
      <c r="AN81" s="650">
        <v>0</v>
      </c>
      <c r="AO81" s="654">
        <v>0</v>
      </c>
      <c r="AP81" s="650">
        <v>43.118000000000002</v>
      </c>
      <c r="AQ81" s="654">
        <v>153.001</v>
      </c>
      <c r="AR81" s="650">
        <v>2.9140000000000001</v>
      </c>
      <c r="AS81" s="654">
        <v>52.555999999999997</v>
      </c>
      <c r="AT81" s="650">
        <v>795.43600000000004</v>
      </c>
      <c r="AU81" s="654">
        <v>939.55700000000002</v>
      </c>
      <c r="AV81" s="650">
        <v>276.399</v>
      </c>
      <c r="AW81" s="654">
        <v>307.834</v>
      </c>
      <c r="AX81" s="650">
        <v>1259.818</v>
      </c>
      <c r="AY81" s="654">
        <v>1019.617</v>
      </c>
      <c r="AZ81" s="650">
        <v>507.38600000000002</v>
      </c>
      <c r="BA81" s="654">
        <v>348.98</v>
      </c>
      <c r="BB81" s="650">
        <v>0</v>
      </c>
      <c r="BC81" s="654">
        <v>0</v>
      </c>
      <c r="BD81" s="650">
        <v>0</v>
      </c>
      <c r="BE81" s="654">
        <v>0</v>
      </c>
      <c r="BF81" s="650">
        <v>230.72300000000001</v>
      </c>
      <c r="BG81" s="654">
        <v>209.983</v>
      </c>
      <c r="BH81" s="650">
        <v>89.53</v>
      </c>
      <c r="BI81" s="654">
        <v>69.814999999999998</v>
      </c>
      <c r="BJ81" s="650">
        <v>0</v>
      </c>
      <c r="BK81" s="654">
        <v>0</v>
      </c>
      <c r="BL81" s="650">
        <v>0</v>
      </c>
      <c r="BM81" s="654">
        <v>0</v>
      </c>
      <c r="BN81" s="650">
        <v>2329.0949999999998</v>
      </c>
      <c r="BO81" s="654">
        <v>2322.1579999999999</v>
      </c>
      <c r="BP81" s="650">
        <v>876.22900000000004</v>
      </c>
      <c r="BQ81" s="654">
        <v>779.18499999999995</v>
      </c>
    </row>
    <row r="82" spans="1:69">
      <c r="A82" s="193"/>
      <c r="B82" s="200" t="s">
        <v>238</v>
      </c>
      <c r="C82" s="650">
        <v>0</v>
      </c>
      <c r="D82" s="654">
        <v>0</v>
      </c>
      <c r="E82" s="650">
        <f t="shared" si="0"/>
        <v>0</v>
      </c>
      <c r="F82" s="654">
        <f t="shared" si="1"/>
        <v>0</v>
      </c>
      <c r="G82" s="650">
        <v>2.1999999999999999E-2</v>
      </c>
      <c r="H82" s="654">
        <v>1.0840000000000001</v>
      </c>
      <c r="I82" s="650">
        <f t="shared" si="2"/>
        <v>9.9999999999999742E-4</v>
      </c>
      <c r="J82" s="654">
        <f t="shared" si="3"/>
        <v>-0.26200000000000001</v>
      </c>
      <c r="K82" s="650">
        <v>0</v>
      </c>
      <c r="L82" s="654">
        <v>0</v>
      </c>
      <c r="M82" s="650">
        <f t="shared" si="4"/>
        <v>0</v>
      </c>
      <c r="N82" s="654">
        <f t="shared" si="5"/>
        <v>0</v>
      </c>
      <c r="O82" s="650">
        <v>18.231000000000002</v>
      </c>
      <c r="P82" s="654">
        <v>29.594999999999999</v>
      </c>
      <c r="Q82" s="650">
        <f t="shared" si="6"/>
        <v>5.2100000000000009</v>
      </c>
      <c r="R82" s="654">
        <f t="shared" si="7"/>
        <v>4.4130000000000003</v>
      </c>
      <c r="S82" s="650">
        <v>0</v>
      </c>
      <c r="T82" s="654">
        <v>0</v>
      </c>
      <c r="U82" s="650">
        <f t="shared" si="8"/>
        <v>0</v>
      </c>
      <c r="V82" s="654">
        <f t="shared" si="9"/>
        <v>0</v>
      </c>
      <c r="W82" s="650">
        <v>1.6E-2</v>
      </c>
      <c r="X82" s="654">
        <v>1.4E-2</v>
      </c>
      <c r="Y82" s="650">
        <f t="shared" si="10"/>
        <v>4.0000000000000001E-3</v>
      </c>
      <c r="Z82" s="654">
        <f t="shared" si="11"/>
        <v>1.3000000000000001E-2</v>
      </c>
      <c r="AA82" s="650">
        <v>0</v>
      </c>
      <c r="AB82" s="654">
        <v>0</v>
      </c>
      <c r="AC82" s="650">
        <f t="shared" si="12"/>
        <v>0</v>
      </c>
      <c r="AD82" s="654">
        <f t="shared" si="13"/>
        <v>0</v>
      </c>
      <c r="AE82" s="650">
        <v>18.268999999999998</v>
      </c>
      <c r="AF82" s="654">
        <v>30.693000000000001</v>
      </c>
      <c r="AG82" s="650">
        <f t="shared" si="14"/>
        <v>5.2149999999999981</v>
      </c>
      <c r="AH82" s="654">
        <f t="shared" si="15"/>
        <v>4.1640000000000015</v>
      </c>
      <c r="AJ82" s="193">
        <v>0</v>
      </c>
      <c r="AK82" s="200" t="s">
        <v>238</v>
      </c>
      <c r="AL82" s="650">
        <v>0</v>
      </c>
      <c r="AM82" s="654">
        <v>0</v>
      </c>
      <c r="AN82" s="650">
        <v>0</v>
      </c>
      <c r="AO82" s="654">
        <v>0</v>
      </c>
      <c r="AP82" s="650">
        <v>2.1000000000000001E-2</v>
      </c>
      <c r="AQ82" s="654">
        <v>1.3460000000000001</v>
      </c>
      <c r="AR82" s="650">
        <v>-7.0000000000000001E-3</v>
      </c>
      <c r="AS82" s="654">
        <v>1.3340000000000001</v>
      </c>
      <c r="AT82" s="650">
        <v>0</v>
      </c>
      <c r="AU82" s="654">
        <v>0</v>
      </c>
      <c r="AV82" s="650">
        <v>0</v>
      </c>
      <c r="AW82" s="654">
        <v>0</v>
      </c>
      <c r="AX82" s="650">
        <v>13.021000000000001</v>
      </c>
      <c r="AY82" s="654">
        <v>25.181999999999999</v>
      </c>
      <c r="AZ82" s="650">
        <v>4.8570000000000002</v>
      </c>
      <c r="BA82" s="654">
        <v>15.851000000000001</v>
      </c>
      <c r="BB82" s="650">
        <v>0</v>
      </c>
      <c r="BC82" s="654">
        <v>0</v>
      </c>
      <c r="BD82" s="650">
        <v>0</v>
      </c>
      <c r="BE82" s="654">
        <v>0</v>
      </c>
      <c r="BF82" s="650">
        <v>1.2E-2</v>
      </c>
      <c r="BG82" s="654">
        <v>1E-3</v>
      </c>
      <c r="BH82" s="650">
        <v>5.0000000000000001E-3</v>
      </c>
      <c r="BI82" s="654">
        <v>1E-3</v>
      </c>
      <c r="BJ82" s="650">
        <v>0</v>
      </c>
      <c r="BK82" s="654">
        <v>0</v>
      </c>
      <c r="BL82" s="650">
        <v>0</v>
      </c>
      <c r="BM82" s="654">
        <v>0</v>
      </c>
      <c r="BN82" s="650">
        <v>13.054</v>
      </c>
      <c r="BO82" s="654">
        <v>26.529</v>
      </c>
      <c r="BP82" s="650">
        <v>4.8550000000000004</v>
      </c>
      <c r="BQ82" s="654">
        <v>17.186</v>
      </c>
    </row>
    <row r="83" spans="1:69">
      <c r="A83" s="193"/>
      <c r="B83" s="200" t="s">
        <v>239</v>
      </c>
      <c r="C83" s="650">
        <v>0</v>
      </c>
      <c r="D83" s="654">
        <v>0</v>
      </c>
      <c r="E83" s="650">
        <f t="shared" si="0"/>
        <v>0</v>
      </c>
      <c r="F83" s="654">
        <f t="shared" si="1"/>
        <v>0</v>
      </c>
      <c r="G83" s="650">
        <v>1.98</v>
      </c>
      <c r="H83" s="654">
        <v>1.288</v>
      </c>
      <c r="I83" s="650">
        <f t="shared" si="2"/>
        <v>0.78600000000000003</v>
      </c>
      <c r="J83" s="654">
        <f t="shared" si="3"/>
        <v>3.1000000000000139E-2</v>
      </c>
      <c r="K83" s="650">
        <v>17.353999999999999</v>
      </c>
      <c r="L83" s="654">
        <v>63.274999999999999</v>
      </c>
      <c r="M83" s="650">
        <f t="shared" si="4"/>
        <v>1.0939999999999976</v>
      </c>
      <c r="N83" s="654">
        <f t="shared" si="5"/>
        <v>18.183999999999997</v>
      </c>
      <c r="O83" s="650">
        <v>-3.2440000000000002</v>
      </c>
      <c r="P83" s="654">
        <v>0.111</v>
      </c>
      <c r="Q83" s="650">
        <f t="shared" si="6"/>
        <v>2.7999999999999581E-2</v>
      </c>
      <c r="R83" s="654">
        <f t="shared" si="7"/>
        <v>2.2000000000000006E-2</v>
      </c>
      <c r="S83" s="650">
        <v>0</v>
      </c>
      <c r="T83" s="654">
        <v>0</v>
      </c>
      <c r="U83" s="650">
        <f t="shared" si="8"/>
        <v>0</v>
      </c>
      <c r="V83" s="654">
        <f t="shared" si="9"/>
        <v>0</v>
      </c>
      <c r="W83" s="650">
        <v>2.96</v>
      </c>
      <c r="X83" s="654">
        <v>3.8730000000000002</v>
      </c>
      <c r="Y83" s="650">
        <f t="shared" si="10"/>
        <v>4.4000000000000039E-2</v>
      </c>
      <c r="Z83" s="654">
        <f t="shared" si="11"/>
        <v>0.96900000000000031</v>
      </c>
      <c r="AA83" s="650">
        <v>0</v>
      </c>
      <c r="AB83" s="654">
        <v>0</v>
      </c>
      <c r="AC83" s="650">
        <f t="shared" si="12"/>
        <v>0</v>
      </c>
      <c r="AD83" s="654">
        <f t="shared" si="13"/>
        <v>0</v>
      </c>
      <c r="AE83" s="650">
        <v>19.05</v>
      </c>
      <c r="AF83" s="654">
        <v>68.546999999999997</v>
      </c>
      <c r="AG83" s="650">
        <f t="shared" si="14"/>
        <v>1.9520000000000017</v>
      </c>
      <c r="AH83" s="654">
        <f t="shared" si="15"/>
        <v>19.205999999999996</v>
      </c>
      <c r="AI83" s="198"/>
      <c r="AJ83" s="193">
        <v>0</v>
      </c>
      <c r="AK83" s="200" t="s">
        <v>239</v>
      </c>
      <c r="AL83" s="650">
        <v>0</v>
      </c>
      <c r="AM83" s="654">
        <v>0</v>
      </c>
      <c r="AN83" s="650">
        <v>0</v>
      </c>
      <c r="AO83" s="654">
        <v>0</v>
      </c>
      <c r="AP83" s="650">
        <v>1.194</v>
      </c>
      <c r="AQ83" s="654">
        <v>1.2569999999999999</v>
      </c>
      <c r="AR83" s="650">
        <v>0.41</v>
      </c>
      <c r="AS83" s="654">
        <v>0.66700000000000004</v>
      </c>
      <c r="AT83" s="650">
        <v>16.260000000000002</v>
      </c>
      <c r="AU83" s="654">
        <v>45.091000000000001</v>
      </c>
      <c r="AV83" s="650">
        <v>0.20399999999999999</v>
      </c>
      <c r="AW83" s="654">
        <v>15.747</v>
      </c>
      <c r="AX83" s="650">
        <v>-3.2719999999999998</v>
      </c>
      <c r="AY83" s="654">
        <v>8.8999999999999996E-2</v>
      </c>
      <c r="AZ83" s="650">
        <v>2.4E-2</v>
      </c>
      <c r="BA83" s="654">
        <v>3.4000000000000002E-2</v>
      </c>
      <c r="BB83" s="650">
        <v>0</v>
      </c>
      <c r="BC83" s="654">
        <v>0</v>
      </c>
      <c r="BD83" s="650">
        <v>0</v>
      </c>
      <c r="BE83" s="654">
        <v>0</v>
      </c>
      <c r="BF83" s="650">
        <v>2.9159999999999999</v>
      </c>
      <c r="BG83" s="654">
        <v>2.9039999999999999</v>
      </c>
      <c r="BH83" s="650">
        <v>0.95399999999999996</v>
      </c>
      <c r="BI83" s="654">
        <v>0.98199999999999998</v>
      </c>
      <c r="BJ83" s="650">
        <v>0</v>
      </c>
      <c r="BK83" s="654">
        <v>0</v>
      </c>
      <c r="BL83" s="650">
        <v>0</v>
      </c>
      <c r="BM83" s="654">
        <v>0</v>
      </c>
      <c r="BN83" s="650">
        <v>17.097999999999999</v>
      </c>
      <c r="BO83" s="654">
        <v>49.341000000000001</v>
      </c>
      <c r="BP83" s="650">
        <v>1.5920000000000001</v>
      </c>
      <c r="BQ83" s="654">
        <v>17.43</v>
      </c>
    </row>
    <row r="84" spans="1:69">
      <c r="A84" s="193"/>
      <c r="B84" s="194" t="s">
        <v>90</v>
      </c>
      <c r="C84" s="650">
        <v>0</v>
      </c>
      <c r="D84" s="654">
        <v>0</v>
      </c>
      <c r="E84" s="650">
        <f t="shared" si="0"/>
        <v>0</v>
      </c>
      <c r="F84" s="654">
        <f t="shared" si="1"/>
        <v>0</v>
      </c>
      <c r="G84" s="650">
        <v>1.4219999999999999</v>
      </c>
      <c r="H84" s="654">
        <v>4.03</v>
      </c>
      <c r="I84" s="650">
        <f t="shared" si="2"/>
        <v>-1.8070000000000002</v>
      </c>
      <c r="J84" s="654">
        <f t="shared" si="3"/>
        <v>0.26700000000000035</v>
      </c>
      <c r="K84" s="650">
        <v>8.3689999999999998</v>
      </c>
      <c r="L84" s="654">
        <v>30.2</v>
      </c>
      <c r="M84" s="650">
        <f t="shared" si="4"/>
        <v>0.94899999999999984</v>
      </c>
      <c r="N84" s="654">
        <f t="shared" si="5"/>
        <v>9.7059999999999995</v>
      </c>
      <c r="O84" s="650">
        <v>18.419</v>
      </c>
      <c r="P84" s="654">
        <v>3.1880000000000002</v>
      </c>
      <c r="Q84" s="650">
        <f t="shared" si="6"/>
        <v>1.0309999999999988</v>
      </c>
      <c r="R84" s="654">
        <f t="shared" si="7"/>
        <v>0.57900000000000018</v>
      </c>
      <c r="S84" s="650">
        <v>0</v>
      </c>
      <c r="T84" s="654">
        <v>0</v>
      </c>
      <c r="U84" s="650">
        <f t="shared" si="8"/>
        <v>0</v>
      </c>
      <c r="V84" s="654">
        <f t="shared" si="9"/>
        <v>0</v>
      </c>
      <c r="W84" s="650">
        <v>0.17599999999999999</v>
      </c>
      <c r="X84" s="654">
        <v>14.236000000000001</v>
      </c>
      <c r="Y84" s="650">
        <f t="shared" si="10"/>
        <v>4.7999999999999987E-2</v>
      </c>
      <c r="Z84" s="654">
        <f t="shared" si="11"/>
        <v>13.174000000000001</v>
      </c>
      <c r="AA84" s="650">
        <v>-3.3000000000000002E-2</v>
      </c>
      <c r="AB84" s="654">
        <v>-2.9000000000000001E-2</v>
      </c>
      <c r="AC84" s="650">
        <f t="shared" si="12"/>
        <v>-7.0000000000000027E-3</v>
      </c>
      <c r="AD84" s="654">
        <f t="shared" si="13"/>
        <v>-1.7000000000000001E-2</v>
      </c>
      <c r="AE84" s="650">
        <v>28.353000000000002</v>
      </c>
      <c r="AF84" s="654">
        <v>51.625</v>
      </c>
      <c r="AG84" s="650">
        <f t="shared" si="14"/>
        <v>0.21400000000000219</v>
      </c>
      <c r="AH84" s="654">
        <f t="shared" si="15"/>
        <v>23.709</v>
      </c>
      <c r="AJ84" s="193">
        <v>0</v>
      </c>
      <c r="AK84" s="194" t="s">
        <v>90</v>
      </c>
      <c r="AL84" s="650">
        <v>0</v>
      </c>
      <c r="AM84" s="654">
        <v>0</v>
      </c>
      <c r="AN84" s="650">
        <v>0</v>
      </c>
      <c r="AO84" s="654">
        <v>0</v>
      </c>
      <c r="AP84" s="650">
        <v>3.2290000000000001</v>
      </c>
      <c r="AQ84" s="654">
        <v>3.7629999999999999</v>
      </c>
      <c r="AR84" s="650">
        <v>-1.08</v>
      </c>
      <c r="AS84" s="654">
        <v>0.505</v>
      </c>
      <c r="AT84" s="650">
        <v>7.42</v>
      </c>
      <c r="AU84" s="654">
        <v>20.494</v>
      </c>
      <c r="AV84" s="650">
        <v>0.14699999999999999</v>
      </c>
      <c r="AW84" s="654">
        <v>3.968</v>
      </c>
      <c r="AX84" s="650">
        <v>17.388000000000002</v>
      </c>
      <c r="AY84" s="654">
        <v>2.609</v>
      </c>
      <c r="AZ84" s="650">
        <v>6.2</v>
      </c>
      <c r="BA84" s="654">
        <v>2.754</v>
      </c>
      <c r="BB84" s="650">
        <v>0</v>
      </c>
      <c r="BC84" s="654">
        <v>0</v>
      </c>
      <c r="BD84" s="650">
        <v>0</v>
      </c>
      <c r="BE84" s="654">
        <v>0</v>
      </c>
      <c r="BF84" s="650">
        <v>0.128</v>
      </c>
      <c r="BG84" s="654">
        <v>1.0620000000000001</v>
      </c>
      <c r="BH84" s="650">
        <v>5.8999999999999997E-2</v>
      </c>
      <c r="BI84" s="654">
        <v>0.99099999999999999</v>
      </c>
      <c r="BJ84" s="650">
        <v>-2.5999999999999999E-2</v>
      </c>
      <c r="BK84" s="654">
        <v>-1.2E-2</v>
      </c>
      <c r="BL84" s="650">
        <v>-1.4999999999999999E-2</v>
      </c>
      <c r="BM84" s="654">
        <v>-3.0000000000000001E-3</v>
      </c>
      <c r="BN84" s="650">
        <v>28.138999999999999</v>
      </c>
      <c r="BO84" s="654">
        <v>27.916</v>
      </c>
      <c r="BP84" s="650">
        <v>5.3109999999999999</v>
      </c>
      <c r="BQ84" s="654">
        <v>8.2149999999999999</v>
      </c>
    </row>
    <row r="85" spans="1:69">
      <c r="E85" s="792"/>
      <c r="F85" s="792"/>
      <c r="I85" s="792"/>
      <c r="J85" s="792"/>
      <c r="M85" s="792"/>
      <c r="N85" s="792"/>
      <c r="Q85" s="792"/>
      <c r="R85" s="792"/>
      <c r="S85" s="198"/>
      <c r="T85" s="198"/>
      <c r="U85" s="792"/>
      <c r="V85" s="792"/>
      <c r="W85" s="198"/>
      <c r="X85" s="198"/>
      <c r="Y85" s="792"/>
      <c r="Z85" s="792"/>
      <c r="AA85" s="198"/>
      <c r="AB85" s="198"/>
      <c r="AC85" s="792"/>
      <c r="AD85" s="792"/>
      <c r="AE85" s="198"/>
      <c r="AF85" s="198"/>
      <c r="AG85" s="792"/>
      <c r="AH85" s="792"/>
      <c r="AI85" s="198"/>
      <c r="AJ85" s="198">
        <v>0</v>
      </c>
      <c r="AK85" s="198">
        <v>0</v>
      </c>
      <c r="AL85" s="198">
        <v>0</v>
      </c>
      <c r="AM85" s="198">
        <v>0</v>
      </c>
      <c r="AN85" s="198">
        <v>0</v>
      </c>
      <c r="AO85" s="198">
        <v>0</v>
      </c>
      <c r="AP85" s="198">
        <v>0</v>
      </c>
      <c r="AQ85" s="198">
        <v>0</v>
      </c>
      <c r="AR85" s="198">
        <v>0</v>
      </c>
      <c r="AS85" s="198">
        <v>0</v>
      </c>
      <c r="AT85" s="198">
        <v>0</v>
      </c>
      <c r="AU85" s="198">
        <v>0</v>
      </c>
      <c r="AV85" s="198">
        <v>0</v>
      </c>
      <c r="AW85" s="198">
        <v>0</v>
      </c>
      <c r="AX85" s="198">
        <v>0</v>
      </c>
      <c r="AY85" s="198">
        <v>0</v>
      </c>
      <c r="AZ85" s="198">
        <v>0</v>
      </c>
      <c r="BA85" s="198">
        <v>0</v>
      </c>
      <c r="BB85" s="198">
        <v>0</v>
      </c>
      <c r="BC85" s="198">
        <v>0</v>
      </c>
      <c r="BD85" s="198">
        <v>0</v>
      </c>
      <c r="BE85" s="198">
        <v>0</v>
      </c>
      <c r="BF85" s="198">
        <v>0</v>
      </c>
      <c r="BG85" s="198">
        <v>0</v>
      </c>
      <c r="BH85" s="198">
        <v>0</v>
      </c>
      <c r="BI85" s="198">
        <v>0</v>
      </c>
      <c r="BJ85" s="198">
        <v>0</v>
      </c>
      <c r="BK85" s="198">
        <v>0</v>
      </c>
      <c r="BL85" s="198">
        <v>0</v>
      </c>
      <c r="BM85" s="198">
        <v>0</v>
      </c>
      <c r="BN85" s="198">
        <v>0</v>
      </c>
      <c r="BO85" s="198">
        <v>0</v>
      </c>
      <c r="BP85" s="198">
        <v>0</v>
      </c>
      <c r="BQ85" s="198">
        <v>0</v>
      </c>
    </row>
    <row r="86" spans="1:69" s="173" customFormat="1">
      <c r="A86" s="187" t="s">
        <v>229</v>
      </c>
      <c r="B86" s="195"/>
      <c r="C86" s="659">
        <v>0</v>
      </c>
      <c r="D86" s="653">
        <v>0</v>
      </c>
      <c r="E86" s="659">
        <f t="shared" si="0"/>
        <v>0</v>
      </c>
      <c r="F86" s="653">
        <f t="shared" si="1"/>
        <v>0</v>
      </c>
      <c r="G86" s="659">
        <v>-3.6629999999999998</v>
      </c>
      <c r="H86" s="653">
        <v>-9.9220000000000006</v>
      </c>
      <c r="I86" s="659">
        <f t="shared" si="2"/>
        <v>0.40600000000000014</v>
      </c>
      <c r="J86" s="653">
        <f t="shared" si="3"/>
        <v>-1.971000000000001</v>
      </c>
      <c r="K86" s="659">
        <v>-366.39100000000002</v>
      </c>
      <c r="L86" s="653">
        <v>-474.1</v>
      </c>
      <c r="M86" s="659">
        <f t="shared" si="4"/>
        <v>-101.101</v>
      </c>
      <c r="N86" s="653">
        <f t="shared" si="5"/>
        <v>-96.076999999999998</v>
      </c>
      <c r="O86" s="659">
        <v>-847.61099999999999</v>
      </c>
      <c r="P86" s="653">
        <v>-510.00799999999998</v>
      </c>
      <c r="Q86" s="659">
        <f t="shared" si="6"/>
        <v>-306.65300000000002</v>
      </c>
      <c r="R86" s="653">
        <f t="shared" si="7"/>
        <v>-129.08999999999997</v>
      </c>
      <c r="S86" s="659">
        <v>0</v>
      </c>
      <c r="T86" s="653">
        <v>0</v>
      </c>
      <c r="U86" s="659">
        <f t="shared" si="8"/>
        <v>0</v>
      </c>
      <c r="V86" s="653">
        <f t="shared" si="9"/>
        <v>0</v>
      </c>
      <c r="W86" s="659">
        <v>-170.42400000000001</v>
      </c>
      <c r="X86" s="653">
        <v>-92.543000000000006</v>
      </c>
      <c r="Y86" s="659">
        <f t="shared" si="10"/>
        <v>-53.76400000000001</v>
      </c>
      <c r="Z86" s="653">
        <f t="shared" si="11"/>
        <v>-16.807000000000002</v>
      </c>
      <c r="AA86" s="659">
        <v>0</v>
      </c>
      <c r="AB86" s="653">
        <v>0</v>
      </c>
      <c r="AC86" s="659">
        <f t="shared" si="12"/>
        <v>0</v>
      </c>
      <c r="AD86" s="653">
        <f t="shared" si="13"/>
        <v>0</v>
      </c>
      <c r="AE86" s="659">
        <v>-1388.0889999999999</v>
      </c>
      <c r="AF86" s="653">
        <v>-1086.5730000000001</v>
      </c>
      <c r="AG86" s="659">
        <f t="shared" si="14"/>
        <v>-461.11199999999997</v>
      </c>
      <c r="AH86" s="653">
        <f t="shared" si="15"/>
        <v>-243.94500000000005</v>
      </c>
      <c r="AJ86" s="187" t="s">
        <v>229</v>
      </c>
      <c r="AK86" s="195">
        <v>0</v>
      </c>
      <c r="AL86" s="659">
        <v>0</v>
      </c>
      <c r="AM86" s="653">
        <v>0</v>
      </c>
      <c r="AN86" s="659">
        <v>0</v>
      </c>
      <c r="AO86" s="653">
        <v>0</v>
      </c>
      <c r="AP86" s="659">
        <v>-4.069</v>
      </c>
      <c r="AQ86" s="653">
        <v>-7.9509999999999996</v>
      </c>
      <c r="AR86" s="659">
        <v>-1.5369999999999999</v>
      </c>
      <c r="AS86" s="653">
        <v>-2.7240000000000002</v>
      </c>
      <c r="AT86" s="659">
        <v>-265.29000000000002</v>
      </c>
      <c r="AU86" s="653">
        <v>-378.02300000000002</v>
      </c>
      <c r="AV86" s="659">
        <v>-84.052000000000007</v>
      </c>
      <c r="AW86" s="653">
        <v>-116.80200000000001</v>
      </c>
      <c r="AX86" s="659">
        <v>-540.95799999999997</v>
      </c>
      <c r="AY86" s="653">
        <v>-380.91800000000001</v>
      </c>
      <c r="AZ86" s="659">
        <v>-220.27600000000001</v>
      </c>
      <c r="BA86" s="653">
        <v>-144.983</v>
      </c>
      <c r="BB86" s="659">
        <v>0</v>
      </c>
      <c r="BC86" s="653">
        <v>0</v>
      </c>
      <c r="BD86" s="659">
        <v>0</v>
      </c>
      <c r="BE86" s="653">
        <v>0</v>
      </c>
      <c r="BF86" s="659">
        <v>-116.66</v>
      </c>
      <c r="BG86" s="653">
        <v>-75.736000000000004</v>
      </c>
      <c r="BH86" s="659">
        <v>-52.607999999999997</v>
      </c>
      <c r="BI86" s="653">
        <v>-15.532</v>
      </c>
      <c r="BJ86" s="659">
        <v>0</v>
      </c>
      <c r="BK86" s="653">
        <v>0</v>
      </c>
      <c r="BL86" s="659">
        <v>0</v>
      </c>
      <c r="BM86" s="653">
        <v>0</v>
      </c>
      <c r="BN86" s="659">
        <v>-926.97699999999998</v>
      </c>
      <c r="BO86" s="653">
        <v>-842.62800000000004</v>
      </c>
      <c r="BP86" s="659">
        <v>-358.47300000000001</v>
      </c>
      <c r="BQ86" s="653">
        <v>-280.041</v>
      </c>
    </row>
    <row r="87" spans="1:69">
      <c r="A87" s="193"/>
      <c r="B87" s="200" t="s">
        <v>195</v>
      </c>
      <c r="C87" s="650">
        <v>0</v>
      </c>
      <c r="D87" s="654">
        <v>0</v>
      </c>
      <c r="E87" s="650">
        <f t="shared" si="0"/>
        <v>0</v>
      </c>
      <c r="F87" s="654">
        <f t="shared" si="1"/>
        <v>0</v>
      </c>
      <c r="G87" s="650">
        <v>-9.5000000000000001E-2</v>
      </c>
      <c r="H87" s="654">
        <v>-1.3879999999999999</v>
      </c>
      <c r="I87" s="650">
        <f t="shared" si="2"/>
        <v>6.2E-2</v>
      </c>
      <c r="J87" s="654">
        <f t="shared" si="3"/>
        <v>-0.23699999999999988</v>
      </c>
      <c r="K87" s="650">
        <v>-275.649</v>
      </c>
      <c r="L87" s="654">
        <v>-362.33800000000002</v>
      </c>
      <c r="M87" s="650">
        <f t="shared" si="4"/>
        <v>-75.287000000000006</v>
      </c>
      <c r="N87" s="654">
        <f t="shared" si="5"/>
        <v>-78.459000000000003</v>
      </c>
      <c r="O87" s="650">
        <v>-606.19200000000001</v>
      </c>
      <c r="P87" s="654">
        <v>-310.59800000000001</v>
      </c>
      <c r="Q87" s="650">
        <f t="shared" si="6"/>
        <v>-241.82900000000001</v>
      </c>
      <c r="R87" s="654">
        <f t="shared" si="7"/>
        <v>-89.87</v>
      </c>
      <c r="S87" s="650">
        <v>0</v>
      </c>
      <c r="T87" s="654">
        <v>0</v>
      </c>
      <c r="U87" s="650">
        <f t="shared" si="8"/>
        <v>0</v>
      </c>
      <c r="V87" s="654">
        <f t="shared" si="9"/>
        <v>0</v>
      </c>
      <c r="W87" s="650">
        <v>-139.619</v>
      </c>
      <c r="X87" s="654">
        <v>-72.581000000000003</v>
      </c>
      <c r="Y87" s="650">
        <f t="shared" si="10"/>
        <v>-39.869</v>
      </c>
      <c r="Z87" s="654">
        <f t="shared" si="11"/>
        <v>-10.662000000000006</v>
      </c>
      <c r="AA87" s="650">
        <v>0</v>
      </c>
      <c r="AB87" s="654">
        <v>0</v>
      </c>
      <c r="AC87" s="650">
        <f t="shared" si="12"/>
        <v>0</v>
      </c>
      <c r="AD87" s="654">
        <f t="shared" si="13"/>
        <v>0</v>
      </c>
      <c r="AE87" s="650">
        <v>-1021.5549999999999</v>
      </c>
      <c r="AF87" s="654">
        <v>-746.90499999999997</v>
      </c>
      <c r="AG87" s="650">
        <f t="shared" si="14"/>
        <v>-356.923</v>
      </c>
      <c r="AH87" s="654">
        <f t="shared" si="15"/>
        <v>-179.22799999999995</v>
      </c>
      <c r="AJ87" s="193">
        <v>0</v>
      </c>
      <c r="AK87" s="200" t="s">
        <v>195</v>
      </c>
      <c r="AL87" s="650">
        <v>0</v>
      </c>
      <c r="AM87" s="654">
        <v>0</v>
      </c>
      <c r="AN87" s="650">
        <v>0</v>
      </c>
      <c r="AO87" s="654">
        <v>0</v>
      </c>
      <c r="AP87" s="650">
        <v>-0.157</v>
      </c>
      <c r="AQ87" s="654">
        <v>-1.151</v>
      </c>
      <c r="AR87" s="650">
        <v>2.1000000000000001E-2</v>
      </c>
      <c r="AS87" s="654">
        <v>-0.42599999999999999</v>
      </c>
      <c r="AT87" s="650">
        <v>-200.36199999999999</v>
      </c>
      <c r="AU87" s="654">
        <v>-283.87900000000002</v>
      </c>
      <c r="AV87" s="650">
        <v>-60.88</v>
      </c>
      <c r="AW87" s="654">
        <v>-88.956999999999994</v>
      </c>
      <c r="AX87" s="650">
        <v>-364.363</v>
      </c>
      <c r="AY87" s="654">
        <v>-220.72800000000001</v>
      </c>
      <c r="AZ87" s="650">
        <v>-149.76</v>
      </c>
      <c r="BA87" s="654">
        <v>-84.745000000000005</v>
      </c>
      <c r="BB87" s="650">
        <v>0</v>
      </c>
      <c r="BC87" s="654">
        <v>0</v>
      </c>
      <c r="BD87" s="650">
        <v>0</v>
      </c>
      <c r="BE87" s="654">
        <v>0</v>
      </c>
      <c r="BF87" s="650">
        <v>-99.75</v>
      </c>
      <c r="BG87" s="654">
        <v>-61.918999999999997</v>
      </c>
      <c r="BH87" s="650">
        <v>-45.814</v>
      </c>
      <c r="BI87" s="654">
        <v>-10.944000000000001</v>
      </c>
      <c r="BJ87" s="650">
        <v>0</v>
      </c>
      <c r="BK87" s="654">
        <v>0</v>
      </c>
      <c r="BL87" s="650">
        <v>0</v>
      </c>
      <c r="BM87" s="654">
        <v>0</v>
      </c>
      <c r="BN87" s="650">
        <v>-664.63199999999995</v>
      </c>
      <c r="BO87" s="654">
        <v>-567.67700000000002</v>
      </c>
      <c r="BP87" s="650">
        <v>-256.43299999999999</v>
      </c>
      <c r="BQ87" s="654">
        <v>-185.072</v>
      </c>
    </row>
    <row r="88" spans="1:69">
      <c r="A88" s="193"/>
      <c r="B88" s="200" t="s">
        <v>196</v>
      </c>
      <c r="C88" s="650">
        <v>0</v>
      </c>
      <c r="D88" s="654">
        <v>0</v>
      </c>
      <c r="E88" s="650">
        <f t="shared" si="0"/>
        <v>0</v>
      </c>
      <c r="F88" s="654">
        <f t="shared" si="1"/>
        <v>0</v>
      </c>
      <c r="G88" s="650">
        <v>-5.0000000000000001E-3</v>
      </c>
      <c r="H88" s="654">
        <v>-0.44400000000000001</v>
      </c>
      <c r="I88" s="650">
        <f t="shared" si="2"/>
        <v>7.0000000000000001E-3</v>
      </c>
      <c r="J88" s="654">
        <f t="shared" si="3"/>
        <v>-4.6999999999999986E-2</v>
      </c>
      <c r="K88" s="650">
        <v>-4.0000000000000001E-3</v>
      </c>
      <c r="L88" s="654">
        <v>-37.582000000000001</v>
      </c>
      <c r="M88" s="650">
        <f t="shared" si="4"/>
        <v>-1E-3</v>
      </c>
      <c r="N88" s="654">
        <f t="shared" si="5"/>
        <v>0.21399999999999864</v>
      </c>
      <c r="O88" s="650">
        <v>-73.882999999999996</v>
      </c>
      <c r="P88" s="654">
        <v>-32.433</v>
      </c>
      <c r="Q88" s="650">
        <f t="shared" si="6"/>
        <v>-23.552999999999997</v>
      </c>
      <c r="R88" s="654">
        <f t="shared" si="7"/>
        <v>-6.213000000000001</v>
      </c>
      <c r="S88" s="650">
        <v>0</v>
      </c>
      <c r="T88" s="654">
        <v>0</v>
      </c>
      <c r="U88" s="650">
        <f t="shared" si="8"/>
        <v>0</v>
      </c>
      <c r="V88" s="654">
        <f t="shared" si="9"/>
        <v>0</v>
      </c>
      <c r="W88" s="650">
        <v>0</v>
      </c>
      <c r="X88" s="654">
        <v>0</v>
      </c>
      <c r="Y88" s="650">
        <f t="shared" si="10"/>
        <v>0</v>
      </c>
      <c r="Z88" s="654">
        <f t="shared" si="11"/>
        <v>0</v>
      </c>
      <c r="AA88" s="650">
        <v>0</v>
      </c>
      <c r="AB88" s="654">
        <v>0</v>
      </c>
      <c r="AC88" s="650">
        <f t="shared" si="12"/>
        <v>0</v>
      </c>
      <c r="AD88" s="654">
        <f t="shared" si="13"/>
        <v>0</v>
      </c>
      <c r="AE88" s="650">
        <v>-73.891999999999996</v>
      </c>
      <c r="AF88" s="654">
        <v>-70.459000000000003</v>
      </c>
      <c r="AG88" s="650">
        <f t="shared" si="14"/>
        <v>-23.546999999999997</v>
      </c>
      <c r="AH88" s="654">
        <f t="shared" si="15"/>
        <v>-6.0460000000000065</v>
      </c>
      <c r="AJ88" s="193">
        <v>0</v>
      </c>
      <c r="AK88" s="200" t="s">
        <v>196</v>
      </c>
      <c r="AL88" s="650">
        <v>0</v>
      </c>
      <c r="AM88" s="654">
        <v>0</v>
      </c>
      <c r="AN88" s="650">
        <v>0</v>
      </c>
      <c r="AO88" s="654">
        <v>0</v>
      </c>
      <c r="AP88" s="650">
        <v>-1.2E-2</v>
      </c>
      <c r="AQ88" s="654">
        <v>-0.39700000000000002</v>
      </c>
      <c r="AR88" s="650">
        <v>5.0000000000000001E-3</v>
      </c>
      <c r="AS88" s="654">
        <v>-0.11700000000000001</v>
      </c>
      <c r="AT88" s="650">
        <v>-3.0000000000000001E-3</v>
      </c>
      <c r="AU88" s="654">
        <v>-37.795999999999999</v>
      </c>
      <c r="AV88" s="650">
        <v>-1E-3</v>
      </c>
      <c r="AW88" s="654">
        <v>-9.5109999999999992</v>
      </c>
      <c r="AX88" s="650">
        <v>-50.33</v>
      </c>
      <c r="AY88" s="654">
        <v>-26.22</v>
      </c>
      <c r="AZ88" s="650">
        <v>-24.472000000000001</v>
      </c>
      <c r="BA88" s="654">
        <v>-17.256</v>
      </c>
      <c r="BB88" s="650">
        <v>0</v>
      </c>
      <c r="BC88" s="654">
        <v>0</v>
      </c>
      <c r="BD88" s="650">
        <v>0</v>
      </c>
      <c r="BE88" s="654">
        <v>0</v>
      </c>
      <c r="BF88" s="650">
        <v>0</v>
      </c>
      <c r="BG88" s="654">
        <v>0</v>
      </c>
      <c r="BH88" s="650">
        <v>0</v>
      </c>
      <c r="BI88" s="654">
        <v>0</v>
      </c>
      <c r="BJ88" s="650">
        <v>0</v>
      </c>
      <c r="BK88" s="654">
        <v>0</v>
      </c>
      <c r="BL88" s="650">
        <v>0</v>
      </c>
      <c r="BM88" s="654">
        <v>0</v>
      </c>
      <c r="BN88" s="650">
        <v>-50.344999999999999</v>
      </c>
      <c r="BO88" s="654">
        <v>-64.412999999999997</v>
      </c>
      <c r="BP88" s="650">
        <v>-24.468</v>
      </c>
      <c r="BQ88" s="654">
        <v>-26.884</v>
      </c>
    </row>
    <row r="89" spans="1:69">
      <c r="A89" s="193"/>
      <c r="B89" s="200" t="s">
        <v>94</v>
      </c>
      <c r="C89" s="650">
        <v>0</v>
      </c>
      <c r="D89" s="654">
        <v>0</v>
      </c>
      <c r="E89" s="650">
        <f t="shared" si="0"/>
        <v>0</v>
      </c>
      <c r="F89" s="654">
        <f t="shared" si="1"/>
        <v>0</v>
      </c>
      <c r="G89" s="650">
        <v>-0.01</v>
      </c>
      <c r="H89" s="654">
        <v>-0.108</v>
      </c>
      <c r="I89" s="650">
        <f t="shared" si="2"/>
        <v>1.4E-2</v>
      </c>
      <c r="J89" s="654">
        <f t="shared" si="3"/>
        <v>-1.7000000000000001E-2</v>
      </c>
      <c r="K89" s="650">
        <v>-86.218000000000004</v>
      </c>
      <c r="L89" s="654">
        <v>-70.539000000000001</v>
      </c>
      <c r="M89" s="650">
        <f t="shared" si="4"/>
        <v>-23.168000000000006</v>
      </c>
      <c r="N89" s="654">
        <f t="shared" si="5"/>
        <v>-17.923999999999999</v>
      </c>
      <c r="O89" s="650">
        <v>-117.232</v>
      </c>
      <c r="P89" s="654">
        <v>-126.83499999999999</v>
      </c>
      <c r="Q89" s="650">
        <f t="shared" si="6"/>
        <v>-31.031000000000006</v>
      </c>
      <c r="R89" s="654">
        <f t="shared" si="7"/>
        <v>-26.397999999999996</v>
      </c>
      <c r="S89" s="650">
        <v>0</v>
      </c>
      <c r="T89" s="654">
        <v>0</v>
      </c>
      <c r="U89" s="650">
        <f t="shared" si="8"/>
        <v>0</v>
      </c>
      <c r="V89" s="654">
        <f t="shared" si="9"/>
        <v>0</v>
      </c>
      <c r="W89" s="650">
        <v>-28.47</v>
      </c>
      <c r="X89" s="654">
        <v>-16.346</v>
      </c>
      <c r="Y89" s="650">
        <f t="shared" si="10"/>
        <v>-13.423999999999999</v>
      </c>
      <c r="Z89" s="654">
        <f t="shared" si="11"/>
        <v>-4.9570000000000007</v>
      </c>
      <c r="AA89" s="650">
        <v>0</v>
      </c>
      <c r="AB89" s="654">
        <v>0</v>
      </c>
      <c r="AC89" s="650">
        <f t="shared" si="12"/>
        <v>0</v>
      </c>
      <c r="AD89" s="654">
        <f t="shared" si="13"/>
        <v>0</v>
      </c>
      <c r="AE89" s="650">
        <v>-231.93</v>
      </c>
      <c r="AF89" s="654">
        <v>-213.828</v>
      </c>
      <c r="AG89" s="650">
        <f t="shared" si="14"/>
        <v>-67.609000000000009</v>
      </c>
      <c r="AH89" s="654">
        <f t="shared" si="15"/>
        <v>-49.295999999999992</v>
      </c>
      <c r="AJ89" s="193">
        <v>0</v>
      </c>
      <c r="AK89" s="200" t="s">
        <v>94</v>
      </c>
      <c r="AL89" s="650">
        <v>0</v>
      </c>
      <c r="AM89" s="654">
        <v>0</v>
      </c>
      <c r="AN89" s="650">
        <v>0</v>
      </c>
      <c r="AO89" s="654">
        <v>0</v>
      </c>
      <c r="AP89" s="650">
        <v>-2.4E-2</v>
      </c>
      <c r="AQ89" s="654">
        <v>-9.0999999999999998E-2</v>
      </c>
      <c r="AR89" s="650">
        <v>6.0000000000000001E-3</v>
      </c>
      <c r="AS89" s="654">
        <v>-2.1000000000000001E-2</v>
      </c>
      <c r="AT89" s="650">
        <v>-63.05</v>
      </c>
      <c r="AU89" s="654">
        <v>-52.615000000000002</v>
      </c>
      <c r="AV89" s="650">
        <v>-21.962</v>
      </c>
      <c r="AW89" s="654">
        <v>-18.396999999999998</v>
      </c>
      <c r="AX89" s="650">
        <v>-86.200999999999993</v>
      </c>
      <c r="AY89" s="654">
        <v>-100.437</v>
      </c>
      <c r="AZ89" s="650">
        <v>-30.603000000000002</v>
      </c>
      <c r="BA89" s="654">
        <v>-33.619999999999997</v>
      </c>
      <c r="BB89" s="650">
        <v>0</v>
      </c>
      <c r="BC89" s="654">
        <v>0</v>
      </c>
      <c r="BD89" s="650">
        <v>0</v>
      </c>
      <c r="BE89" s="654">
        <v>0</v>
      </c>
      <c r="BF89" s="650">
        <v>-15.045999999999999</v>
      </c>
      <c r="BG89" s="654">
        <v>-11.388999999999999</v>
      </c>
      <c r="BH89" s="650">
        <v>-6.149</v>
      </c>
      <c r="BI89" s="654">
        <v>-3.93</v>
      </c>
      <c r="BJ89" s="650">
        <v>0</v>
      </c>
      <c r="BK89" s="654">
        <v>0</v>
      </c>
      <c r="BL89" s="650">
        <v>0</v>
      </c>
      <c r="BM89" s="654">
        <v>0</v>
      </c>
      <c r="BN89" s="650">
        <v>-164.321</v>
      </c>
      <c r="BO89" s="654">
        <v>-164.53200000000001</v>
      </c>
      <c r="BP89" s="650">
        <v>-58.707999999999998</v>
      </c>
      <c r="BQ89" s="654">
        <v>-55.968000000000004</v>
      </c>
    </row>
    <row r="90" spans="1:69">
      <c r="A90" s="193"/>
      <c r="B90" s="200" t="s">
        <v>197</v>
      </c>
      <c r="C90" s="650">
        <v>0</v>
      </c>
      <c r="D90" s="654">
        <v>0</v>
      </c>
      <c r="E90" s="650">
        <f t="shared" si="0"/>
        <v>0</v>
      </c>
      <c r="F90" s="654">
        <f t="shared" si="1"/>
        <v>0</v>
      </c>
      <c r="G90" s="650">
        <v>-3.5529999999999999</v>
      </c>
      <c r="H90" s="654">
        <v>-7.9820000000000002</v>
      </c>
      <c r="I90" s="650">
        <f t="shared" si="2"/>
        <v>0.32299999999999995</v>
      </c>
      <c r="J90" s="654">
        <f t="shared" si="3"/>
        <v>-1.67</v>
      </c>
      <c r="K90" s="650">
        <v>-4.5199999999999996</v>
      </c>
      <c r="L90" s="654">
        <v>-3.641</v>
      </c>
      <c r="M90" s="650">
        <f t="shared" si="4"/>
        <v>-2.6449999999999996</v>
      </c>
      <c r="N90" s="654">
        <f t="shared" si="5"/>
        <v>9.2000000000000082E-2</v>
      </c>
      <c r="O90" s="650">
        <v>-50.304000000000002</v>
      </c>
      <c r="P90" s="654">
        <v>-40.142000000000003</v>
      </c>
      <c r="Q90" s="650">
        <f t="shared" si="6"/>
        <v>-10.240000000000002</v>
      </c>
      <c r="R90" s="654">
        <f t="shared" si="7"/>
        <v>-6.6090000000000018</v>
      </c>
      <c r="S90" s="650">
        <v>0</v>
      </c>
      <c r="T90" s="654">
        <v>0</v>
      </c>
      <c r="U90" s="650">
        <f t="shared" si="8"/>
        <v>0</v>
      </c>
      <c r="V90" s="654">
        <f t="shared" si="9"/>
        <v>0</v>
      </c>
      <c r="W90" s="650">
        <v>-2.335</v>
      </c>
      <c r="X90" s="654">
        <v>-3.6160000000000001</v>
      </c>
      <c r="Y90" s="650">
        <f t="shared" si="10"/>
        <v>-0.47099999999999986</v>
      </c>
      <c r="Z90" s="654">
        <f t="shared" si="11"/>
        <v>-1.1880000000000002</v>
      </c>
      <c r="AA90" s="650">
        <v>0</v>
      </c>
      <c r="AB90" s="654">
        <v>0</v>
      </c>
      <c r="AC90" s="650">
        <f t="shared" si="12"/>
        <v>0</v>
      </c>
      <c r="AD90" s="654">
        <f t="shared" si="13"/>
        <v>0</v>
      </c>
      <c r="AE90" s="650">
        <v>-60.712000000000003</v>
      </c>
      <c r="AF90" s="654">
        <v>-55.381</v>
      </c>
      <c r="AG90" s="650">
        <f t="shared" si="14"/>
        <v>-13.033000000000001</v>
      </c>
      <c r="AH90" s="654">
        <f t="shared" si="15"/>
        <v>-9.375</v>
      </c>
      <c r="AJ90" s="193">
        <v>0</v>
      </c>
      <c r="AK90" s="200" t="s">
        <v>197</v>
      </c>
      <c r="AL90" s="650">
        <v>0</v>
      </c>
      <c r="AM90" s="654">
        <v>0</v>
      </c>
      <c r="AN90" s="650">
        <v>0</v>
      </c>
      <c r="AO90" s="654">
        <v>0</v>
      </c>
      <c r="AP90" s="650">
        <v>-3.8759999999999999</v>
      </c>
      <c r="AQ90" s="654">
        <v>-6.3120000000000003</v>
      </c>
      <c r="AR90" s="650">
        <v>-1.569</v>
      </c>
      <c r="AS90" s="654">
        <v>-2.16</v>
      </c>
      <c r="AT90" s="650">
        <v>-1.875</v>
      </c>
      <c r="AU90" s="654">
        <v>-3.7330000000000001</v>
      </c>
      <c r="AV90" s="650">
        <v>-1.2090000000000001</v>
      </c>
      <c r="AW90" s="654">
        <v>6.3E-2</v>
      </c>
      <c r="AX90" s="650">
        <v>-40.064</v>
      </c>
      <c r="AY90" s="654">
        <v>-33.533000000000001</v>
      </c>
      <c r="AZ90" s="650">
        <v>-15.441000000000001</v>
      </c>
      <c r="BA90" s="654">
        <v>-9.3620000000000001</v>
      </c>
      <c r="BB90" s="650">
        <v>0</v>
      </c>
      <c r="BC90" s="654">
        <v>0</v>
      </c>
      <c r="BD90" s="650">
        <v>0</v>
      </c>
      <c r="BE90" s="654">
        <v>0</v>
      </c>
      <c r="BF90" s="650">
        <v>-1.8640000000000001</v>
      </c>
      <c r="BG90" s="654">
        <v>-2.4279999999999999</v>
      </c>
      <c r="BH90" s="650">
        <v>-0.64500000000000002</v>
      </c>
      <c r="BI90" s="654">
        <v>-0.65800000000000003</v>
      </c>
      <c r="BJ90" s="650">
        <v>0</v>
      </c>
      <c r="BK90" s="654">
        <v>0</v>
      </c>
      <c r="BL90" s="650">
        <v>0</v>
      </c>
      <c r="BM90" s="654">
        <v>0</v>
      </c>
      <c r="BN90" s="650">
        <v>-47.679000000000002</v>
      </c>
      <c r="BO90" s="654">
        <v>-46.006</v>
      </c>
      <c r="BP90" s="650">
        <v>-18.864000000000001</v>
      </c>
      <c r="BQ90" s="654">
        <v>-12.117000000000001</v>
      </c>
    </row>
    <row r="91" spans="1:69">
      <c r="E91" s="792"/>
      <c r="F91" s="792"/>
      <c r="I91" s="792"/>
      <c r="J91" s="792"/>
      <c r="M91" s="792"/>
      <c r="N91" s="792"/>
      <c r="Q91" s="792"/>
      <c r="R91" s="792"/>
      <c r="S91" s="198"/>
      <c r="T91" s="198"/>
      <c r="U91" s="792"/>
      <c r="V91" s="792"/>
      <c r="W91" s="198"/>
      <c r="X91" s="198"/>
      <c r="Y91" s="792"/>
      <c r="Z91" s="792"/>
      <c r="AA91" s="198"/>
      <c r="AB91" s="198"/>
      <c r="AC91" s="792"/>
      <c r="AD91" s="792"/>
      <c r="AE91" s="198"/>
      <c r="AF91" s="198"/>
      <c r="AG91" s="792"/>
      <c r="AH91" s="792"/>
      <c r="AI91" s="198"/>
      <c r="AJ91" s="198">
        <v>0</v>
      </c>
      <c r="AK91" s="198">
        <v>0</v>
      </c>
      <c r="AL91" s="198">
        <v>0</v>
      </c>
      <c r="AM91" s="198">
        <v>0</v>
      </c>
      <c r="AN91" s="198">
        <v>0</v>
      </c>
      <c r="AO91" s="198">
        <v>0</v>
      </c>
      <c r="AP91" s="198">
        <v>0</v>
      </c>
      <c r="AQ91" s="198">
        <v>0</v>
      </c>
      <c r="AR91" s="198">
        <v>0</v>
      </c>
      <c r="AS91" s="198">
        <v>0</v>
      </c>
      <c r="AT91" s="198">
        <v>0</v>
      </c>
      <c r="AU91" s="198">
        <v>0</v>
      </c>
      <c r="AV91" s="198">
        <v>0</v>
      </c>
      <c r="AW91" s="198">
        <v>0</v>
      </c>
      <c r="AX91" s="198">
        <v>0</v>
      </c>
      <c r="AY91" s="198">
        <v>0</v>
      </c>
      <c r="AZ91" s="198">
        <v>0</v>
      </c>
      <c r="BA91" s="198">
        <v>0</v>
      </c>
      <c r="BB91" s="198">
        <v>0</v>
      </c>
      <c r="BC91" s="198">
        <v>0</v>
      </c>
      <c r="BD91" s="198">
        <v>0</v>
      </c>
      <c r="BE91" s="198">
        <v>0</v>
      </c>
      <c r="BF91" s="198">
        <v>0</v>
      </c>
      <c r="BG91" s="198">
        <v>0</v>
      </c>
      <c r="BH91" s="198">
        <v>0</v>
      </c>
      <c r="BI91" s="198">
        <v>0</v>
      </c>
      <c r="BJ91" s="198">
        <v>0</v>
      </c>
      <c r="BK91" s="198">
        <v>0</v>
      </c>
      <c r="BL91" s="198">
        <v>0</v>
      </c>
      <c r="BM91" s="198">
        <v>0</v>
      </c>
      <c r="BN91" s="198">
        <v>0</v>
      </c>
      <c r="BO91" s="198">
        <v>0</v>
      </c>
      <c r="BP91" s="198">
        <v>0</v>
      </c>
      <c r="BQ91" s="198">
        <v>0</v>
      </c>
    </row>
    <row r="92" spans="1:69" s="173" customFormat="1">
      <c r="A92" s="187" t="s">
        <v>230</v>
      </c>
      <c r="B92" s="210"/>
      <c r="C92" s="659">
        <v>0</v>
      </c>
      <c r="D92" s="653">
        <v>0</v>
      </c>
      <c r="E92" s="659">
        <f t="shared" si="0"/>
        <v>0</v>
      </c>
      <c r="F92" s="653">
        <f t="shared" si="1"/>
        <v>0</v>
      </c>
      <c r="G92" s="659">
        <v>38.14</v>
      </c>
      <c r="H92" s="653">
        <v>181.18199999999999</v>
      </c>
      <c r="I92" s="659">
        <f t="shared" si="2"/>
        <v>-5.3530000000000015</v>
      </c>
      <c r="J92" s="653">
        <f t="shared" si="3"/>
        <v>29.765999999999991</v>
      </c>
      <c r="K92" s="659">
        <v>731.61300000000006</v>
      </c>
      <c r="L92" s="653">
        <v>815.27200000000005</v>
      </c>
      <c r="M92" s="659">
        <f t="shared" si="4"/>
        <v>177.78700000000003</v>
      </c>
      <c r="N92" s="653">
        <f t="shared" si="5"/>
        <v>188.15300000000002</v>
      </c>
      <c r="O92" s="659">
        <v>875.76900000000001</v>
      </c>
      <c r="P92" s="653">
        <v>834.62400000000002</v>
      </c>
      <c r="Q92" s="659">
        <f t="shared" si="6"/>
        <v>129.77200000000005</v>
      </c>
      <c r="R92" s="653">
        <f t="shared" si="7"/>
        <v>168.04500000000007</v>
      </c>
      <c r="S92" s="659">
        <v>0</v>
      </c>
      <c r="T92" s="653">
        <v>0</v>
      </c>
      <c r="U92" s="659">
        <f t="shared" si="8"/>
        <v>0</v>
      </c>
      <c r="V92" s="653">
        <f t="shared" si="9"/>
        <v>0</v>
      </c>
      <c r="W92" s="659">
        <v>151.453</v>
      </c>
      <c r="X92" s="653">
        <v>213.804</v>
      </c>
      <c r="Y92" s="659">
        <f t="shared" si="10"/>
        <v>34.334000000000003</v>
      </c>
      <c r="Z92" s="653">
        <f t="shared" si="11"/>
        <v>75.59</v>
      </c>
      <c r="AA92" s="659">
        <v>-3.3000000000000002E-2</v>
      </c>
      <c r="AB92" s="653">
        <v>-2.9000000000000001E-2</v>
      </c>
      <c r="AC92" s="659">
        <f t="shared" si="12"/>
        <v>-7.0000000000000027E-3</v>
      </c>
      <c r="AD92" s="653">
        <f t="shared" si="13"/>
        <v>-1.7000000000000001E-2</v>
      </c>
      <c r="AE92" s="659">
        <v>1796.942</v>
      </c>
      <c r="AF92" s="653">
        <v>2044.8530000000001</v>
      </c>
      <c r="AG92" s="659">
        <f t="shared" si="14"/>
        <v>336.5329999999999</v>
      </c>
      <c r="AH92" s="653">
        <f t="shared" si="15"/>
        <v>461.53700000000003</v>
      </c>
      <c r="AJ92" s="187" t="s">
        <v>230</v>
      </c>
      <c r="AK92" s="210">
        <v>0</v>
      </c>
      <c r="AL92" s="659">
        <v>0</v>
      </c>
      <c r="AM92" s="653">
        <v>0</v>
      </c>
      <c r="AN92" s="659">
        <v>0</v>
      </c>
      <c r="AO92" s="653">
        <v>0</v>
      </c>
      <c r="AP92" s="659">
        <v>43.493000000000002</v>
      </c>
      <c r="AQ92" s="653">
        <v>151.416</v>
      </c>
      <c r="AR92" s="659">
        <v>0.7</v>
      </c>
      <c r="AS92" s="653">
        <v>52.338000000000001</v>
      </c>
      <c r="AT92" s="659">
        <v>553.82600000000002</v>
      </c>
      <c r="AU92" s="653">
        <v>627.11900000000003</v>
      </c>
      <c r="AV92" s="659">
        <v>192.69800000000001</v>
      </c>
      <c r="AW92" s="653">
        <v>210.74700000000001</v>
      </c>
      <c r="AX92" s="659">
        <v>745.99699999999996</v>
      </c>
      <c r="AY92" s="653">
        <v>666.57899999999995</v>
      </c>
      <c r="AZ92" s="659">
        <v>298.19099999999997</v>
      </c>
      <c r="BA92" s="653">
        <v>222.636</v>
      </c>
      <c r="BB92" s="659">
        <v>0</v>
      </c>
      <c r="BC92" s="653">
        <v>0</v>
      </c>
      <c r="BD92" s="659">
        <v>0</v>
      </c>
      <c r="BE92" s="653">
        <v>0</v>
      </c>
      <c r="BF92" s="659">
        <v>117.119</v>
      </c>
      <c r="BG92" s="653">
        <v>138.214</v>
      </c>
      <c r="BH92" s="659">
        <v>37.94</v>
      </c>
      <c r="BI92" s="653">
        <v>56.256999999999998</v>
      </c>
      <c r="BJ92" s="659">
        <v>-2.5999999999999999E-2</v>
      </c>
      <c r="BK92" s="653">
        <v>-1.2E-2</v>
      </c>
      <c r="BL92" s="659">
        <v>-1.4999999999999999E-2</v>
      </c>
      <c r="BM92" s="653">
        <v>-3.0000000000000001E-3</v>
      </c>
      <c r="BN92" s="659">
        <v>1460.4090000000001</v>
      </c>
      <c r="BO92" s="653">
        <v>1583.316</v>
      </c>
      <c r="BP92" s="659">
        <v>529.51400000000001</v>
      </c>
      <c r="BQ92" s="653">
        <v>541.97500000000002</v>
      </c>
    </row>
    <row r="93" spans="1:69">
      <c r="E93" s="792"/>
      <c r="F93" s="792"/>
      <c r="I93" s="792"/>
      <c r="J93" s="792"/>
      <c r="M93" s="792"/>
      <c r="N93" s="792"/>
      <c r="Q93" s="792"/>
      <c r="R93" s="792"/>
      <c r="S93" s="198"/>
      <c r="T93" s="198"/>
      <c r="U93" s="792"/>
      <c r="V93" s="792"/>
      <c r="W93" s="198"/>
      <c r="X93" s="198"/>
      <c r="Y93" s="792"/>
      <c r="Z93" s="792"/>
      <c r="AA93" s="198"/>
      <c r="AB93" s="198"/>
      <c r="AC93" s="792"/>
      <c r="AD93" s="792"/>
      <c r="AE93" s="198"/>
      <c r="AF93" s="198"/>
      <c r="AG93" s="792"/>
      <c r="AH93" s="792"/>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row>
    <row r="94" spans="1:69">
      <c r="A94" s="189"/>
      <c r="B94" s="194" t="s">
        <v>198</v>
      </c>
      <c r="C94" s="650">
        <v>0</v>
      </c>
      <c r="D94" s="654">
        <v>0</v>
      </c>
      <c r="E94" s="650">
        <f t="shared" si="0"/>
        <v>0</v>
      </c>
      <c r="F94" s="654">
        <f t="shared" si="1"/>
        <v>0</v>
      </c>
      <c r="G94" s="650">
        <v>0.254</v>
      </c>
      <c r="H94" s="654">
        <v>2.5609999999999999</v>
      </c>
      <c r="I94" s="650">
        <f t="shared" si="2"/>
        <v>-0.33199999999999996</v>
      </c>
      <c r="J94" s="654">
        <f t="shared" si="3"/>
        <v>1.9139999999999999</v>
      </c>
      <c r="K94" s="650">
        <v>5.9470000000000001</v>
      </c>
      <c r="L94" s="654">
        <v>5.3959999999999999</v>
      </c>
      <c r="M94" s="650">
        <f t="shared" si="4"/>
        <v>1.6740000000000004</v>
      </c>
      <c r="N94" s="654">
        <f t="shared" si="5"/>
        <v>1.0389999999999997</v>
      </c>
      <c r="O94" s="650">
        <v>4.5780000000000003</v>
      </c>
      <c r="P94" s="654">
        <v>4.2229999999999999</v>
      </c>
      <c r="Q94" s="650">
        <f t="shared" si="6"/>
        <v>1.2770000000000001</v>
      </c>
      <c r="R94" s="654">
        <f t="shared" si="7"/>
        <v>0.95399999999999974</v>
      </c>
      <c r="S94" s="650">
        <v>0</v>
      </c>
      <c r="T94" s="654">
        <v>0</v>
      </c>
      <c r="U94" s="650">
        <f t="shared" si="8"/>
        <v>0</v>
      </c>
      <c r="V94" s="654">
        <f t="shared" si="9"/>
        <v>0</v>
      </c>
      <c r="W94" s="650">
        <v>0.59</v>
      </c>
      <c r="X94" s="654">
        <v>0.43</v>
      </c>
      <c r="Y94" s="650">
        <f t="shared" si="10"/>
        <v>0.30999999999999994</v>
      </c>
      <c r="Z94" s="654">
        <f t="shared" si="11"/>
        <v>0.43</v>
      </c>
      <c r="AA94" s="650">
        <v>0</v>
      </c>
      <c r="AB94" s="654">
        <v>0</v>
      </c>
      <c r="AC94" s="650">
        <f t="shared" si="12"/>
        <v>0</v>
      </c>
      <c r="AD94" s="654">
        <f t="shared" si="13"/>
        <v>0</v>
      </c>
      <c r="AE94" s="650">
        <v>11.369</v>
      </c>
      <c r="AF94" s="654">
        <v>12.61</v>
      </c>
      <c r="AG94" s="650">
        <f t="shared" si="14"/>
        <v>2.9290000000000003</v>
      </c>
      <c r="AH94" s="654">
        <f t="shared" si="15"/>
        <v>4.3369999999999997</v>
      </c>
      <c r="AJ94" s="189">
        <v>0</v>
      </c>
      <c r="AK94" s="194" t="s">
        <v>198</v>
      </c>
      <c r="AL94" s="650">
        <v>0</v>
      </c>
      <c r="AM94" s="654">
        <v>0</v>
      </c>
      <c r="AN94" s="650">
        <v>0</v>
      </c>
      <c r="AO94" s="654">
        <v>0</v>
      </c>
      <c r="AP94" s="650">
        <v>0.58599999999999997</v>
      </c>
      <c r="AQ94" s="654">
        <v>0.64700000000000002</v>
      </c>
      <c r="AR94" s="650">
        <v>-0.21299999999999999</v>
      </c>
      <c r="AS94" s="654">
        <v>0.45800000000000002</v>
      </c>
      <c r="AT94" s="650">
        <v>4.2729999999999997</v>
      </c>
      <c r="AU94" s="654">
        <v>4.3570000000000002</v>
      </c>
      <c r="AV94" s="650">
        <v>1.8149999999999999</v>
      </c>
      <c r="AW94" s="654">
        <v>0.89500000000000002</v>
      </c>
      <c r="AX94" s="650">
        <v>3.3010000000000002</v>
      </c>
      <c r="AY94" s="654">
        <v>3.2690000000000001</v>
      </c>
      <c r="AZ94" s="650">
        <v>1.246</v>
      </c>
      <c r="BA94" s="654">
        <v>1.097</v>
      </c>
      <c r="BB94" s="650">
        <v>0</v>
      </c>
      <c r="BC94" s="654">
        <v>0</v>
      </c>
      <c r="BD94" s="650">
        <v>0</v>
      </c>
      <c r="BE94" s="654">
        <v>0</v>
      </c>
      <c r="BF94" s="650">
        <v>0.28000000000000003</v>
      </c>
      <c r="BG94" s="654">
        <v>0</v>
      </c>
      <c r="BH94" s="650">
        <v>0.28000000000000003</v>
      </c>
      <c r="BI94" s="654">
        <v>0</v>
      </c>
      <c r="BJ94" s="650">
        <v>0</v>
      </c>
      <c r="BK94" s="654">
        <v>0</v>
      </c>
      <c r="BL94" s="650">
        <v>0</v>
      </c>
      <c r="BM94" s="654">
        <v>0</v>
      </c>
      <c r="BN94" s="650">
        <v>8.44</v>
      </c>
      <c r="BO94" s="654">
        <v>8.2729999999999997</v>
      </c>
      <c r="BP94" s="650">
        <v>3.1280000000000001</v>
      </c>
      <c r="BQ94" s="654">
        <v>2.4500000000000002</v>
      </c>
    </row>
    <row r="95" spans="1:69">
      <c r="A95" s="189"/>
      <c r="B95" s="194" t="s">
        <v>199</v>
      </c>
      <c r="C95" s="650">
        <v>0</v>
      </c>
      <c r="D95" s="654">
        <v>0</v>
      </c>
      <c r="E95" s="650">
        <f t="shared" si="0"/>
        <v>0</v>
      </c>
      <c r="F95" s="654">
        <f t="shared" si="1"/>
        <v>0</v>
      </c>
      <c r="G95" s="650">
        <v>-5.0860000000000003</v>
      </c>
      <c r="H95" s="654">
        <v>-44.51</v>
      </c>
      <c r="I95" s="650">
        <f t="shared" si="2"/>
        <v>1.4029999999999996</v>
      </c>
      <c r="J95" s="654">
        <f t="shared" si="3"/>
        <v>-12.351999999999997</v>
      </c>
      <c r="K95" s="650">
        <v>-21.556999999999999</v>
      </c>
      <c r="L95" s="654">
        <v>-23.303999999999998</v>
      </c>
      <c r="M95" s="650">
        <f t="shared" si="4"/>
        <v>-4.7609999999999992</v>
      </c>
      <c r="N95" s="654">
        <f t="shared" si="5"/>
        <v>-5.2850000000000001</v>
      </c>
      <c r="O95" s="650">
        <v>-47.290999999999997</v>
      </c>
      <c r="P95" s="654">
        <v>-42.52</v>
      </c>
      <c r="Q95" s="650">
        <f t="shared" si="6"/>
        <v>-12.389999999999993</v>
      </c>
      <c r="R95" s="654">
        <f t="shared" si="7"/>
        <v>-13.301000000000002</v>
      </c>
      <c r="S95" s="650">
        <v>0</v>
      </c>
      <c r="T95" s="654">
        <v>0</v>
      </c>
      <c r="U95" s="650">
        <f t="shared" si="8"/>
        <v>0</v>
      </c>
      <c r="V95" s="654">
        <f t="shared" si="9"/>
        <v>0</v>
      </c>
      <c r="W95" s="650">
        <v>-14.294</v>
      </c>
      <c r="X95" s="654">
        <v>-13.583</v>
      </c>
      <c r="Y95" s="650">
        <f t="shared" si="10"/>
        <v>-3.7380000000000013</v>
      </c>
      <c r="Z95" s="654">
        <f t="shared" si="11"/>
        <v>-3.5180000000000007</v>
      </c>
      <c r="AA95" s="650">
        <v>0</v>
      </c>
      <c r="AB95" s="654">
        <v>0</v>
      </c>
      <c r="AC95" s="650">
        <f t="shared" si="12"/>
        <v>0</v>
      </c>
      <c r="AD95" s="654">
        <f t="shared" si="13"/>
        <v>0</v>
      </c>
      <c r="AE95" s="650">
        <v>-88.227999999999994</v>
      </c>
      <c r="AF95" s="654">
        <v>-123.917</v>
      </c>
      <c r="AG95" s="650">
        <f t="shared" si="14"/>
        <v>-19.48599999999999</v>
      </c>
      <c r="AH95" s="654">
        <f t="shared" si="15"/>
        <v>-34.456000000000003</v>
      </c>
      <c r="AJ95" s="189">
        <v>0</v>
      </c>
      <c r="AK95" s="194" t="s">
        <v>199</v>
      </c>
      <c r="AL95" s="650">
        <v>0</v>
      </c>
      <c r="AM95" s="654">
        <v>0</v>
      </c>
      <c r="AN95" s="650">
        <v>0</v>
      </c>
      <c r="AO95" s="654">
        <v>0</v>
      </c>
      <c r="AP95" s="650">
        <v>-6.4889999999999999</v>
      </c>
      <c r="AQ95" s="654">
        <v>-32.158000000000001</v>
      </c>
      <c r="AR95" s="650">
        <v>0.47199999999999998</v>
      </c>
      <c r="AS95" s="654">
        <v>-12.612</v>
      </c>
      <c r="AT95" s="650">
        <v>-16.795999999999999</v>
      </c>
      <c r="AU95" s="654">
        <v>-18.018999999999998</v>
      </c>
      <c r="AV95" s="650">
        <v>-5.2809999999999997</v>
      </c>
      <c r="AW95" s="654">
        <v>-5.6079999999999997</v>
      </c>
      <c r="AX95" s="650">
        <v>-34.901000000000003</v>
      </c>
      <c r="AY95" s="654">
        <v>-29.219000000000001</v>
      </c>
      <c r="AZ95" s="650">
        <v>-12.125</v>
      </c>
      <c r="BA95" s="654">
        <v>-9.6470000000000002</v>
      </c>
      <c r="BB95" s="650">
        <v>0</v>
      </c>
      <c r="BC95" s="654">
        <v>0</v>
      </c>
      <c r="BD95" s="650">
        <v>0</v>
      </c>
      <c r="BE95" s="654">
        <v>0</v>
      </c>
      <c r="BF95" s="650">
        <v>-10.555999999999999</v>
      </c>
      <c r="BG95" s="654">
        <v>-10.065</v>
      </c>
      <c r="BH95" s="650">
        <v>-3.528</v>
      </c>
      <c r="BI95" s="654">
        <v>-3.29</v>
      </c>
      <c r="BJ95" s="650">
        <v>0</v>
      </c>
      <c r="BK95" s="654">
        <v>0</v>
      </c>
      <c r="BL95" s="650">
        <v>0</v>
      </c>
      <c r="BM95" s="654">
        <v>0</v>
      </c>
      <c r="BN95" s="650">
        <v>-68.742000000000004</v>
      </c>
      <c r="BO95" s="654">
        <v>-89.460999999999999</v>
      </c>
      <c r="BP95" s="650">
        <v>-20.462</v>
      </c>
      <c r="BQ95" s="654">
        <v>-31.157</v>
      </c>
    </row>
    <row r="96" spans="1:69">
      <c r="A96" s="189"/>
      <c r="B96" s="194" t="s">
        <v>200</v>
      </c>
      <c r="C96" s="650">
        <v>0</v>
      </c>
      <c r="D96" s="654">
        <v>0</v>
      </c>
      <c r="E96" s="650">
        <f t="shared" si="0"/>
        <v>0</v>
      </c>
      <c r="F96" s="654">
        <f t="shared" si="1"/>
        <v>0</v>
      </c>
      <c r="G96" s="650">
        <v>-7.0910000000000002</v>
      </c>
      <c r="H96" s="654">
        <v>-35.58</v>
      </c>
      <c r="I96" s="650">
        <f t="shared" si="2"/>
        <v>1.2570000000000006</v>
      </c>
      <c r="J96" s="654">
        <f t="shared" si="3"/>
        <v>-7.4149999999999991</v>
      </c>
      <c r="K96" s="650">
        <v>-105.565</v>
      </c>
      <c r="L96" s="654">
        <v>-99.620999999999995</v>
      </c>
      <c r="M96" s="650">
        <f t="shared" si="4"/>
        <v>-29.867000000000004</v>
      </c>
      <c r="N96" s="654">
        <f t="shared" si="5"/>
        <v>-19.86999999999999</v>
      </c>
      <c r="O96" s="650">
        <v>-53.914000000000001</v>
      </c>
      <c r="P96" s="654">
        <v>-51.103000000000002</v>
      </c>
      <c r="Q96" s="650">
        <f t="shared" si="6"/>
        <v>-18.088000000000001</v>
      </c>
      <c r="R96" s="654">
        <f t="shared" si="7"/>
        <v>-15.374000000000002</v>
      </c>
      <c r="S96" s="650">
        <v>0</v>
      </c>
      <c r="T96" s="654">
        <v>0</v>
      </c>
      <c r="U96" s="650">
        <f t="shared" si="8"/>
        <v>0</v>
      </c>
      <c r="V96" s="654">
        <f t="shared" si="9"/>
        <v>1E-3</v>
      </c>
      <c r="W96" s="650">
        <v>-26.628</v>
      </c>
      <c r="X96" s="654">
        <v>-25.077000000000002</v>
      </c>
      <c r="Y96" s="650">
        <f t="shared" si="10"/>
        <v>5.3999999999998494E-2</v>
      </c>
      <c r="Z96" s="654">
        <f t="shared" si="11"/>
        <v>-9.2250000000000014</v>
      </c>
      <c r="AA96" s="650">
        <v>0</v>
      </c>
      <c r="AB96" s="654">
        <v>0</v>
      </c>
      <c r="AC96" s="650">
        <f t="shared" si="12"/>
        <v>3.0000000000000001E-3</v>
      </c>
      <c r="AD96" s="654">
        <f t="shared" si="13"/>
        <v>0</v>
      </c>
      <c r="AE96" s="650">
        <v>-193.19800000000001</v>
      </c>
      <c r="AF96" s="654">
        <v>-211.381</v>
      </c>
      <c r="AG96" s="650">
        <f t="shared" si="14"/>
        <v>-46.64100000000002</v>
      </c>
      <c r="AH96" s="654">
        <f t="shared" si="15"/>
        <v>-51.88300000000001</v>
      </c>
      <c r="AJ96" s="189">
        <v>0</v>
      </c>
      <c r="AK96" s="194" t="s">
        <v>200</v>
      </c>
      <c r="AL96" s="650">
        <v>0</v>
      </c>
      <c r="AM96" s="654">
        <v>0</v>
      </c>
      <c r="AN96" s="650">
        <v>0</v>
      </c>
      <c r="AO96" s="654">
        <v>0</v>
      </c>
      <c r="AP96" s="650">
        <v>-8.3480000000000008</v>
      </c>
      <c r="AQ96" s="654">
        <v>-28.164999999999999</v>
      </c>
      <c r="AR96" s="650">
        <v>-0.23100000000000001</v>
      </c>
      <c r="AS96" s="654">
        <v>-10.295999999999999</v>
      </c>
      <c r="AT96" s="650">
        <v>-75.697999999999993</v>
      </c>
      <c r="AU96" s="654">
        <v>-79.751000000000005</v>
      </c>
      <c r="AV96" s="650">
        <v>-29.120999999999999</v>
      </c>
      <c r="AW96" s="654">
        <v>-32.813000000000002</v>
      </c>
      <c r="AX96" s="650">
        <v>-35.826000000000001</v>
      </c>
      <c r="AY96" s="654">
        <v>-35.728999999999999</v>
      </c>
      <c r="AZ96" s="650">
        <v>-14.791</v>
      </c>
      <c r="BA96" s="654">
        <v>-8.1969999999999992</v>
      </c>
      <c r="BB96" s="650">
        <v>0</v>
      </c>
      <c r="BC96" s="654">
        <v>-1E-3</v>
      </c>
      <c r="BD96" s="650">
        <v>0</v>
      </c>
      <c r="BE96" s="654">
        <v>-1E-3</v>
      </c>
      <c r="BF96" s="650">
        <v>-26.681999999999999</v>
      </c>
      <c r="BG96" s="654">
        <v>-15.852</v>
      </c>
      <c r="BH96" s="650">
        <v>-5.5659999999999998</v>
      </c>
      <c r="BI96" s="654">
        <v>-5.4039999999999999</v>
      </c>
      <c r="BJ96" s="650">
        <v>-3.0000000000000001E-3</v>
      </c>
      <c r="BK96" s="654">
        <v>0</v>
      </c>
      <c r="BL96" s="650">
        <v>-3.0000000000000001E-3</v>
      </c>
      <c r="BM96" s="654">
        <v>0</v>
      </c>
      <c r="BN96" s="650">
        <v>-146.55699999999999</v>
      </c>
      <c r="BO96" s="654">
        <v>-159.49799999999999</v>
      </c>
      <c r="BP96" s="650">
        <v>-49.712000000000003</v>
      </c>
      <c r="BQ96" s="654">
        <v>-56.710999999999999</v>
      </c>
    </row>
    <row r="97" spans="1:69">
      <c r="E97" s="792"/>
      <c r="F97" s="792"/>
      <c r="I97" s="792"/>
      <c r="J97" s="792"/>
      <c r="M97" s="792"/>
      <c r="N97" s="792"/>
      <c r="Q97" s="792"/>
      <c r="R97" s="792"/>
      <c r="S97" s="198"/>
      <c r="T97" s="198"/>
      <c r="U97" s="792"/>
      <c r="V97" s="792"/>
      <c r="W97" s="198"/>
      <c r="X97" s="198"/>
      <c r="Y97" s="792"/>
      <c r="Z97" s="792"/>
      <c r="AA97" s="198"/>
      <c r="AB97" s="198"/>
      <c r="AC97" s="792"/>
      <c r="AD97" s="792"/>
      <c r="AE97" s="198"/>
      <c r="AF97" s="198"/>
      <c r="AG97" s="792"/>
      <c r="AH97" s="792"/>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row>
    <row r="98" spans="1:69" s="173" customFormat="1">
      <c r="A98" s="187" t="s">
        <v>231</v>
      </c>
      <c r="B98" s="210"/>
      <c r="C98" s="659">
        <v>0</v>
      </c>
      <c r="D98" s="653">
        <v>0</v>
      </c>
      <c r="E98" s="659">
        <f t="shared" si="0"/>
        <v>0</v>
      </c>
      <c r="F98" s="653">
        <f t="shared" si="1"/>
        <v>0</v>
      </c>
      <c r="G98" s="659">
        <v>26.216999999999999</v>
      </c>
      <c r="H98" s="653">
        <v>103.65300000000001</v>
      </c>
      <c r="I98" s="659">
        <f t="shared" si="2"/>
        <v>-3.0250000000000021</v>
      </c>
      <c r="J98" s="653">
        <f t="shared" si="3"/>
        <v>11.913000000000011</v>
      </c>
      <c r="K98" s="659">
        <v>610.43799999999999</v>
      </c>
      <c r="L98" s="653">
        <v>697.74300000000005</v>
      </c>
      <c r="M98" s="659">
        <f t="shared" si="4"/>
        <v>144.83299999999997</v>
      </c>
      <c r="N98" s="653">
        <f t="shared" si="5"/>
        <v>164.03700000000003</v>
      </c>
      <c r="O98" s="659">
        <v>779.14200000000005</v>
      </c>
      <c r="P98" s="653">
        <v>745.22400000000005</v>
      </c>
      <c r="Q98" s="659">
        <f t="shared" si="6"/>
        <v>100.57100000000003</v>
      </c>
      <c r="R98" s="653">
        <f t="shared" si="7"/>
        <v>140.32400000000007</v>
      </c>
      <c r="S98" s="659">
        <v>0</v>
      </c>
      <c r="T98" s="653">
        <v>0</v>
      </c>
      <c r="U98" s="659">
        <f t="shared" si="8"/>
        <v>0</v>
      </c>
      <c r="V98" s="653">
        <f t="shared" si="9"/>
        <v>1E-3</v>
      </c>
      <c r="W98" s="659">
        <v>111.121</v>
      </c>
      <c r="X98" s="653">
        <v>175.57400000000001</v>
      </c>
      <c r="Y98" s="659">
        <f t="shared" si="10"/>
        <v>30.959999999999994</v>
      </c>
      <c r="Z98" s="653">
        <f t="shared" si="11"/>
        <v>63.277000000000015</v>
      </c>
      <c r="AA98" s="659">
        <v>-3.3000000000000002E-2</v>
      </c>
      <c r="AB98" s="653">
        <v>-2.9000000000000001E-2</v>
      </c>
      <c r="AC98" s="659">
        <f t="shared" si="12"/>
        <v>-4.0000000000000001E-3</v>
      </c>
      <c r="AD98" s="653">
        <f t="shared" si="13"/>
        <v>-1.7000000000000001E-2</v>
      </c>
      <c r="AE98" s="659">
        <v>1526.885</v>
      </c>
      <c r="AF98" s="653">
        <v>1722.165</v>
      </c>
      <c r="AG98" s="659">
        <f t="shared" si="14"/>
        <v>273.33500000000004</v>
      </c>
      <c r="AH98" s="653">
        <f t="shared" si="15"/>
        <v>379.53499999999985</v>
      </c>
      <c r="AJ98" s="187" t="s">
        <v>231</v>
      </c>
      <c r="AK98" s="210">
        <v>0</v>
      </c>
      <c r="AL98" s="659">
        <v>0</v>
      </c>
      <c r="AM98" s="653">
        <v>0</v>
      </c>
      <c r="AN98" s="659">
        <v>0</v>
      </c>
      <c r="AO98" s="653">
        <v>0</v>
      </c>
      <c r="AP98" s="659">
        <v>29.242000000000001</v>
      </c>
      <c r="AQ98" s="653">
        <v>91.74</v>
      </c>
      <c r="AR98" s="659">
        <v>0.72799999999999998</v>
      </c>
      <c r="AS98" s="653">
        <v>29.888000000000002</v>
      </c>
      <c r="AT98" s="659">
        <v>465.60500000000002</v>
      </c>
      <c r="AU98" s="653">
        <v>533.70600000000002</v>
      </c>
      <c r="AV98" s="659">
        <v>160.11099999999999</v>
      </c>
      <c r="AW98" s="653">
        <v>173.221</v>
      </c>
      <c r="AX98" s="659">
        <v>678.57100000000003</v>
      </c>
      <c r="AY98" s="653">
        <v>604.9</v>
      </c>
      <c r="AZ98" s="659">
        <v>272.52100000000002</v>
      </c>
      <c r="BA98" s="653">
        <v>205.88900000000001</v>
      </c>
      <c r="BB98" s="659">
        <v>0</v>
      </c>
      <c r="BC98" s="653">
        <v>-1E-3</v>
      </c>
      <c r="BD98" s="659">
        <v>0</v>
      </c>
      <c r="BE98" s="653">
        <v>-1E-3</v>
      </c>
      <c r="BF98" s="659">
        <v>80.161000000000001</v>
      </c>
      <c r="BG98" s="653">
        <v>112.297</v>
      </c>
      <c r="BH98" s="659">
        <v>29.126000000000001</v>
      </c>
      <c r="BI98" s="653">
        <v>47.563000000000002</v>
      </c>
      <c r="BJ98" s="659">
        <v>-2.9000000000000001E-2</v>
      </c>
      <c r="BK98" s="653">
        <v>-1.2E-2</v>
      </c>
      <c r="BL98" s="659">
        <v>-1.7999999999999999E-2</v>
      </c>
      <c r="BM98" s="653">
        <v>-3.0000000000000001E-3</v>
      </c>
      <c r="BN98" s="659">
        <v>1253.55</v>
      </c>
      <c r="BO98" s="653">
        <v>1342.63</v>
      </c>
      <c r="BP98" s="659">
        <v>462.46800000000002</v>
      </c>
      <c r="BQ98" s="653">
        <v>456.55700000000002</v>
      </c>
    </row>
    <row r="99" spans="1:69">
      <c r="E99" s="792"/>
      <c r="F99" s="792"/>
      <c r="I99" s="792"/>
      <c r="J99" s="792"/>
      <c r="M99" s="792"/>
      <c r="N99" s="792"/>
      <c r="Q99" s="792"/>
      <c r="R99" s="792"/>
      <c r="S99" s="198"/>
      <c r="T99" s="198"/>
      <c r="U99" s="792"/>
      <c r="V99" s="792"/>
      <c r="W99" s="198"/>
      <c r="X99" s="198"/>
      <c r="Y99" s="792"/>
      <c r="Z99" s="792"/>
      <c r="AA99" s="198"/>
      <c r="AB99" s="198"/>
      <c r="AC99" s="792"/>
      <c r="AD99" s="792"/>
      <c r="AE99" s="198"/>
      <c r="AF99" s="198"/>
      <c r="AG99" s="792"/>
      <c r="AH99" s="792"/>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row>
    <row r="100" spans="1:69">
      <c r="A100" s="193"/>
      <c r="B100" s="194" t="s">
        <v>201</v>
      </c>
      <c r="C100" s="650">
        <v>0</v>
      </c>
      <c r="D100" s="654">
        <v>0</v>
      </c>
      <c r="E100" s="650">
        <f t="shared" si="0"/>
        <v>0</v>
      </c>
      <c r="F100" s="654">
        <f t="shared" si="1"/>
        <v>0</v>
      </c>
      <c r="G100" s="650">
        <v>-13.515000000000001</v>
      </c>
      <c r="H100" s="654">
        <v>-83.852000000000004</v>
      </c>
      <c r="I100" s="650">
        <f t="shared" si="2"/>
        <v>9.004999999999999</v>
      </c>
      <c r="J100" s="654">
        <f t="shared" si="3"/>
        <v>-17.100000000000009</v>
      </c>
      <c r="K100" s="650">
        <v>-165.53399999999999</v>
      </c>
      <c r="L100" s="654">
        <v>-141.499</v>
      </c>
      <c r="M100" s="650">
        <f t="shared" si="4"/>
        <v>-48.041999999999987</v>
      </c>
      <c r="N100" s="654">
        <f t="shared" si="5"/>
        <v>-41.435000000000002</v>
      </c>
      <c r="O100" s="650">
        <v>-65.506</v>
      </c>
      <c r="P100" s="654">
        <v>-64.355999999999995</v>
      </c>
      <c r="Q100" s="650">
        <f t="shared" si="6"/>
        <v>-18.232999999999997</v>
      </c>
      <c r="R100" s="654">
        <f t="shared" si="7"/>
        <v>-14.393999999999991</v>
      </c>
      <c r="S100" s="650">
        <v>0</v>
      </c>
      <c r="T100" s="654">
        <v>0</v>
      </c>
      <c r="U100" s="650">
        <f t="shared" si="8"/>
        <v>0</v>
      </c>
      <c r="V100" s="654">
        <f t="shared" si="9"/>
        <v>0</v>
      </c>
      <c r="W100" s="650">
        <v>-46.765999999999998</v>
      </c>
      <c r="X100" s="654">
        <v>-40.381999999999998</v>
      </c>
      <c r="Y100" s="650">
        <f t="shared" si="10"/>
        <v>-11.814999999999998</v>
      </c>
      <c r="Z100" s="654">
        <f t="shared" si="11"/>
        <v>-11.696999999999999</v>
      </c>
      <c r="AA100" s="650">
        <v>0</v>
      </c>
      <c r="AB100" s="654">
        <v>0</v>
      </c>
      <c r="AC100" s="650">
        <f t="shared" si="12"/>
        <v>0</v>
      </c>
      <c r="AD100" s="654">
        <f t="shared" si="13"/>
        <v>0</v>
      </c>
      <c r="AE100" s="650">
        <v>-291.32100000000003</v>
      </c>
      <c r="AF100" s="654">
        <v>-330.089</v>
      </c>
      <c r="AG100" s="650">
        <f t="shared" si="14"/>
        <v>-69.085000000000036</v>
      </c>
      <c r="AH100" s="654">
        <f t="shared" si="15"/>
        <v>-84.626000000000005</v>
      </c>
      <c r="AJ100" s="193">
        <v>0</v>
      </c>
      <c r="AK100" s="194" t="s">
        <v>201</v>
      </c>
      <c r="AL100" s="650">
        <v>0</v>
      </c>
      <c r="AM100" s="654">
        <v>0</v>
      </c>
      <c r="AN100" s="650">
        <v>0</v>
      </c>
      <c r="AO100" s="654">
        <v>0</v>
      </c>
      <c r="AP100" s="650">
        <v>-22.52</v>
      </c>
      <c r="AQ100" s="654">
        <v>-66.751999999999995</v>
      </c>
      <c r="AR100" s="650">
        <v>0.223</v>
      </c>
      <c r="AS100" s="654">
        <v>-31.29</v>
      </c>
      <c r="AT100" s="650">
        <v>-117.492</v>
      </c>
      <c r="AU100" s="654">
        <v>-100.06399999999999</v>
      </c>
      <c r="AV100" s="650">
        <v>-44.177</v>
      </c>
      <c r="AW100" s="654">
        <v>-33.228999999999999</v>
      </c>
      <c r="AX100" s="650">
        <v>-47.273000000000003</v>
      </c>
      <c r="AY100" s="654">
        <v>-49.962000000000003</v>
      </c>
      <c r="AZ100" s="650">
        <v>-15.089</v>
      </c>
      <c r="BA100" s="654">
        <v>-15.507</v>
      </c>
      <c r="BB100" s="650">
        <v>0</v>
      </c>
      <c r="BC100" s="654">
        <v>0</v>
      </c>
      <c r="BD100" s="650">
        <v>0</v>
      </c>
      <c r="BE100" s="654">
        <v>0</v>
      </c>
      <c r="BF100" s="650">
        <v>-34.951000000000001</v>
      </c>
      <c r="BG100" s="654">
        <v>-28.684999999999999</v>
      </c>
      <c r="BH100" s="650">
        <v>-11.621</v>
      </c>
      <c r="BI100" s="654">
        <v>-9.5869999999999997</v>
      </c>
      <c r="BJ100" s="650">
        <v>0</v>
      </c>
      <c r="BK100" s="654">
        <v>0</v>
      </c>
      <c r="BL100" s="650">
        <v>0</v>
      </c>
      <c r="BM100" s="654">
        <v>0</v>
      </c>
      <c r="BN100" s="650">
        <v>-222.23599999999999</v>
      </c>
      <c r="BO100" s="654">
        <v>-245.46299999999999</v>
      </c>
      <c r="BP100" s="650">
        <v>-70.664000000000001</v>
      </c>
      <c r="BQ100" s="654">
        <v>-89.613</v>
      </c>
    </row>
    <row r="101" spans="1:69" ht="25.5">
      <c r="A101" s="193"/>
      <c r="B101" s="194" t="s">
        <v>202</v>
      </c>
      <c r="C101" s="650">
        <v>0</v>
      </c>
      <c r="D101" s="654">
        <v>0</v>
      </c>
      <c r="E101" s="650">
        <f t="shared" si="0"/>
        <v>0</v>
      </c>
      <c r="F101" s="654">
        <f t="shared" si="1"/>
        <v>0</v>
      </c>
      <c r="G101" s="650">
        <v>-5.6000000000000001E-2</v>
      </c>
      <c r="H101" s="654">
        <v>-315.18799999999999</v>
      </c>
      <c r="I101" s="650">
        <f t="shared" si="2"/>
        <v>-5.6000000000000001E-2</v>
      </c>
      <c r="J101" s="654">
        <f t="shared" si="3"/>
        <v>-315.18799999999999</v>
      </c>
      <c r="K101" s="650">
        <v>0</v>
      </c>
      <c r="L101" s="654">
        <v>-76.587999999999994</v>
      </c>
      <c r="M101" s="650">
        <f t="shared" si="4"/>
        <v>0</v>
      </c>
      <c r="N101" s="654">
        <f t="shared" si="5"/>
        <v>0.44000000000001194</v>
      </c>
      <c r="O101" s="650">
        <v>-149.67500000000001</v>
      </c>
      <c r="P101" s="654">
        <v>-66.686000000000007</v>
      </c>
      <c r="Q101" s="650">
        <f t="shared" si="6"/>
        <v>-180.70500000000001</v>
      </c>
      <c r="R101" s="654">
        <f t="shared" si="7"/>
        <v>-66.686000000000007</v>
      </c>
      <c r="S101" s="650">
        <v>0</v>
      </c>
      <c r="T101" s="654">
        <v>0</v>
      </c>
      <c r="U101" s="650">
        <f t="shared" si="8"/>
        <v>0</v>
      </c>
      <c r="V101" s="654">
        <f t="shared" si="9"/>
        <v>0</v>
      </c>
      <c r="W101" s="650">
        <v>0</v>
      </c>
      <c r="X101" s="654">
        <v>0</v>
      </c>
      <c r="Y101" s="650">
        <f t="shared" si="10"/>
        <v>0</v>
      </c>
      <c r="Z101" s="654">
        <f t="shared" si="11"/>
        <v>0</v>
      </c>
      <c r="AA101" s="650">
        <v>0</v>
      </c>
      <c r="AB101" s="654">
        <v>0</v>
      </c>
      <c r="AC101" s="650">
        <f t="shared" si="12"/>
        <v>0</v>
      </c>
      <c r="AD101" s="654">
        <f t="shared" si="13"/>
        <v>0</v>
      </c>
      <c r="AE101" s="650">
        <v>-149.73099999999999</v>
      </c>
      <c r="AF101" s="654">
        <v>-458.46199999999999</v>
      </c>
      <c r="AG101" s="650">
        <f t="shared" si="14"/>
        <v>-180.761</v>
      </c>
      <c r="AH101" s="654">
        <f t="shared" si="15"/>
        <v>-381.43399999999997</v>
      </c>
      <c r="AJ101" s="193">
        <v>0</v>
      </c>
      <c r="AK101" s="194" t="s">
        <v>202</v>
      </c>
      <c r="AL101" s="650">
        <v>0</v>
      </c>
      <c r="AM101" s="654">
        <v>0</v>
      </c>
      <c r="AN101" s="650">
        <v>0</v>
      </c>
      <c r="AO101" s="654">
        <v>0</v>
      </c>
      <c r="AP101" s="650">
        <v>0</v>
      </c>
      <c r="AQ101" s="654">
        <v>0</v>
      </c>
      <c r="AR101" s="650">
        <v>0</v>
      </c>
      <c r="AS101" s="654">
        <v>0</v>
      </c>
      <c r="AT101" s="650">
        <v>0</v>
      </c>
      <c r="AU101" s="654">
        <v>-77.028000000000006</v>
      </c>
      <c r="AV101" s="650">
        <v>0</v>
      </c>
      <c r="AW101" s="654">
        <v>0.80400000000000005</v>
      </c>
      <c r="AX101" s="650">
        <v>31.03</v>
      </c>
      <c r="AY101" s="654">
        <v>0</v>
      </c>
      <c r="AZ101" s="650">
        <v>31.03</v>
      </c>
      <c r="BA101" s="654">
        <v>0</v>
      </c>
      <c r="BB101" s="650">
        <v>0</v>
      </c>
      <c r="BC101" s="654">
        <v>0</v>
      </c>
      <c r="BD101" s="650">
        <v>0</v>
      </c>
      <c r="BE101" s="654">
        <v>0</v>
      </c>
      <c r="BF101" s="650">
        <v>0</v>
      </c>
      <c r="BG101" s="654">
        <v>0</v>
      </c>
      <c r="BH101" s="650">
        <v>0</v>
      </c>
      <c r="BI101" s="654">
        <v>0</v>
      </c>
      <c r="BJ101" s="650">
        <v>0</v>
      </c>
      <c r="BK101" s="654">
        <v>0</v>
      </c>
      <c r="BL101" s="650">
        <v>0</v>
      </c>
      <c r="BM101" s="654">
        <v>0</v>
      </c>
      <c r="BN101" s="650">
        <v>31.03</v>
      </c>
      <c r="BO101" s="654">
        <v>-77.028000000000006</v>
      </c>
      <c r="BP101" s="650">
        <v>31.03</v>
      </c>
      <c r="BQ101" s="654">
        <v>0.80400000000000005</v>
      </c>
    </row>
    <row r="102" spans="1:69" ht="38.25">
      <c r="A102" s="193"/>
      <c r="B102" s="211" t="s">
        <v>251</v>
      </c>
      <c r="C102" s="650">
        <v>0</v>
      </c>
      <c r="D102" s="654">
        <v>0</v>
      </c>
      <c r="E102" s="650">
        <f t="shared" si="0"/>
        <v>0</v>
      </c>
      <c r="F102" s="654">
        <f t="shared" si="1"/>
        <v>0</v>
      </c>
      <c r="G102" s="650">
        <v>-0.307</v>
      </c>
      <c r="H102" s="654">
        <v>-0.50800000000000001</v>
      </c>
      <c r="I102" s="650">
        <f t="shared" si="2"/>
        <v>0.40099999999999997</v>
      </c>
      <c r="J102" s="654">
        <f t="shared" si="3"/>
        <v>-0.47100000000000003</v>
      </c>
      <c r="K102" s="650">
        <v>1.2230000000000001</v>
      </c>
      <c r="L102" s="654">
        <v>-1.605</v>
      </c>
      <c r="M102" s="650">
        <f t="shared" si="4"/>
        <v>0.63500000000000012</v>
      </c>
      <c r="N102" s="654">
        <f t="shared" si="5"/>
        <v>-1.625</v>
      </c>
      <c r="O102" s="650">
        <v>-0.77200000000000002</v>
      </c>
      <c r="P102" s="654">
        <v>0.41699999999999998</v>
      </c>
      <c r="Q102" s="650">
        <f t="shared" si="6"/>
        <v>-0.45600000000000002</v>
      </c>
      <c r="R102" s="654">
        <f t="shared" si="7"/>
        <v>9.5999999999999974E-2</v>
      </c>
      <c r="S102" s="650">
        <v>0</v>
      </c>
      <c r="T102" s="654">
        <v>0</v>
      </c>
      <c r="U102" s="650">
        <f t="shared" si="8"/>
        <v>0</v>
      </c>
      <c r="V102" s="654">
        <f t="shared" si="9"/>
        <v>5.0000000000000001E-3</v>
      </c>
      <c r="W102" s="650">
        <v>6.0999999999999999E-2</v>
      </c>
      <c r="X102" s="654">
        <v>-0.94899999999999995</v>
      </c>
      <c r="Y102" s="650">
        <f t="shared" si="10"/>
        <v>0.16799999999999998</v>
      </c>
      <c r="Z102" s="654">
        <f t="shared" si="11"/>
        <v>1.7450000000000001</v>
      </c>
      <c r="AA102" s="650">
        <v>0</v>
      </c>
      <c r="AB102" s="654">
        <v>0</v>
      </c>
      <c r="AC102" s="650">
        <f t="shared" si="12"/>
        <v>0</v>
      </c>
      <c r="AD102" s="654">
        <f t="shared" si="13"/>
        <v>0</v>
      </c>
      <c r="AE102" s="650">
        <v>0.20499999999999999</v>
      </c>
      <c r="AF102" s="654">
        <v>-2.645</v>
      </c>
      <c r="AG102" s="650">
        <f t="shared" si="14"/>
        <v>0.748</v>
      </c>
      <c r="AH102" s="654">
        <f t="shared" si="15"/>
        <v>-0.25</v>
      </c>
      <c r="AJ102" s="193">
        <v>0</v>
      </c>
      <c r="AK102" s="211" t="s">
        <v>251</v>
      </c>
      <c r="AL102" s="650">
        <v>0</v>
      </c>
      <c r="AM102" s="654">
        <v>0</v>
      </c>
      <c r="AN102" s="650">
        <v>0</v>
      </c>
      <c r="AO102" s="654">
        <v>0</v>
      </c>
      <c r="AP102" s="650">
        <v>-0.70799999999999996</v>
      </c>
      <c r="AQ102" s="654">
        <v>-3.6999999999999998E-2</v>
      </c>
      <c r="AR102" s="650">
        <v>0.25800000000000001</v>
      </c>
      <c r="AS102" s="654">
        <v>-3.6999999999999998E-2</v>
      </c>
      <c r="AT102" s="650">
        <v>0.58799999999999997</v>
      </c>
      <c r="AU102" s="654">
        <v>0.02</v>
      </c>
      <c r="AV102" s="650">
        <v>0.14499999999999999</v>
      </c>
      <c r="AW102" s="654">
        <v>-0.50800000000000001</v>
      </c>
      <c r="AX102" s="650">
        <v>-0.316</v>
      </c>
      <c r="AY102" s="654">
        <v>0.32100000000000001</v>
      </c>
      <c r="AZ102" s="650">
        <v>-0.129</v>
      </c>
      <c r="BA102" s="654">
        <v>0.221</v>
      </c>
      <c r="BB102" s="650">
        <v>0</v>
      </c>
      <c r="BC102" s="654">
        <v>-5.0000000000000001E-3</v>
      </c>
      <c r="BD102" s="650">
        <v>0</v>
      </c>
      <c r="BE102" s="654">
        <v>-5.0000000000000001E-3</v>
      </c>
      <c r="BF102" s="650">
        <v>-0.107</v>
      </c>
      <c r="BG102" s="654">
        <v>-2.694</v>
      </c>
      <c r="BH102" s="650">
        <v>-8.9999999999999993E-3</v>
      </c>
      <c r="BI102" s="654">
        <v>-2.694</v>
      </c>
      <c r="BJ102" s="650">
        <v>0</v>
      </c>
      <c r="BK102" s="654">
        <v>0</v>
      </c>
      <c r="BL102" s="650">
        <v>0</v>
      </c>
      <c r="BM102" s="654">
        <v>0</v>
      </c>
      <c r="BN102" s="650">
        <v>-0.54300000000000004</v>
      </c>
      <c r="BO102" s="654">
        <v>-2.395</v>
      </c>
      <c r="BP102" s="650">
        <v>0.26500000000000001</v>
      </c>
      <c r="BQ102" s="654">
        <v>-3.0230000000000001</v>
      </c>
    </row>
    <row r="103" spans="1:69">
      <c r="E103" s="792"/>
      <c r="F103" s="792"/>
      <c r="I103" s="792"/>
      <c r="J103" s="792"/>
      <c r="M103" s="792"/>
      <c r="N103" s="792"/>
      <c r="Q103" s="792"/>
      <c r="R103" s="792"/>
      <c r="S103" s="198"/>
      <c r="T103" s="198"/>
      <c r="U103" s="792"/>
      <c r="V103" s="792"/>
      <c r="W103" s="198"/>
      <c r="X103" s="198"/>
      <c r="Y103" s="792"/>
      <c r="Z103" s="792"/>
      <c r="AA103" s="198"/>
      <c r="AB103" s="198"/>
      <c r="AC103" s="792"/>
      <c r="AD103" s="792"/>
      <c r="AE103" s="198"/>
      <c r="AF103" s="198"/>
      <c r="AG103" s="792"/>
      <c r="AH103" s="792"/>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row>
    <row r="104" spans="1:69" s="173" customFormat="1">
      <c r="A104" s="187" t="s">
        <v>232</v>
      </c>
      <c r="B104" s="210"/>
      <c r="C104" s="659">
        <v>0</v>
      </c>
      <c r="D104" s="653">
        <v>0</v>
      </c>
      <c r="E104" s="659">
        <f t="shared" si="0"/>
        <v>0</v>
      </c>
      <c r="F104" s="653">
        <f t="shared" si="1"/>
        <v>0</v>
      </c>
      <c r="G104" s="659">
        <v>12.339</v>
      </c>
      <c r="H104" s="653">
        <v>-295.89499999999998</v>
      </c>
      <c r="I104" s="659">
        <f t="shared" si="2"/>
        <v>6.3250000000000002</v>
      </c>
      <c r="J104" s="653">
        <f t="shared" si="3"/>
        <v>-320.846</v>
      </c>
      <c r="K104" s="659">
        <v>446.12700000000001</v>
      </c>
      <c r="L104" s="653">
        <v>478.05099999999999</v>
      </c>
      <c r="M104" s="659">
        <f t="shared" si="4"/>
        <v>97.425999999999988</v>
      </c>
      <c r="N104" s="653">
        <f t="shared" si="5"/>
        <v>121.41699999999997</v>
      </c>
      <c r="O104" s="659">
        <v>563.18899999999996</v>
      </c>
      <c r="P104" s="653">
        <v>614.59900000000005</v>
      </c>
      <c r="Q104" s="659">
        <f t="shared" si="6"/>
        <v>-98.822999999999979</v>
      </c>
      <c r="R104" s="653">
        <f t="shared" si="7"/>
        <v>59.340000000000032</v>
      </c>
      <c r="S104" s="659">
        <v>0</v>
      </c>
      <c r="T104" s="653">
        <v>0</v>
      </c>
      <c r="U104" s="659">
        <f t="shared" si="8"/>
        <v>0</v>
      </c>
      <c r="V104" s="653">
        <f t="shared" si="9"/>
        <v>6.0000000000000001E-3</v>
      </c>
      <c r="W104" s="659">
        <v>64.415999999999997</v>
      </c>
      <c r="X104" s="653">
        <v>134.24299999999999</v>
      </c>
      <c r="Y104" s="659">
        <f t="shared" si="10"/>
        <v>19.312999999999995</v>
      </c>
      <c r="Z104" s="653">
        <f t="shared" si="11"/>
        <v>53.324999999999989</v>
      </c>
      <c r="AA104" s="659">
        <v>-3.3000000000000002E-2</v>
      </c>
      <c r="AB104" s="653">
        <v>-2.9000000000000001E-2</v>
      </c>
      <c r="AC104" s="659">
        <f t="shared" si="12"/>
        <v>-4.0000000000000001E-3</v>
      </c>
      <c r="AD104" s="653">
        <f t="shared" si="13"/>
        <v>-1.7000000000000001E-2</v>
      </c>
      <c r="AE104" s="659">
        <v>1086.038</v>
      </c>
      <c r="AF104" s="653">
        <v>930.96900000000005</v>
      </c>
      <c r="AG104" s="659">
        <f t="shared" si="14"/>
        <v>24.23700000000008</v>
      </c>
      <c r="AH104" s="653">
        <f t="shared" si="15"/>
        <v>-86.774999999999977</v>
      </c>
      <c r="AJ104" s="187" t="s">
        <v>232</v>
      </c>
      <c r="AK104" s="210">
        <v>0</v>
      </c>
      <c r="AL104" s="659">
        <v>0</v>
      </c>
      <c r="AM104" s="653">
        <v>0</v>
      </c>
      <c r="AN104" s="659">
        <v>0</v>
      </c>
      <c r="AO104" s="653">
        <v>0</v>
      </c>
      <c r="AP104" s="659">
        <v>6.0140000000000002</v>
      </c>
      <c r="AQ104" s="653">
        <v>24.951000000000001</v>
      </c>
      <c r="AR104" s="659">
        <v>1.2090000000000001</v>
      </c>
      <c r="AS104" s="653">
        <v>-1.4390000000000001</v>
      </c>
      <c r="AT104" s="659">
        <v>348.70100000000002</v>
      </c>
      <c r="AU104" s="653">
        <v>356.63400000000001</v>
      </c>
      <c r="AV104" s="659">
        <v>116.07899999999999</v>
      </c>
      <c r="AW104" s="653">
        <v>140.28800000000001</v>
      </c>
      <c r="AX104" s="659">
        <v>662.01199999999994</v>
      </c>
      <c r="AY104" s="653">
        <v>555.25900000000001</v>
      </c>
      <c r="AZ104" s="659">
        <v>288.33300000000003</v>
      </c>
      <c r="BA104" s="653">
        <v>190.60300000000001</v>
      </c>
      <c r="BB104" s="659">
        <v>0</v>
      </c>
      <c r="BC104" s="653">
        <v>-6.0000000000000001E-3</v>
      </c>
      <c r="BD104" s="659">
        <v>0</v>
      </c>
      <c r="BE104" s="653">
        <v>-6.0000000000000001E-3</v>
      </c>
      <c r="BF104" s="659">
        <v>45.103000000000002</v>
      </c>
      <c r="BG104" s="653">
        <v>80.918000000000006</v>
      </c>
      <c r="BH104" s="659">
        <v>17.495999999999999</v>
      </c>
      <c r="BI104" s="653">
        <v>35.281999999999996</v>
      </c>
      <c r="BJ104" s="659">
        <v>-2.9000000000000001E-2</v>
      </c>
      <c r="BK104" s="653">
        <v>-1.2E-2</v>
      </c>
      <c r="BL104" s="659">
        <v>-1.7999999999999999E-2</v>
      </c>
      <c r="BM104" s="653">
        <v>-3.0000000000000001E-3</v>
      </c>
      <c r="BN104" s="659">
        <v>1061.8009999999999</v>
      </c>
      <c r="BO104" s="653">
        <v>1017.744</v>
      </c>
      <c r="BP104" s="659">
        <v>423.09899999999999</v>
      </c>
      <c r="BQ104" s="653">
        <v>364.72500000000002</v>
      </c>
    </row>
    <row r="105" spans="1:69">
      <c r="E105" s="792"/>
      <c r="F105" s="792"/>
      <c r="I105" s="792"/>
      <c r="J105" s="792"/>
      <c r="M105" s="792"/>
      <c r="N105" s="792"/>
      <c r="Q105" s="792"/>
      <c r="R105" s="792"/>
      <c r="S105" s="198"/>
      <c r="T105" s="198"/>
      <c r="U105" s="792"/>
      <c r="V105" s="792"/>
      <c r="W105" s="198"/>
      <c r="X105" s="198"/>
      <c r="Y105" s="792"/>
      <c r="Z105" s="792"/>
      <c r="AA105" s="198"/>
      <c r="AB105" s="198"/>
      <c r="AC105" s="792"/>
      <c r="AD105" s="792"/>
      <c r="AE105" s="198"/>
      <c r="AF105" s="198"/>
      <c r="AG105" s="792"/>
      <c r="AH105" s="792"/>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row>
    <row r="106" spans="1:69" s="173" customFormat="1">
      <c r="A106" s="187" t="s">
        <v>233</v>
      </c>
      <c r="B106" s="210"/>
      <c r="C106" s="659">
        <v>0</v>
      </c>
      <c r="D106" s="653">
        <v>0</v>
      </c>
      <c r="E106" s="659">
        <f t="shared" si="0"/>
        <v>0</v>
      </c>
      <c r="F106" s="653">
        <f t="shared" si="1"/>
        <v>0</v>
      </c>
      <c r="G106" s="659">
        <v>16.78</v>
      </c>
      <c r="H106" s="653">
        <v>-26.239000000000001</v>
      </c>
      <c r="I106" s="659">
        <f t="shared" si="2"/>
        <v>38.793999999999997</v>
      </c>
      <c r="J106" s="653">
        <f t="shared" si="3"/>
        <v>25.261999999999997</v>
      </c>
      <c r="K106" s="659">
        <v>7.069</v>
      </c>
      <c r="L106" s="653">
        <v>24.824999999999999</v>
      </c>
      <c r="M106" s="659">
        <f t="shared" si="4"/>
        <v>4.7720000000000002</v>
      </c>
      <c r="N106" s="653">
        <f t="shared" si="5"/>
        <v>-3.245000000000001</v>
      </c>
      <c r="O106" s="659">
        <v>-105.077</v>
      </c>
      <c r="P106" s="653">
        <v>-61.49</v>
      </c>
      <c r="Q106" s="659">
        <f t="shared" si="6"/>
        <v>-39.774999999999991</v>
      </c>
      <c r="R106" s="653">
        <f t="shared" si="7"/>
        <v>-5.9089999999999989</v>
      </c>
      <c r="S106" s="659">
        <v>0</v>
      </c>
      <c r="T106" s="653">
        <v>0</v>
      </c>
      <c r="U106" s="659">
        <f t="shared" si="8"/>
        <v>0</v>
      </c>
      <c r="V106" s="653">
        <f t="shared" si="9"/>
        <v>0.17799999999999999</v>
      </c>
      <c r="W106" s="659">
        <v>-75.738</v>
      </c>
      <c r="X106" s="653">
        <v>-2.3690000000000002</v>
      </c>
      <c r="Y106" s="659">
        <f t="shared" si="10"/>
        <v>-4.1350000000000051</v>
      </c>
      <c r="Z106" s="653">
        <f t="shared" si="11"/>
        <v>-2.2800000000000002</v>
      </c>
      <c r="AA106" s="659">
        <v>-6.0999999999999999E-2</v>
      </c>
      <c r="AB106" s="653">
        <v>0</v>
      </c>
      <c r="AC106" s="659">
        <f t="shared" si="12"/>
        <v>-0.06</v>
      </c>
      <c r="AD106" s="653">
        <f t="shared" si="13"/>
        <v>0</v>
      </c>
      <c r="AE106" s="659">
        <v>-157.02699999999999</v>
      </c>
      <c r="AF106" s="653">
        <v>-65.272999999999996</v>
      </c>
      <c r="AG106" s="659">
        <f t="shared" si="14"/>
        <v>-0.40399999999999636</v>
      </c>
      <c r="AH106" s="653">
        <f t="shared" si="15"/>
        <v>14.006</v>
      </c>
      <c r="AJ106" s="187" t="s">
        <v>233</v>
      </c>
      <c r="AK106" s="210">
        <v>0</v>
      </c>
      <c r="AL106" s="659">
        <v>0</v>
      </c>
      <c r="AM106" s="653">
        <v>0</v>
      </c>
      <c r="AN106" s="659">
        <v>0</v>
      </c>
      <c r="AO106" s="653">
        <v>0</v>
      </c>
      <c r="AP106" s="659">
        <v>-22.013999999999999</v>
      </c>
      <c r="AQ106" s="653">
        <v>-51.500999999999998</v>
      </c>
      <c r="AR106" s="659">
        <v>14.159000000000001</v>
      </c>
      <c r="AS106" s="653">
        <v>-9.8659999999999997</v>
      </c>
      <c r="AT106" s="659">
        <v>2.2970000000000002</v>
      </c>
      <c r="AU106" s="653">
        <v>28.07</v>
      </c>
      <c r="AV106" s="659">
        <v>-12.173</v>
      </c>
      <c r="AW106" s="653">
        <v>7.7169999999999996</v>
      </c>
      <c r="AX106" s="659">
        <v>-65.302000000000007</v>
      </c>
      <c r="AY106" s="653">
        <v>-55.581000000000003</v>
      </c>
      <c r="AZ106" s="659">
        <v>-22.391999999999999</v>
      </c>
      <c r="BA106" s="653">
        <v>-13.507</v>
      </c>
      <c r="BB106" s="659">
        <v>0</v>
      </c>
      <c r="BC106" s="653">
        <v>-0.17799999999999999</v>
      </c>
      <c r="BD106" s="659">
        <v>0</v>
      </c>
      <c r="BE106" s="653">
        <v>-0.17799999999999999</v>
      </c>
      <c r="BF106" s="659">
        <v>-71.602999999999994</v>
      </c>
      <c r="BG106" s="653">
        <v>-8.8999999999999996E-2</v>
      </c>
      <c r="BH106" s="659">
        <v>-3.4849999999999999</v>
      </c>
      <c r="BI106" s="653">
        <v>-0.104</v>
      </c>
      <c r="BJ106" s="659">
        <v>-1E-3</v>
      </c>
      <c r="BK106" s="653">
        <v>0</v>
      </c>
      <c r="BL106" s="659">
        <v>-1E-3</v>
      </c>
      <c r="BM106" s="653">
        <v>0</v>
      </c>
      <c r="BN106" s="659">
        <v>-156.62299999999999</v>
      </c>
      <c r="BO106" s="653">
        <v>-79.278999999999996</v>
      </c>
      <c r="BP106" s="659">
        <v>-23.891999999999999</v>
      </c>
      <c r="BQ106" s="653">
        <v>-15.938000000000001</v>
      </c>
    </row>
    <row r="107" spans="1:69" s="173" customFormat="1">
      <c r="A107" s="187"/>
      <c r="B107" s="210" t="s">
        <v>84</v>
      </c>
      <c r="C107" s="659">
        <v>0</v>
      </c>
      <c r="D107" s="653">
        <v>0</v>
      </c>
      <c r="E107" s="659">
        <f t="shared" si="0"/>
        <v>0</v>
      </c>
      <c r="F107" s="653">
        <f t="shared" si="1"/>
        <v>0</v>
      </c>
      <c r="G107" s="659">
        <v>25.434000000000001</v>
      </c>
      <c r="H107" s="653">
        <v>66.332999999999998</v>
      </c>
      <c r="I107" s="659">
        <f t="shared" si="2"/>
        <v>-1.5749999999999993</v>
      </c>
      <c r="J107" s="653">
        <f t="shared" si="3"/>
        <v>14.101999999999997</v>
      </c>
      <c r="K107" s="659">
        <v>54.228000000000002</v>
      </c>
      <c r="L107" s="653">
        <v>25.637</v>
      </c>
      <c r="M107" s="659">
        <f t="shared" si="4"/>
        <v>21.719000000000001</v>
      </c>
      <c r="N107" s="653">
        <f t="shared" si="5"/>
        <v>3.804000000000002</v>
      </c>
      <c r="O107" s="659">
        <v>14.563000000000001</v>
      </c>
      <c r="P107" s="653">
        <v>11.106999999999999</v>
      </c>
      <c r="Q107" s="659">
        <f t="shared" si="6"/>
        <v>4.01</v>
      </c>
      <c r="R107" s="653">
        <f t="shared" si="7"/>
        <v>3.4059999999999997</v>
      </c>
      <c r="S107" s="659">
        <v>0</v>
      </c>
      <c r="T107" s="653">
        <v>0</v>
      </c>
      <c r="U107" s="659">
        <f t="shared" si="8"/>
        <v>0</v>
      </c>
      <c r="V107" s="653">
        <f t="shared" si="9"/>
        <v>0</v>
      </c>
      <c r="W107" s="659">
        <v>4.1029999999999998</v>
      </c>
      <c r="X107" s="653">
        <v>4.6040000000000001</v>
      </c>
      <c r="Y107" s="659">
        <f t="shared" si="10"/>
        <v>1.0449999999999999</v>
      </c>
      <c r="Z107" s="653">
        <f t="shared" si="11"/>
        <v>1.2389999999999999</v>
      </c>
      <c r="AA107" s="659">
        <v>-3.9E-2</v>
      </c>
      <c r="AB107" s="653">
        <v>-7.0000000000000001E-3</v>
      </c>
      <c r="AC107" s="659">
        <f t="shared" si="12"/>
        <v>-6.9999999999999993E-3</v>
      </c>
      <c r="AD107" s="653">
        <f t="shared" si="13"/>
        <v>-7.0000000000000001E-3</v>
      </c>
      <c r="AE107" s="659">
        <v>98.289000000000001</v>
      </c>
      <c r="AF107" s="653">
        <v>107.67400000000001</v>
      </c>
      <c r="AG107" s="659">
        <f t="shared" si="14"/>
        <v>25.192000000000007</v>
      </c>
      <c r="AH107" s="653">
        <f t="shared" si="15"/>
        <v>22.544000000000011</v>
      </c>
      <c r="AJ107" s="187">
        <v>0</v>
      </c>
      <c r="AK107" s="210" t="s">
        <v>84</v>
      </c>
      <c r="AL107" s="659">
        <v>0</v>
      </c>
      <c r="AM107" s="653">
        <v>0</v>
      </c>
      <c r="AN107" s="659">
        <v>0</v>
      </c>
      <c r="AO107" s="653">
        <v>0</v>
      </c>
      <c r="AP107" s="659">
        <v>27.009</v>
      </c>
      <c r="AQ107" s="653">
        <v>52.231000000000002</v>
      </c>
      <c r="AR107" s="659">
        <v>3.8769999999999998</v>
      </c>
      <c r="AS107" s="653">
        <v>22.690999999999999</v>
      </c>
      <c r="AT107" s="659">
        <v>32.509</v>
      </c>
      <c r="AU107" s="653">
        <v>21.832999999999998</v>
      </c>
      <c r="AV107" s="659">
        <v>10.962999999999999</v>
      </c>
      <c r="AW107" s="653">
        <v>0.26700000000000002</v>
      </c>
      <c r="AX107" s="659">
        <v>10.553000000000001</v>
      </c>
      <c r="AY107" s="653">
        <v>7.7009999999999996</v>
      </c>
      <c r="AZ107" s="659">
        <v>5.8360000000000003</v>
      </c>
      <c r="BA107" s="653">
        <v>3.5619999999999998</v>
      </c>
      <c r="BB107" s="659">
        <v>0</v>
      </c>
      <c r="BC107" s="653">
        <v>0</v>
      </c>
      <c r="BD107" s="659">
        <v>0</v>
      </c>
      <c r="BE107" s="653">
        <v>0</v>
      </c>
      <c r="BF107" s="659">
        <v>3.0579999999999998</v>
      </c>
      <c r="BG107" s="653">
        <v>3.3650000000000002</v>
      </c>
      <c r="BH107" s="659">
        <v>0.67600000000000005</v>
      </c>
      <c r="BI107" s="653">
        <v>1.1020000000000001</v>
      </c>
      <c r="BJ107" s="659">
        <v>-3.2000000000000001E-2</v>
      </c>
      <c r="BK107" s="653">
        <v>0</v>
      </c>
      <c r="BL107" s="659">
        <v>-1.0999999999999999E-2</v>
      </c>
      <c r="BM107" s="653">
        <v>0</v>
      </c>
      <c r="BN107" s="659">
        <v>73.096999999999994</v>
      </c>
      <c r="BO107" s="653">
        <v>85.13</v>
      </c>
      <c r="BP107" s="659">
        <v>21.341000000000001</v>
      </c>
      <c r="BQ107" s="653">
        <v>27.622</v>
      </c>
    </row>
    <row r="108" spans="1:69">
      <c r="A108" s="193"/>
      <c r="B108" s="200" t="s">
        <v>176</v>
      </c>
      <c r="C108" s="650">
        <v>0</v>
      </c>
      <c r="D108" s="654">
        <v>0</v>
      </c>
      <c r="E108" s="650">
        <f t="shared" si="0"/>
        <v>0</v>
      </c>
      <c r="F108" s="654">
        <f t="shared" si="1"/>
        <v>0</v>
      </c>
      <c r="G108" s="650">
        <v>9.27</v>
      </c>
      <c r="H108" s="654">
        <v>37.93</v>
      </c>
      <c r="I108" s="650">
        <f t="shared" si="2"/>
        <v>-1.4410000000000007</v>
      </c>
      <c r="J108" s="654">
        <f t="shared" si="3"/>
        <v>7.1370000000000005</v>
      </c>
      <c r="K108" s="650">
        <v>71.599999999999994</v>
      </c>
      <c r="L108" s="654">
        <v>31.571999999999999</v>
      </c>
      <c r="M108" s="650">
        <f t="shared" si="4"/>
        <v>5.5969999999999942</v>
      </c>
      <c r="N108" s="654">
        <f t="shared" si="5"/>
        <v>5.73</v>
      </c>
      <c r="O108" s="650">
        <v>28.783000000000001</v>
      </c>
      <c r="P108" s="654">
        <v>18.178000000000001</v>
      </c>
      <c r="Q108" s="650">
        <f t="shared" si="6"/>
        <v>6.3880000000000017</v>
      </c>
      <c r="R108" s="654">
        <f t="shared" si="7"/>
        <v>6.5890000000000004</v>
      </c>
      <c r="S108" s="650">
        <v>0</v>
      </c>
      <c r="T108" s="654">
        <v>0</v>
      </c>
      <c r="U108" s="650">
        <f t="shared" si="8"/>
        <v>0</v>
      </c>
      <c r="V108" s="654">
        <f t="shared" si="9"/>
        <v>0</v>
      </c>
      <c r="W108" s="650">
        <v>0.21199999999999999</v>
      </c>
      <c r="X108" s="654">
        <v>0.19500000000000001</v>
      </c>
      <c r="Y108" s="650">
        <f t="shared" si="10"/>
        <v>4.5999999999999985E-2</v>
      </c>
      <c r="Z108" s="654">
        <f t="shared" si="11"/>
        <v>0.114</v>
      </c>
      <c r="AA108" s="650">
        <v>0</v>
      </c>
      <c r="AB108" s="654">
        <v>0</v>
      </c>
      <c r="AC108" s="650">
        <f t="shared" si="12"/>
        <v>0</v>
      </c>
      <c r="AD108" s="654">
        <f t="shared" si="13"/>
        <v>0</v>
      </c>
      <c r="AE108" s="650">
        <v>109.86499999999999</v>
      </c>
      <c r="AF108" s="654">
        <v>87.875</v>
      </c>
      <c r="AG108" s="650">
        <f t="shared" si="14"/>
        <v>10.589999999999989</v>
      </c>
      <c r="AH108" s="654">
        <f t="shared" si="15"/>
        <v>19.569999999999993</v>
      </c>
      <c r="AJ108" s="193">
        <v>0</v>
      </c>
      <c r="AK108" s="200" t="s">
        <v>176</v>
      </c>
      <c r="AL108" s="650">
        <v>0</v>
      </c>
      <c r="AM108" s="654">
        <v>0</v>
      </c>
      <c r="AN108" s="650">
        <v>0</v>
      </c>
      <c r="AO108" s="654">
        <v>0</v>
      </c>
      <c r="AP108" s="650">
        <v>10.711</v>
      </c>
      <c r="AQ108" s="654">
        <v>30.792999999999999</v>
      </c>
      <c r="AR108" s="650">
        <v>2.585</v>
      </c>
      <c r="AS108" s="654">
        <v>13.212</v>
      </c>
      <c r="AT108" s="650">
        <v>66.003</v>
      </c>
      <c r="AU108" s="654">
        <v>25.841999999999999</v>
      </c>
      <c r="AV108" s="650">
        <v>13.718999999999999</v>
      </c>
      <c r="AW108" s="654">
        <v>6.3339999999999996</v>
      </c>
      <c r="AX108" s="650">
        <v>22.395</v>
      </c>
      <c r="AY108" s="654">
        <v>11.589</v>
      </c>
      <c r="AZ108" s="650">
        <v>5.2759999999999998</v>
      </c>
      <c r="BA108" s="654">
        <v>6.5720000000000001</v>
      </c>
      <c r="BB108" s="650">
        <v>0</v>
      </c>
      <c r="BC108" s="654">
        <v>0</v>
      </c>
      <c r="BD108" s="650">
        <v>0</v>
      </c>
      <c r="BE108" s="654">
        <v>0</v>
      </c>
      <c r="BF108" s="650">
        <v>0.16600000000000001</v>
      </c>
      <c r="BG108" s="654">
        <v>8.1000000000000003E-2</v>
      </c>
      <c r="BH108" s="650">
        <v>5.0999999999999997E-2</v>
      </c>
      <c r="BI108" s="654">
        <v>5.0999999999999997E-2</v>
      </c>
      <c r="BJ108" s="650">
        <v>0</v>
      </c>
      <c r="BK108" s="654">
        <v>0</v>
      </c>
      <c r="BL108" s="650">
        <v>0</v>
      </c>
      <c r="BM108" s="654">
        <v>0</v>
      </c>
      <c r="BN108" s="650">
        <v>99.275000000000006</v>
      </c>
      <c r="BO108" s="654">
        <v>68.305000000000007</v>
      </c>
      <c r="BP108" s="650">
        <v>21.631</v>
      </c>
      <c r="BQ108" s="654">
        <v>26.169</v>
      </c>
    </row>
    <row r="109" spans="1:69">
      <c r="A109" s="193"/>
      <c r="B109" s="200" t="s">
        <v>203</v>
      </c>
      <c r="C109" s="650">
        <v>0</v>
      </c>
      <c r="D109" s="654">
        <v>0</v>
      </c>
      <c r="E109" s="650">
        <f t="shared" si="0"/>
        <v>0</v>
      </c>
      <c r="F109" s="654">
        <f t="shared" si="1"/>
        <v>0</v>
      </c>
      <c r="G109" s="650">
        <v>16.164000000000001</v>
      </c>
      <c r="H109" s="654">
        <v>28.402999999999999</v>
      </c>
      <c r="I109" s="650">
        <f t="shared" si="2"/>
        <v>-0.13399999999999679</v>
      </c>
      <c r="J109" s="654">
        <f t="shared" si="3"/>
        <v>6.9649999999999999</v>
      </c>
      <c r="K109" s="650">
        <v>-17.372</v>
      </c>
      <c r="L109" s="654">
        <v>-5.9349999999999996</v>
      </c>
      <c r="M109" s="650">
        <f t="shared" si="4"/>
        <v>16.122</v>
      </c>
      <c r="N109" s="654">
        <f t="shared" si="5"/>
        <v>-1.9259999999999993</v>
      </c>
      <c r="O109" s="650">
        <v>-14.22</v>
      </c>
      <c r="P109" s="654">
        <v>-7.0709999999999997</v>
      </c>
      <c r="Q109" s="650">
        <f t="shared" si="6"/>
        <v>-2.3780000000000001</v>
      </c>
      <c r="R109" s="654">
        <f t="shared" si="7"/>
        <v>-3.1829999999999998</v>
      </c>
      <c r="S109" s="650">
        <v>0</v>
      </c>
      <c r="T109" s="654">
        <v>0</v>
      </c>
      <c r="U109" s="650">
        <f t="shared" si="8"/>
        <v>0</v>
      </c>
      <c r="V109" s="654">
        <f t="shared" si="9"/>
        <v>0</v>
      </c>
      <c r="W109" s="650">
        <v>3.891</v>
      </c>
      <c r="X109" s="654">
        <v>4.4089999999999998</v>
      </c>
      <c r="Y109" s="650">
        <f t="shared" si="10"/>
        <v>0.99900000000000011</v>
      </c>
      <c r="Z109" s="654">
        <f t="shared" si="11"/>
        <v>1.125</v>
      </c>
      <c r="AA109" s="650">
        <v>-3.9E-2</v>
      </c>
      <c r="AB109" s="654">
        <v>-7.0000000000000001E-3</v>
      </c>
      <c r="AC109" s="650">
        <f t="shared" si="12"/>
        <v>-6.9999999999999993E-3</v>
      </c>
      <c r="AD109" s="654">
        <f t="shared" si="13"/>
        <v>-7.0000000000000001E-3</v>
      </c>
      <c r="AE109" s="650">
        <v>-11.576000000000001</v>
      </c>
      <c r="AF109" s="654">
        <v>19.798999999999999</v>
      </c>
      <c r="AG109" s="650">
        <f t="shared" si="14"/>
        <v>14.602</v>
      </c>
      <c r="AH109" s="654">
        <f t="shared" si="15"/>
        <v>2.9740000000000002</v>
      </c>
      <c r="AJ109" s="193">
        <v>0</v>
      </c>
      <c r="AK109" s="200" t="s">
        <v>203</v>
      </c>
      <c r="AL109" s="650">
        <v>0</v>
      </c>
      <c r="AM109" s="654">
        <v>0</v>
      </c>
      <c r="AN109" s="650">
        <v>0</v>
      </c>
      <c r="AO109" s="654">
        <v>0</v>
      </c>
      <c r="AP109" s="650">
        <v>16.297999999999998</v>
      </c>
      <c r="AQ109" s="654">
        <v>21.437999999999999</v>
      </c>
      <c r="AR109" s="650">
        <v>1.292</v>
      </c>
      <c r="AS109" s="654">
        <v>9.4789999999999992</v>
      </c>
      <c r="AT109" s="650">
        <v>-33.494</v>
      </c>
      <c r="AU109" s="654">
        <v>-4.0090000000000003</v>
      </c>
      <c r="AV109" s="650">
        <v>-2.7559999999999998</v>
      </c>
      <c r="AW109" s="654">
        <v>-6.0670000000000002</v>
      </c>
      <c r="AX109" s="650">
        <v>-11.842000000000001</v>
      </c>
      <c r="AY109" s="654">
        <v>-3.8879999999999999</v>
      </c>
      <c r="AZ109" s="650">
        <v>0.56000000000000005</v>
      </c>
      <c r="BA109" s="654">
        <v>-3.01</v>
      </c>
      <c r="BB109" s="650">
        <v>0</v>
      </c>
      <c r="BC109" s="654">
        <v>0</v>
      </c>
      <c r="BD109" s="650">
        <v>0</v>
      </c>
      <c r="BE109" s="654">
        <v>0</v>
      </c>
      <c r="BF109" s="650">
        <v>2.8919999999999999</v>
      </c>
      <c r="BG109" s="654">
        <v>3.2839999999999998</v>
      </c>
      <c r="BH109" s="650">
        <v>0.625</v>
      </c>
      <c r="BI109" s="654">
        <v>1.0509999999999999</v>
      </c>
      <c r="BJ109" s="650">
        <v>-3.2000000000000001E-2</v>
      </c>
      <c r="BK109" s="654">
        <v>0</v>
      </c>
      <c r="BL109" s="650">
        <v>-1.0999999999999999E-2</v>
      </c>
      <c r="BM109" s="654">
        <v>0</v>
      </c>
      <c r="BN109" s="650">
        <v>-26.178000000000001</v>
      </c>
      <c r="BO109" s="654">
        <v>16.824999999999999</v>
      </c>
      <c r="BP109" s="650">
        <v>-0.28999999999999998</v>
      </c>
      <c r="BQ109" s="654">
        <v>1.4530000000000001</v>
      </c>
    </row>
    <row r="110" spans="1:69" s="173" customFormat="1">
      <c r="A110" s="187"/>
      <c r="B110" s="195" t="s">
        <v>100</v>
      </c>
      <c r="C110" s="659">
        <v>0</v>
      </c>
      <c r="D110" s="653">
        <v>0</v>
      </c>
      <c r="E110" s="659">
        <f t="shared" si="0"/>
        <v>0</v>
      </c>
      <c r="F110" s="653">
        <f t="shared" si="1"/>
        <v>0</v>
      </c>
      <c r="G110" s="659">
        <v>-0.434</v>
      </c>
      <c r="H110" s="653">
        <v>-7.2619999999999996</v>
      </c>
      <c r="I110" s="659">
        <f t="shared" si="2"/>
        <v>0.35200000000000004</v>
      </c>
      <c r="J110" s="653">
        <f t="shared" si="3"/>
        <v>-1.7009999999999996</v>
      </c>
      <c r="K110" s="659">
        <v>-35.386000000000003</v>
      </c>
      <c r="L110" s="653">
        <v>-14.083</v>
      </c>
      <c r="M110" s="659">
        <f t="shared" si="4"/>
        <v>-21.993000000000002</v>
      </c>
      <c r="N110" s="653">
        <f t="shared" si="5"/>
        <v>-6.4270000000000005</v>
      </c>
      <c r="O110" s="659">
        <v>-114.001</v>
      </c>
      <c r="P110" s="653">
        <v>-60.420999999999999</v>
      </c>
      <c r="Q110" s="659">
        <f t="shared" si="6"/>
        <v>-35.840000000000003</v>
      </c>
      <c r="R110" s="653">
        <f t="shared" si="7"/>
        <v>-12.311</v>
      </c>
      <c r="S110" s="659">
        <v>0</v>
      </c>
      <c r="T110" s="653">
        <v>0</v>
      </c>
      <c r="U110" s="659">
        <f t="shared" si="8"/>
        <v>0</v>
      </c>
      <c r="V110" s="653">
        <f t="shared" si="9"/>
        <v>0.182</v>
      </c>
      <c r="W110" s="659">
        <v>-80.209999999999994</v>
      </c>
      <c r="X110" s="653">
        <v>-8.6560000000000006</v>
      </c>
      <c r="Y110" s="659">
        <f t="shared" si="10"/>
        <v>-4.7749999999999915</v>
      </c>
      <c r="Z110" s="653">
        <f t="shared" si="11"/>
        <v>-3.2950000000000008</v>
      </c>
      <c r="AA110" s="659">
        <v>6.4000000000000001E-2</v>
      </c>
      <c r="AB110" s="653">
        <v>7.0000000000000001E-3</v>
      </c>
      <c r="AC110" s="659">
        <f t="shared" si="12"/>
        <v>3.3000000000000002E-2</v>
      </c>
      <c r="AD110" s="653">
        <f t="shared" si="13"/>
        <v>7.0000000000000001E-3</v>
      </c>
      <c r="AE110" s="659">
        <v>-229.96700000000001</v>
      </c>
      <c r="AF110" s="653">
        <v>-90.415000000000006</v>
      </c>
      <c r="AG110" s="659">
        <f t="shared" si="14"/>
        <v>-62.223000000000013</v>
      </c>
      <c r="AH110" s="653">
        <f t="shared" si="15"/>
        <v>-23.545000000000002</v>
      </c>
      <c r="AJ110" s="187">
        <v>0</v>
      </c>
      <c r="AK110" s="195" t="s">
        <v>100</v>
      </c>
      <c r="AL110" s="659">
        <v>0</v>
      </c>
      <c r="AM110" s="653">
        <v>0</v>
      </c>
      <c r="AN110" s="659">
        <v>0</v>
      </c>
      <c r="AO110" s="653">
        <v>0</v>
      </c>
      <c r="AP110" s="659">
        <v>-0.78600000000000003</v>
      </c>
      <c r="AQ110" s="653">
        <v>-5.5609999999999999</v>
      </c>
      <c r="AR110" s="659">
        <v>0.19400000000000001</v>
      </c>
      <c r="AS110" s="653">
        <v>0.46100000000000002</v>
      </c>
      <c r="AT110" s="659">
        <v>-13.393000000000001</v>
      </c>
      <c r="AU110" s="653">
        <v>-7.6559999999999997</v>
      </c>
      <c r="AV110" s="659">
        <v>-9.5749999999999993</v>
      </c>
      <c r="AW110" s="653">
        <v>-5.9359999999999999</v>
      </c>
      <c r="AX110" s="659">
        <v>-78.161000000000001</v>
      </c>
      <c r="AY110" s="653">
        <v>-48.11</v>
      </c>
      <c r="AZ110" s="659">
        <v>-28.239000000000001</v>
      </c>
      <c r="BA110" s="653">
        <v>-12.896000000000001</v>
      </c>
      <c r="BB110" s="659">
        <v>0</v>
      </c>
      <c r="BC110" s="653">
        <v>-0.182</v>
      </c>
      <c r="BD110" s="659">
        <v>0</v>
      </c>
      <c r="BE110" s="653">
        <v>-0.182</v>
      </c>
      <c r="BF110" s="659">
        <v>-75.435000000000002</v>
      </c>
      <c r="BG110" s="653">
        <v>-5.3609999999999998</v>
      </c>
      <c r="BH110" s="659">
        <v>-4.4219999999999997</v>
      </c>
      <c r="BI110" s="653">
        <v>-1.994</v>
      </c>
      <c r="BJ110" s="659">
        <v>3.1E-2</v>
      </c>
      <c r="BK110" s="653">
        <v>0</v>
      </c>
      <c r="BL110" s="659">
        <v>0.01</v>
      </c>
      <c r="BM110" s="653">
        <v>0</v>
      </c>
      <c r="BN110" s="659">
        <v>-167.744</v>
      </c>
      <c r="BO110" s="653">
        <v>-66.87</v>
      </c>
      <c r="BP110" s="659">
        <v>-42.031999999999996</v>
      </c>
      <c r="BQ110" s="653">
        <v>-20.547000000000001</v>
      </c>
    </row>
    <row r="111" spans="1:69">
      <c r="A111" s="193"/>
      <c r="B111" s="200" t="s">
        <v>204</v>
      </c>
      <c r="C111" s="650">
        <v>0</v>
      </c>
      <c r="D111" s="654">
        <v>0</v>
      </c>
      <c r="E111" s="650">
        <f t="shared" ref="E111:E128" si="16">C111-AL111</f>
        <v>0</v>
      </c>
      <c r="F111" s="654">
        <f t="shared" ref="F111:F128" si="17">D111-AM111</f>
        <v>0</v>
      </c>
      <c r="G111" s="650">
        <v>0</v>
      </c>
      <c r="H111" s="654">
        <v>-0.16300000000000001</v>
      </c>
      <c r="I111" s="650">
        <f t="shared" si="2"/>
        <v>0</v>
      </c>
      <c r="J111" s="654">
        <f t="shared" si="3"/>
        <v>2.5999999999999995E-2</v>
      </c>
      <c r="K111" s="650">
        <v>-60.195</v>
      </c>
      <c r="L111" s="654">
        <v>-49.664000000000001</v>
      </c>
      <c r="M111" s="650">
        <f t="shared" si="4"/>
        <v>-14.152999999999999</v>
      </c>
      <c r="N111" s="654">
        <f t="shared" si="5"/>
        <v>-11.029000000000003</v>
      </c>
      <c r="O111" s="650">
        <v>-149.31700000000001</v>
      </c>
      <c r="P111" s="654">
        <v>-49.207000000000001</v>
      </c>
      <c r="Q111" s="650">
        <f t="shared" si="6"/>
        <v>-49.695000000000007</v>
      </c>
      <c r="R111" s="654">
        <f t="shared" si="7"/>
        <v>-19.324999999999999</v>
      </c>
      <c r="S111" s="650">
        <v>0</v>
      </c>
      <c r="T111" s="654">
        <v>0</v>
      </c>
      <c r="U111" s="650">
        <f t="shared" si="8"/>
        <v>0</v>
      </c>
      <c r="V111" s="654">
        <f t="shared" si="9"/>
        <v>0</v>
      </c>
      <c r="W111" s="650">
        <v>0</v>
      </c>
      <c r="X111" s="654">
        <v>0</v>
      </c>
      <c r="Y111" s="650">
        <f t="shared" si="10"/>
        <v>0</v>
      </c>
      <c r="Z111" s="654">
        <f t="shared" si="11"/>
        <v>0</v>
      </c>
      <c r="AA111" s="650">
        <v>0</v>
      </c>
      <c r="AB111" s="654">
        <v>0</v>
      </c>
      <c r="AC111" s="650">
        <f t="shared" si="12"/>
        <v>0</v>
      </c>
      <c r="AD111" s="654">
        <f t="shared" si="13"/>
        <v>0</v>
      </c>
      <c r="AE111" s="650">
        <v>-209.512</v>
      </c>
      <c r="AF111" s="654">
        <v>-99.034000000000006</v>
      </c>
      <c r="AG111" s="650">
        <f t="shared" si="14"/>
        <v>-63.848000000000013</v>
      </c>
      <c r="AH111" s="654">
        <f t="shared" si="15"/>
        <v>-30.328000000000003</v>
      </c>
      <c r="AJ111" s="193">
        <v>0</v>
      </c>
      <c r="AK111" s="200" t="s">
        <v>204</v>
      </c>
      <c r="AL111" s="650">
        <v>0</v>
      </c>
      <c r="AM111" s="654">
        <v>0</v>
      </c>
      <c r="AN111" s="650">
        <v>0</v>
      </c>
      <c r="AO111" s="654">
        <v>0</v>
      </c>
      <c r="AP111" s="650">
        <v>0</v>
      </c>
      <c r="AQ111" s="654">
        <v>-0.189</v>
      </c>
      <c r="AR111" s="650">
        <v>0</v>
      </c>
      <c r="AS111" s="654">
        <v>-0.16400000000000001</v>
      </c>
      <c r="AT111" s="650">
        <v>-46.042000000000002</v>
      </c>
      <c r="AU111" s="654">
        <v>-38.634999999999998</v>
      </c>
      <c r="AV111" s="650">
        <v>-13.477</v>
      </c>
      <c r="AW111" s="654">
        <v>-9.3079999999999998</v>
      </c>
      <c r="AX111" s="650">
        <v>-99.622</v>
      </c>
      <c r="AY111" s="654">
        <v>-29.882000000000001</v>
      </c>
      <c r="AZ111" s="650">
        <v>-41.41</v>
      </c>
      <c r="BA111" s="654">
        <v>-15.853</v>
      </c>
      <c r="BB111" s="650">
        <v>0</v>
      </c>
      <c r="BC111" s="654">
        <v>0</v>
      </c>
      <c r="BD111" s="650">
        <v>0</v>
      </c>
      <c r="BE111" s="654">
        <v>0</v>
      </c>
      <c r="BF111" s="650">
        <v>0</v>
      </c>
      <c r="BG111" s="654">
        <v>0</v>
      </c>
      <c r="BH111" s="650">
        <v>0</v>
      </c>
      <c r="BI111" s="654">
        <v>0</v>
      </c>
      <c r="BJ111" s="650">
        <v>0</v>
      </c>
      <c r="BK111" s="654">
        <v>0</v>
      </c>
      <c r="BL111" s="650">
        <v>0</v>
      </c>
      <c r="BM111" s="654">
        <v>0</v>
      </c>
      <c r="BN111" s="650">
        <v>-145.66399999999999</v>
      </c>
      <c r="BO111" s="654">
        <v>-68.706000000000003</v>
      </c>
      <c r="BP111" s="650">
        <v>-54.887</v>
      </c>
      <c r="BQ111" s="654">
        <v>-25.324999999999999</v>
      </c>
    </row>
    <row r="112" spans="1:69">
      <c r="A112" s="193"/>
      <c r="B112" s="200" t="s">
        <v>205</v>
      </c>
      <c r="C112" s="650">
        <v>0</v>
      </c>
      <c r="D112" s="654">
        <v>0</v>
      </c>
      <c r="E112" s="650">
        <f t="shared" si="16"/>
        <v>0</v>
      </c>
      <c r="F112" s="654">
        <f t="shared" si="17"/>
        <v>0</v>
      </c>
      <c r="G112" s="650">
        <v>0</v>
      </c>
      <c r="H112" s="654">
        <v>0</v>
      </c>
      <c r="I112" s="650">
        <f t="shared" si="2"/>
        <v>0</v>
      </c>
      <c r="J112" s="654">
        <f t="shared" si="3"/>
        <v>0</v>
      </c>
      <c r="K112" s="650">
        <v>-12.102</v>
      </c>
      <c r="L112" s="654">
        <v>-14.128</v>
      </c>
      <c r="M112" s="650">
        <f t="shared" si="4"/>
        <v>-2.3490000000000002</v>
      </c>
      <c r="N112" s="654">
        <f t="shared" si="5"/>
        <v>-2.7940000000000005</v>
      </c>
      <c r="O112" s="650">
        <v>-78.924999999999997</v>
      </c>
      <c r="P112" s="654">
        <v>-94.165000000000006</v>
      </c>
      <c r="Q112" s="650">
        <f t="shared" si="6"/>
        <v>-17.686999999999998</v>
      </c>
      <c r="R112" s="654">
        <f t="shared" si="7"/>
        <v>-24.238</v>
      </c>
      <c r="S112" s="650">
        <v>0</v>
      </c>
      <c r="T112" s="654">
        <v>0</v>
      </c>
      <c r="U112" s="650">
        <f t="shared" si="8"/>
        <v>0</v>
      </c>
      <c r="V112" s="654">
        <f t="shared" si="9"/>
        <v>0</v>
      </c>
      <c r="W112" s="650">
        <v>0</v>
      </c>
      <c r="X112" s="654">
        <v>0</v>
      </c>
      <c r="Y112" s="650">
        <f t="shared" si="10"/>
        <v>0</v>
      </c>
      <c r="Z112" s="654">
        <f t="shared" si="11"/>
        <v>0</v>
      </c>
      <c r="AA112" s="650">
        <v>0</v>
      </c>
      <c r="AB112" s="654">
        <v>0</v>
      </c>
      <c r="AC112" s="650">
        <f t="shared" si="12"/>
        <v>0</v>
      </c>
      <c r="AD112" s="654">
        <f t="shared" si="13"/>
        <v>0</v>
      </c>
      <c r="AE112" s="650">
        <v>-91.027000000000001</v>
      </c>
      <c r="AF112" s="654">
        <v>-108.29300000000001</v>
      </c>
      <c r="AG112" s="650">
        <f t="shared" si="14"/>
        <v>-20.036000000000001</v>
      </c>
      <c r="AH112" s="654">
        <f t="shared" si="15"/>
        <v>-27.032000000000011</v>
      </c>
      <c r="AJ112" s="193">
        <v>0</v>
      </c>
      <c r="AK112" s="200" t="s">
        <v>205</v>
      </c>
      <c r="AL112" s="650">
        <v>0</v>
      </c>
      <c r="AM112" s="654">
        <v>0</v>
      </c>
      <c r="AN112" s="650">
        <v>0</v>
      </c>
      <c r="AO112" s="654">
        <v>0</v>
      </c>
      <c r="AP112" s="650">
        <v>0</v>
      </c>
      <c r="AQ112" s="654">
        <v>0</v>
      </c>
      <c r="AR112" s="650">
        <v>0</v>
      </c>
      <c r="AS112" s="654">
        <v>0</v>
      </c>
      <c r="AT112" s="650">
        <v>-9.7530000000000001</v>
      </c>
      <c r="AU112" s="654">
        <v>-11.334</v>
      </c>
      <c r="AV112" s="650">
        <v>-2.0030000000000001</v>
      </c>
      <c r="AW112" s="654">
        <v>-0.23599999999999999</v>
      </c>
      <c r="AX112" s="650">
        <v>-61.238</v>
      </c>
      <c r="AY112" s="654">
        <v>-69.927000000000007</v>
      </c>
      <c r="AZ112" s="650">
        <v>-20.503</v>
      </c>
      <c r="BA112" s="654">
        <v>-25.981999999999999</v>
      </c>
      <c r="BB112" s="650">
        <v>0</v>
      </c>
      <c r="BC112" s="654">
        <v>0</v>
      </c>
      <c r="BD112" s="650">
        <v>0</v>
      </c>
      <c r="BE112" s="654">
        <v>0</v>
      </c>
      <c r="BF112" s="650">
        <v>0</v>
      </c>
      <c r="BG112" s="654">
        <v>0</v>
      </c>
      <c r="BH112" s="650">
        <v>0</v>
      </c>
      <c r="BI112" s="654">
        <v>0</v>
      </c>
      <c r="BJ112" s="650">
        <v>0</v>
      </c>
      <c r="BK112" s="654">
        <v>0</v>
      </c>
      <c r="BL112" s="650">
        <v>0</v>
      </c>
      <c r="BM112" s="654">
        <v>0</v>
      </c>
      <c r="BN112" s="650">
        <v>-70.991</v>
      </c>
      <c r="BO112" s="654">
        <v>-81.260999999999996</v>
      </c>
      <c r="BP112" s="650">
        <v>-22.506</v>
      </c>
      <c r="BQ112" s="654">
        <v>-26.218</v>
      </c>
    </row>
    <row r="113" spans="1:69">
      <c r="A113" s="193"/>
      <c r="B113" s="200" t="s">
        <v>108</v>
      </c>
      <c r="C113" s="650">
        <v>0</v>
      </c>
      <c r="D113" s="654">
        <v>0</v>
      </c>
      <c r="E113" s="650">
        <f t="shared" si="16"/>
        <v>0</v>
      </c>
      <c r="F113" s="654">
        <f t="shared" si="17"/>
        <v>0</v>
      </c>
      <c r="G113" s="650">
        <v>-0.434</v>
      </c>
      <c r="H113" s="654">
        <v>-7.0990000000000002</v>
      </c>
      <c r="I113" s="650">
        <f t="shared" si="2"/>
        <v>0.35200000000000004</v>
      </c>
      <c r="J113" s="654">
        <f t="shared" si="3"/>
        <v>-1.7270000000000003</v>
      </c>
      <c r="K113" s="650">
        <v>36.911000000000001</v>
      </c>
      <c r="L113" s="654">
        <v>49.709000000000003</v>
      </c>
      <c r="M113" s="650">
        <f t="shared" si="4"/>
        <v>-5.4909999999999997</v>
      </c>
      <c r="N113" s="654">
        <f t="shared" si="5"/>
        <v>7.3960000000000008</v>
      </c>
      <c r="O113" s="650">
        <v>114.241</v>
      </c>
      <c r="P113" s="654">
        <v>82.950999999999993</v>
      </c>
      <c r="Q113" s="650">
        <f t="shared" si="6"/>
        <v>31.542000000000002</v>
      </c>
      <c r="R113" s="654">
        <f t="shared" si="7"/>
        <v>31.251999999999995</v>
      </c>
      <c r="S113" s="650">
        <v>0</v>
      </c>
      <c r="T113" s="654">
        <v>0</v>
      </c>
      <c r="U113" s="650">
        <f t="shared" si="8"/>
        <v>0</v>
      </c>
      <c r="V113" s="654">
        <f t="shared" si="9"/>
        <v>0.182</v>
      </c>
      <c r="W113" s="650">
        <v>-80.209999999999994</v>
      </c>
      <c r="X113" s="654">
        <v>-8.6560000000000006</v>
      </c>
      <c r="Y113" s="650">
        <f t="shared" si="10"/>
        <v>-4.7749999999999915</v>
      </c>
      <c r="Z113" s="654">
        <f t="shared" si="11"/>
        <v>-3.2950000000000008</v>
      </c>
      <c r="AA113" s="650">
        <v>6.4000000000000001E-2</v>
      </c>
      <c r="AB113" s="654">
        <v>7.0000000000000001E-3</v>
      </c>
      <c r="AC113" s="650">
        <f t="shared" si="12"/>
        <v>3.3000000000000002E-2</v>
      </c>
      <c r="AD113" s="654">
        <f t="shared" si="13"/>
        <v>7.0000000000000001E-3</v>
      </c>
      <c r="AE113" s="650">
        <v>70.572000000000003</v>
      </c>
      <c r="AF113" s="654">
        <v>116.91200000000001</v>
      </c>
      <c r="AG113" s="650">
        <f t="shared" si="14"/>
        <v>21.661000000000001</v>
      </c>
      <c r="AH113" s="654">
        <f t="shared" si="15"/>
        <v>33.815000000000012</v>
      </c>
      <c r="AJ113" s="193">
        <v>0</v>
      </c>
      <c r="AK113" s="200" t="s">
        <v>108</v>
      </c>
      <c r="AL113" s="650">
        <v>0</v>
      </c>
      <c r="AM113" s="654">
        <v>0</v>
      </c>
      <c r="AN113" s="650">
        <v>0</v>
      </c>
      <c r="AO113" s="654">
        <v>0</v>
      </c>
      <c r="AP113" s="650">
        <v>-0.78600000000000003</v>
      </c>
      <c r="AQ113" s="654">
        <v>-5.3719999999999999</v>
      </c>
      <c r="AR113" s="650">
        <v>0.19400000000000001</v>
      </c>
      <c r="AS113" s="654">
        <v>0.625</v>
      </c>
      <c r="AT113" s="650">
        <v>42.402000000000001</v>
      </c>
      <c r="AU113" s="654">
        <v>42.313000000000002</v>
      </c>
      <c r="AV113" s="650">
        <v>5.9050000000000002</v>
      </c>
      <c r="AW113" s="654">
        <v>3.6080000000000001</v>
      </c>
      <c r="AX113" s="650">
        <v>82.698999999999998</v>
      </c>
      <c r="AY113" s="654">
        <v>51.698999999999998</v>
      </c>
      <c r="AZ113" s="650">
        <v>33.673999999999999</v>
      </c>
      <c r="BA113" s="654">
        <v>28.939</v>
      </c>
      <c r="BB113" s="650">
        <v>0</v>
      </c>
      <c r="BC113" s="654">
        <v>-0.182</v>
      </c>
      <c r="BD113" s="650">
        <v>0</v>
      </c>
      <c r="BE113" s="654">
        <v>-0.182</v>
      </c>
      <c r="BF113" s="650">
        <v>-75.435000000000002</v>
      </c>
      <c r="BG113" s="654">
        <v>-5.3609999999999998</v>
      </c>
      <c r="BH113" s="650">
        <v>-4.4219999999999997</v>
      </c>
      <c r="BI113" s="654">
        <v>-1.994</v>
      </c>
      <c r="BJ113" s="650">
        <v>3.1E-2</v>
      </c>
      <c r="BK113" s="654">
        <v>0</v>
      </c>
      <c r="BL113" s="650">
        <v>0.01</v>
      </c>
      <c r="BM113" s="654">
        <v>0</v>
      </c>
      <c r="BN113" s="650">
        <v>48.911000000000001</v>
      </c>
      <c r="BO113" s="654">
        <v>83.096999999999994</v>
      </c>
      <c r="BP113" s="650">
        <v>35.360999999999997</v>
      </c>
      <c r="BQ113" s="654">
        <v>30.995999999999999</v>
      </c>
    </row>
    <row r="114" spans="1:69">
      <c r="A114" s="193"/>
      <c r="B114" s="194" t="s">
        <v>206</v>
      </c>
      <c r="C114" s="650">
        <v>0</v>
      </c>
      <c r="D114" s="654">
        <v>0</v>
      </c>
      <c r="E114" s="650">
        <f t="shared" si="16"/>
        <v>0</v>
      </c>
      <c r="F114" s="654">
        <f t="shared" si="17"/>
        <v>0</v>
      </c>
      <c r="G114" s="650">
        <v>-123.66500000000001</v>
      </c>
      <c r="H114" s="654">
        <v>-190.63399999999999</v>
      </c>
      <c r="I114" s="650">
        <f t="shared" si="2"/>
        <v>3.2189999999999941</v>
      </c>
      <c r="J114" s="654">
        <f t="shared" si="3"/>
        <v>-17.001999999999981</v>
      </c>
      <c r="K114" s="650">
        <v>0</v>
      </c>
      <c r="L114" s="654">
        <v>0</v>
      </c>
      <c r="M114" s="650">
        <f t="shared" si="4"/>
        <v>0</v>
      </c>
      <c r="N114" s="654">
        <f t="shared" si="5"/>
        <v>0</v>
      </c>
      <c r="O114" s="650">
        <v>0</v>
      </c>
      <c r="P114" s="654">
        <v>0</v>
      </c>
      <c r="Q114" s="650">
        <f t="shared" si="6"/>
        <v>0</v>
      </c>
      <c r="R114" s="654">
        <f t="shared" si="7"/>
        <v>0</v>
      </c>
      <c r="S114" s="650">
        <v>0</v>
      </c>
      <c r="T114" s="654">
        <v>0</v>
      </c>
      <c r="U114" s="650">
        <f t="shared" si="8"/>
        <v>0</v>
      </c>
      <c r="V114" s="654">
        <f t="shared" si="9"/>
        <v>0</v>
      </c>
      <c r="W114" s="650">
        <v>0</v>
      </c>
      <c r="X114" s="654">
        <v>0</v>
      </c>
      <c r="Y114" s="650">
        <f t="shared" si="10"/>
        <v>0</v>
      </c>
      <c r="Z114" s="654">
        <f t="shared" si="11"/>
        <v>0</v>
      </c>
      <c r="AA114" s="650">
        <v>0</v>
      </c>
      <c r="AB114" s="654">
        <v>0</v>
      </c>
      <c r="AC114" s="650">
        <f t="shared" si="12"/>
        <v>0</v>
      </c>
      <c r="AD114" s="654">
        <f t="shared" si="13"/>
        <v>0</v>
      </c>
      <c r="AE114" s="650">
        <v>-123.66500000000001</v>
      </c>
      <c r="AF114" s="654">
        <v>-190.63399999999999</v>
      </c>
      <c r="AG114" s="650">
        <f t="shared" si="14"/>
        <v>3.2189999999999941</v>
      </c>
      <c r="AH114" s="654">
        <f t="shared" si="15"/>
        <v>-17.001999999999981</v>
      </c>
      <c r="AJ114" s="193">
        <v>0</v>
      </c>
      <c r="AK114" s="194" t="s">
        <v>206</v>
      </c>
      <c r="AL114" s="650">
        <v>0</v>
      </c>
      <c r="AM114" s="654">
        <v>0</v>
      </c>
      <c r="AN114" s="650">
        <v>0</v>
      </c>
      <c r="AO114" s="654">
        <v>0</v>
      </c>
      <c r="AP114" s="650">
        <v>-126.884</v>
      </c>
      <c r="AQ114" s="654">
        <v>-173.63200000000001</v>
      </c>
      <c r="AR114" s="650">
        <v>-15.744</v>
      </c>
      <c r="AS114" s="654">
        <v>-69.018000000000001</v>
      </c>
      <c r="AT114" s="650">
        <v>0</v>
      </c>
      <c r="AU114" s="654">
        <v>0</v>
      </c>
      <c r="AV114" s="650">
        <v>0</v>
      </c>
      <c r="AW114" s="654">
        <v>0</v>
      </c>
      <c r="AX114" s="650">
        <v>0</v>
      </c>
      <c r="AY114" s="654">
        <v>0</v>
      </c>
      <c r="AZ114" s="650">
        <v>0</v>
      </c>
      <c r="BA114" s="654">
        <v>0</v>
      </c>
      <c r="BB114" s="650">
        <v>0</v>
      </c>
      <c r="BC114" s="654">
        <v>0</v>
      </c>
      <c r="BD114" s="650">
        <v>0</v>
      </c>
      <c r="BE114" s="654">
        <v>0</v>
      </c>
      <c r="BF114" s="650">
        <v>0</v>
      </c>
      <c r="BG114" s="654">
        <v>0</v>
      </c>
      <c r="BH114" s="650">
        <v>0</v>
      </c>
      <c r="BI114" s="654">
        <v>0</v>
      </c>
      <c r="BJ114" s="650">
        <v>0</v>
      </c>
      <c r="BK114" s="654">
        <v>0</v>
      </c>
      <c r="BL114" s="650">
        <v>0</v>
      </c>
      <c r="BM114" s="654">
        <v>0</v>
      </c>
      <c r="BN114" s="650">
        <v>-126.884</v>
      </c>
      <c r="BO114" s="654">
        <v>-173.63200000000001</v>
      </c>
      <c r="BP114" s="650">
        <v>-15.744</v>
      </c>
      <c r="BQ114" s="654">
        <v>-69.018000000000001</v>
      </c>
    </row>
    <row r="115" spans="1:69" s="173" customFormat="1">
      <c r="A115" s="187"/>
      <c r="B115" s="210" t="s">
        <v>207</v>
      </c>
      <c r="C115" s="659">
        <v>0</v>
      </c>
      <c r="D115" s="653">
        <v>0</v>
      </c>
      <c r="E115" s="659">
        <f t="shared" si="16"/>
        <v>0</v>
      </c>
      <c r="F115" s="653">
        <f t="shared" si="17"/>
        <v>0</v>
      </c>
      <c r="G115" s="659">
        <v>115.44499999999999</v>
      </c>
      <c r="H115" s="653">
        <v>105.324</v>
      </c>
      <c r="I115" s="659">
        <f t="shared" si="2"/>
        <v>36.797999999999988</v>
      </c>
      <c r="J115" s="653">
        <f t="shared" si="3"/>
        <v>29.863</v>
      </c>
      <c r="K115" s="659">
        <v>-11.773</v>
      </c>
      <c r="L115" s="653">
        <v>13.271000000000001</v>
      </c>
      <c r="M115" s="659">
        <f t="shared" si="4"/>
        <v>5.0459999999999994</v>
      </c>
      <c r="N115" s="653">
        <f t="shared" si="5"/>
        <v>-0.62199999999999989</v>
      </c>
      <c r="O115" s="659">
        <v>-5.6390000000000002</v>
      </c>
      <c r="P115" s="653">
        <v>-12.176</v>
      </c>
      <c r="Q115" s="659">
        <f t="shared" si="6"/>
        <v>-7.9450000000000003</v>
      </c>
      <c r="R115" s="653">
        <f t="shared" si="7"/>
        <v>2.9960000000000004</v>
      </c>
      <c r="S115" s="659">
        <v>0</v>
      </c>
      <c r="T115" s="653">
        <v>0</v>
      </c>
      <c r="U115" s="659">
        <f t="shared" si="8"/>
        <v>0</v>
      </c>
      <c r="V115" s="653">
        <f t="shared" si="9"/>
        <v>-4.0000000000000001E-3</v>
      </c>
      <c r="W115" s="659">
        <v>0.36899999999999999</v>
      </c>
      <c r="X115" s="653">
        <v>1.6830000000000001</v>
      </c>
      <c r="Y115" s="659">
        <f t="shared" si="10"/>
        <v>-0.40500000000000003</v>
      </c>
      <c r="Z115" s="653">
        <f t="shared" si="11"/>
        <v>-0.22399999999999998</v>
      </c>
      <c r="AA115" s="659">
        <v>-8.5999999999999993E-2</v>
      </c>
      <c r="AB115" s="653">
        <v>0</v>
      </c>
      <c r="AC115" s="659">
        <f t="shared" si="12"/>
        <v>-8.5999999999999993E-2</v>
      </c>
      <c r="AD115" s="653">
        <f t="shared" si="13"/>
        <v>0</v>
      </c>
      <c r="AE115" s="659">
        <v>98.316000000000003</v>
      </c>
      <c r="AF115" s="653">
        <v>108.102</v>
      </c>
      <c r="AG115" s="659">
        <f t="shared" si="14"/>
        <v>33.408000000000001</v>
      </c>
      <c r="AH115" s="653">
        <f t="shared" si="15"/>
        <v>32.009</v>
      </c>
      <c r="AJ115" s="187">
        <v>0</v>
      </c>
      <c r="AK115" s="210" t="s">
        <v>207</v>
      </c>
      <c r="AL115" s="659">
        <v>0</v>
      </c>
      <c r="AM115" s="653">
        <v>0</v>
      </c>
      <c r="AN115" s="659">
        <v>0</v>
      </c>
      <c r="AO115" s="653">
        <v>0</v>
      </c>
      <c r="AP115" s="659">
        <v>78.647000000000006</v>
      </c>
      <c r="AQ115" s="653">
        <v>75.460999999999999</v>
      </c>
      <c r="AR115" s="659">
        <v>25.832000000000001</v>
      </c>
      <c r="AS115" s="653">
        <v>36</v>
      </c>
      <c r="AT115" s="659">
        <v>-16.818999999999999</v>
      </c>
      <c r="AU115" s="653">
        <v>13.893000000000001</v>
      </c>
      <c r="AV115" s="659">
        <v>-13.561</v>
      </c>
      <c r="AW115" s="653">
        <v>13.385999999999999</v>
      </c>
      <c r="AX115" s="659">
        <v>2.306</v>
      </c>
      <c r="AY115" s="653">
        <v>-15.172000000000001</v>
      </c>
      <c r="AZ115" s="659">
        <v>1.0999999999999999E-2</v>
      </c>
      <c r="BA115" s="653">
        <v>-4.173</v>
      </c>
      <c r="BB115" s="659">
        <v>0</v>
      </c>
      <c r="BC115" s="653">
        <v>4.0000000000000001E-3</v>
      </c>
      <c r="BD115" s="659">
        <v>0</v>
      </c>
      <c r="BE115" s="653">
        <v>4.0000000000000001E-3</v>
      </c>
      <c r="BF115" s="659">
        <v>0.77400000000000002</v>
      </c>
      <c r="BG115" s="653">
        <v>1.907</v>
      </c>
      <c r="BH115" s="659">
        <v>0.26100000000000001</v>
      </c>
      <c r="BI115" s="653">
        <v>0.78800000000000003</v>
      </c>
      <c r="BJ115" s="659">
        <v>0</v>
      </c>
      <c r="BK115" s="653">
        <v>0</v>
      </c>
      <c r="BL115" s="659">
        <v>0</v>
      </c>
      <c r="BM115" s="653">
        <v>0</v>
      </c>
      <c r="BN115" s="659">
        <v>64.908000000000001</v>
      </c>
      <c r="BO115" s="653">
        <v>76.093000000000004</v>
      </c>
      <c r="BP115" s="659">
        <v>12.542999999999999</v>
      </c>
      <c r="BQ115" s="653">
        <v>46.005000000000003</v>
      </c>
    </row>
    <row r="116" spans="1:69">
      <c r="E116" s="792"/>
      <c r="F116" s="792"/>
      <c r="I116" s="792"/>
      <c r="J116" s="792"/>
      <c r="M116" s="792"/>
      <c r="N116" s="792"/>
      <c r="Q116" s="792"/>
      <c r="R116" s="792"/>
      <c r="S116" s="198"/>
      <c r="T116" s="198"/>
      <c r="U116" s="792"/>
      <c r="V116" s="792"/>
      <c r="W116" s="198"/>
      <c r="X116" s="198"/>
      <c r="Y116" s="792"/>
      <c r="Z116" s="792"/>
      <c r="AA116" s="198"/>
      <c r="AB116" s="198"/>
      <c r="AC116" s="792"/>
      <c r="AD116" s="792"/>
      <c r="AE116" s="198"/>
      <c r="AF116" s="198"/>
      <c r="AG116" s="792"/>
      <c r="AH116" s="792"/>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row>
    <row r="117" spans="1:69" ht="25.5">
      <c r="A117" s="207"/>
      <c r="B117" s="194" t="s">
        <v>208</v>
      </c>
      <c r="C117" s="650">
        <v>0</v>
      </c>
      <c r="D117" s="654">
        <v>0</v>
      </c>
      <c r="E117" s="650">
        <f t="shared" si="16"/>
        <v>0</v>
      </c>
      <c r="F117" s="654">
        <f t="shared" si="17"/>
        <v>0</v>
      </c>
      <c r="G117" s="650">
        <v>-4.4999999999999998E-2</v>
      </c>
      <c r="H117" s="654">
        <v>0.49</v>
      </c>
      <c r="I117" s="650">
        <f t="shared" si="2"/>
        <v>0.06</v>
      </c>
      <c r="J117" s="654">
        <f t="shared" si="3"/>
        <v>-0.48199999999999998</v>
      </c>
      <c r="K117" s="650">
        <v>0</v>
      </c>
      <c r="L117" s="654">
        <v>0</v>
      </c>
      <c r="M117" s="650">
        <f t="shared" si="4"/>
        <v>0</v>
      </c>
      <c r="N117" s="654">
        <f t="shared" si="5"/>
        <v>0</v>
      </c>
      <c r="O117" s="650">
        <v>0</v>
      </c>
      <c r="P117" s="654">
        <v>0</v>
      </c>
      <c r="Q117" s="650">
        <f t="shared" si="6"/>
        <v>0</v>
      </c>
      <c r="R117" s="654">
        <f t="shared" si="7"/>
        <v>0</v>
      </c>
      <c r="S117" s="650">
        <v>0</v>
      </c>
      <c r="T117" s="654">
        <v>0</v>
      </c>
      <c r="U117" s="650">
        <f t="shared" si="8"/>
        <v>0</v>
      </c>
      <c r="V117" s="654">
        <f t="shared" si="9"/>
        <v>0</v>
      </c>
      <c r="W117" s="650">
        <v>0</v>
      </c>
      <c r="X117" s="654">
        <v>0</v>
      </c>
      <c r="Y117" s="650">
        <f t="shared" si="10"/>
        <v>0</v>
      </c>
      <c r="Z117" s="654">
        <f t="shared" si="11"/>
        <v>0</v>
      </c>
      <c r="AA117" s="650">
        <v>0</v>
      </c>
      <c r="AB117" s="654">
        <v>0</v>
      </c>
      <c r="AC117" s="650">
        <f t="shared" si="12"/>
        <v>0</v>
      </c>
      <c r="AD117" s="654">
        <f t="shared" si="13"/>
        <v>0</v>
      </c>
      <c r="AE117" s="650">
        <v>-4.4999999999999998E-2</v>
      </c>
      <c r="AF117" s="654">
        <v>0.49</v>
      </c>
      <c r="AG117" s="650">
        <f t="shared" si="14"/>
        <v>0.06</v>
      </c>
      <c r="AH117" s="654">
        <f t="shared" si="15"/>
        <v>-0.48199999999999998</v>
      </c>
      <c r="AJ117" s="207">
        <v>0</v>
      </c>
      <c r="AK117" s="194" t="s">
        <v>208</v>
      </c>
      <c r="AL117" s="650">
        <v>0</v>
      </c>
      <c r="AM117" s="654">
        <v>0</v>
      </c>
      <c r="AN117" s="650">
        <v>0</v>
      </c>
      <c r="AO117" s="654">
        <v>0</v>
      </c>
      <c r="AP117" s="650">
        <v>-0.105</v>
      </c>
      <c r="AQ117" s="654">
        <v>0.97199999999999998</v>
      </c>
      <c r="AR117" s="650">
        <v>-0.105</v>
      </c>
      <c r="AS117" s="654">
        <v>0.26200000000000001</v>
      </c>
      <c r="AT117" s="650">
        <v>0</v>
      </c>
      <c r="AU117" s="654">
        <v>0</v>
      </c>
      <c r="AV117" s="650">
        <v>0</v>
      </c>
      <c r="AW117" s="654">
        <v>0</v>
      </c>
      <c r="AX117" s="650">
        <v>0</v>
      </c>
      <c r="AY117" s="654">
        <v>0</v>
      </c>
      <c r="AZ117" s="650">
        <v>0</v>
      </c>
      <c r="BA117" s="654">
        <v>0</v>
      </c>
      <c r="BB117" s="650">
        <v>0</v>
      </c>
      <c r="BC117" s="654">
        <v>0</v>
      </c>
      <c r="BD117" s="650">
        <v>0</v>
      </c>
      <c r="BE117" s="654">
        <v>0</v>
      </c>
      <c r="BF117" s="650">
        <v>0</v>
      </c>
      <c r="BG117" s="654">
        <v>0</v>
      </c>
      <c r="BH117" s="650">
        <v>0</v>
      </c>
      <c r="BI117" s="654">
        <v>0</v>
      </c>
      <c r="BJ117" s="650">
        <v>0</v>
      </c>
      <c r="BK117" s="654">
        <v>0</v>
      </c>
      <c r="BL117" s="650">
        <v>0</v>
      </c>
      <c r="BM117" s="654">
        <v>0</v>
      </c>
      <c r="BN117" s="650">
        <v>-0.105</v>
      </c>
      <c r="BO117" s="654">
        <v>0.97199999999999998</v>
      </c>
      <c r="BP117" s="650">
        <v>-0.105</v>
      </c>
      <c r="BQ117" s="654">
        <v>0.26200000000000001</v>
      </c>
    </row>
    <row r="118" spans="1:69">
      <c r="A118" s="187"/>
      <c r="B118" s="210" t="s">
        <v>209</v>
      </c>
      <c r="C118" s="650">
        <v>0</v>
      </c>
      <c r="D118" s="653">
        <v>0</v>
      </c>
      <c r="E118" s="650">
        <f t="shared" si="16"/>
        <v>0</v>
      </c>
      <c r="F118" s="653">
        <f t="shared" si="17"/>
        <v>0</v>
      </c>
      <c r="G118" s="650">
        <v>-283.149</v>
      </c>
      <c r="H118" s="653">
        <v>0</v>
      </c>
      <c r="I118" s="650">
        <f t="shared" si="2"/>
        <v>3.0249999999999773</v>
      </c>
      <c r="J118" s="653">
        <f t="shared" si="3"/>
        <v>-2.3E-2</v>
      </c>
      <c r="K118" s="650">
        <v>106.97499999999999</v>
      </c>
      <c r="L118" s="653">
        <v>-94.441000000000003</v>
      </c>
      <c r="M118" s="650">
        <f t="shared" si="4"/>
        <v>0.27299999999999613</v>
      </c>
      <c r="N118" s="653">
        <f t="shared" si="5"/>
        <v>-94.457999999999998</v>
      </c>
      <c r="O118" s="650">
        <v>10.32</v>
      </c>
      <c r="P118" s="653">
        <v>1</v>
      </c>
      <c r="Q118" s="650">
        <f t="shared" si="6"/>
        <v>10.164</v>
      </c>
      <c r="R118" s="653">
        <f t="shared" si="7"/>
        <v>0.97899999999999998</v>
      </c>
      <c r="S118" s="650">
        <v>0</v>
      </c>
      <c r="T118" s="653">
        <v>0</v>
      </c>
      <c r="U118" s="650">
        <f t="shared" si="8"/>
        <v>0</v>
      </c>
      <c r="V118" s="653">
        <f t="shared" si="9"/>
        <v>0</v>
      </c>
      <c r="W118" s="650">
        <v>1.095</v>
      </c>
      <c r="X118" s="653">
        <v>2.9000000000000001E-2</v>
      </c>
      <c r="Y118" s="650">
        <f t="shared" si="10"/>
        <v>1.0840000000000001</v>
      </c>
      <c r="Z118" s="653">
        <f t="shared" si="11"/>
        <v>8.0000000000000002E-3</v>
      </c>
      <c r="AA118" s="650">
        <v>0</v>
      </c>
      <c r="AB118" s="653">
        <v>0</v>
      </c>
      <c r="AC118" s="650">
        <f t="shared" si="12"/>
        <v>0</v>
      </c>
      <c r="AD118" s="653">
        <f t="shared" si="13"/>
        <v>0</v>
      </c>
      <c r="AE118" s="650">
        <v>-164.75899999999999</v>
      </c>
      <c r="AF118" s="653">
        <v>-93.412000000000006</v>
      </c>
      <c r="AG118" s="650">
        <f t="shared" si="14"/>
        <v>14.546000000000021</v>
      </c>
      <c r="AH118" s="653">
        <f t="shared" si="15"/>
        <v>-93.494</v>
      </c>
      <c r="AJ118" s="187">
        <v>0</v>
      </c>
      <c r="AK118" s="210" t="s">
        <v>209</v>
      </c>
      <c r="AL118" s="650">
        <v>0</v>
      </c>
      <c r="AM118" s="653">
        <v>0</v>
      </c>
      <c r="AN118" s="650">
        <v>0</v>
      </c>
      <c r="AO118" s="653">
        <v>0</v>
      </c>
      <c r="AP118" s="650">
        <v>-286.17399999999998</v>
      </c>
      <c r="AQ118" s="653">
        <v>2.3E-2</v>
      </c>
      <c r="AR118" s="650">
        <v>1.6919999999999999</v>
      </c>
      <c r="AS118" s="653">
        <v>-4.0000000000000001E-3</v>
      </c>
      <c r="AT118" s="650">
        <v>106.702</v>
      </c>
      <c r="AU118" s="653">
        <v>1.7000000000000001E-2</v>
      </c>
      <c r="AV118" s="650">
        <v>-2.3769999999999998</v>
      </c>
      <c r="AW118" s="653">
        <v>4.0000000000000001E-3</v>
      </c>
      <c r="AX118" s="650">
        <v>0.156</v>
      </c>
      <c r="AY118" s="653">
        <v>2.1000000000000001E-2</v>
      </c>
      <c r="AZ118" s="650">
        <v>0.156</v>
      </c>
      <c r="BA118" s="653">
        <v>0</v>
      </c>
      <c r="BB118" s="650">
        <v>0</v>
      </c>
      <c r="BC118" s="653">
        <v>0</v>
      </c>
      <c r="BD118" s="650">
        <v>0</v>
      </c>
      <c r="BE118" s="653">
        <v>0</v>
      </c>
      <c r="BF118" s="650">
        <v>1.0999999999999999E-2</v>
      </c>
      <c r="BG118" s="653">
        <v>2.1000000000000001E-2</v>
      </c>
      <c r="BH118" s="650">
        <v>0</v>
      </c>
      <c r="BI118" s="653">
        <v>0</v>
      </c>
      <c r="BJ118" s="650">
        <v>0</v>
      </c>
      <c r="BK118" s="653">
        <v>0</v>
      </c>
      <c r="BL118" s="650">
        <v>0</v>
      </c>
      <c r="BM118" s="653">
        <v>0</v>
      </c>
      <c r="BN118" s="650">
        <v>-179.30500000000001</v>
      </c>
      <c r="BO118" s="653">
        <v>8.2000000000000003E-2</v>
      </c>
      <c r="BP118" s="650">
        <v>-0.52900000000000003</v>
      </c>
      <c r="BQ118" s="653">
        <v>0</v>
      </c>
    </row>
    <row r="119" spans="1:69">
      <c r="A119" s="187"/>
      <c r="B119" s="200" t="s">
        <v>210</v>
      </c>
      <c r="C119" s="650">
        <v>0</v>
      </c>
      <c r="D119" s="654">
        <v>0</v>
      </c>
      <c r="E119" s="650">
        <f t="shared" si="16"/>
        <v>0</v>
      </c>
      <c r="F119" s="654">
        <f t="shared" si="17"/>
        <v>0</v>
      </c>
      <c r="G119" s="650">
        <v>-280.83699999999999</v>
      </c>
      <c r="H119" s="654">
        <v>0</v>
      </c>
      <c r="I119" s="650">
        <f t="shared" si="2"/>
        <v>-3.999999999962256E-3</v>
      </c>
      <c r="J119" s="654">
        <f t="shared" si="3"/>
        <v>-2.3E-2</v>
      </c>
      <c r="K119" s="650">
        <v>0</v>
      </c>
      <c r="L119" s="654">
        <v>-94.456999999999994</v>
      </c>
      <c r="M119" s="650">
        <f t="shared" si="4"/>
        <v>0</v>
      </c>
      <c r="N119" s="654">
        <f t="shared" si="5"/>
        <v>-94.456999999999994</v>
      </c>
      <c r="O119" s="650">
        <v>10.161</v>
      </c>
      <c r="P119" s="654">
        <v>0</v>
      </c>
      <c r="Q119" s="650">
        <f t="shared" si="6"/>
        <v>10.161</v>
      </c>
      <c r="R119" s="654">
        <f t="shared" si="7"/>
        <v>0</v>
      </c>
      <c r="S119" s="650">
        <v>0</v>
      </c>
      <c r="T119" s="654">
        <v>0</v>
      </c>
      <c r="U119" s="650">
        <f t="shared" si="8"/>
        <v>0</v>
      </c>
      <c r="V119" s="654">
        <f t="shared" si="9"/>
        <v>0</v>
      </c>
      <c r="W119" s="650">
        <v>1.083</v>
      </c>
      <c r="X119" s="654">
        <v>0</v>
      </c>
      <c r="Y119" s="650">
        <f t="shared" si="10"/>
        <v>1.083</v>
      </c>
      <c r="Z119" s="654">
        <f t="shared" si="11"/>
        <v>0</v>
      </c>
      <c r="AA119" s="650">
        <v>0</v>
      </c>
      <c r="AB119" s="654">
        <v>0</v>
      </c>
      <c r="AC119" s="650">
        <f t="shared" si="12"/>
        <v>0</v>
      </c>
      <c r="AD119" s="654">
        <f t="shared" si="13"/>
        <v>0</v>
      </c>
      <c r="AE119" s="650">
        <v>-269.59300000000002</v>
      </c>
      <c r="AF119" s="654">
        <v>-94.456999999999994</v>
      </c>
      <c r="AG119" s="650">
        <f t="shared" si="14"/>
        <v>11.240000000000009</v>
      </c>
      <c r="AH119" s="654">
        <f t="shared" si="15"/>
        <v>-94.47999999999999</v>
      </c>
      <c r="AJ119" s="187">
        <v>0</v>
      </c>
      <c r="AK119" s="200" t="s">
        <v>210</v>
      </c>
      <c r="AL119" s="650">
        <v>0</v>
      </c>
      <c r="AM119" s="654">
        <v>0</v>
      </c>
      <c r="AN119" s="650">
        <v>0</v>
      </c>
      <c r="AO119" s="654">
        <v>0</v>
      </c>
      <c r="AP119" s="650">
        <v>-280.83300000000003</v>
      </c>
      <c r="AQ119" s="654">
        <v>2.3E-2</v>
      </c>
      <c r="AR119" s="650">
        <v>-0.249</v>
      </c>
      <c r="AS119" s="654">
        <v>-4.0000000000000001E-3</v>
      </c>
      <c r="AT119" s="650">
        <v>0</v>
      </c>
      <c r="AU119" s="654">
        <v>0</v>
      </c>
      <c r="AV119" s="650">
        <v>0</v>
      </c>
      <c r="AW119" s="654">
        <v>0</v>
      </c>
      <c r="AX119" s="650">
        <v>0</v>
      </c>
      <c r="AY119" s="654">
        <v>0</v>
      </c>
      <c r="AZ119" s="650">
        <v>0</v>
      </c>
      <c r="BA119" s="654">
        <v>0</v>
      </c>
      <c r="BB119" s="650">
        <v>0</v>
      </c>
      <c r="BC119" s="654">
        <v>0</v>
      </c>
      <c r="BD119" s="650">
        <v>0</v>
      </c>
      <c r="BE119" s="654">
        <v>0</v>
      </c>
      <c r="BF119" s="650">
        <v>0</v>
      </c>
      <c r="BG119" s="654">
        <v>0</v>
      </c>
      <c r="BH119" s="650">
        <v>0</v>
      </c>
      <c r="BI119" s="654">
        <v>0</v>
      </c>
      <c r="BJ119" s="650">
        <v>0</v>
      </c>
      <c r="BK119" s="654">
        <v>0</v>
      </c>
      <c r="BL119" s="650">
        <v>0</v>
      </c>
      <c r="BM119" s="654">
        <v>0</v>
      </c>
      <c r="BN119" s="650">
        <v>-280.83300000000003</v>
      </c>
      <c r="BO119" s="654">
        <v>2.3E-2</v>
      </c>
      <c r="BP119" s="650">
        <v>-0.249</v>
      </c>
      <c r="BQ119" s="654">
        <v>-4.0000000000000001E-3</v>
      </c>
    </row>
    <row r="120" spans="1:69">
      <c r="A120" s="187"/>
      <c r="B120" s="200" t="s">
        <v>211</v>
      </c>
      <c r="C120" s="650">
        <v>0</v>
      </c>
      <c r="D120" s="654">
        <v>0</v>
      </c>
      <c r="E120" s="650">
        <f t="shared" si="16"/>
        <v>0</v>
      </c>
      <c r="F120" s="654">
        <f t="shared" si="17"/>
        <v>0</v>
      </c>
      <c r="G120" s="650">
        <v>-2.3119999999999998</v>
      </c>
      <c r="H120" s="654">
        <v>0</v>
      </c>
      <c r="I120" s="650">
        <f t="shared" si="2"/>
        <v>3.0290000000000004</v>
      </c>
      <c r="J120" s="654">
        <f t="shared" si="3"/>
        <v>0</v>
      </c>
      <c r="K120" s="650">
        <v>106.97499999999999</v>
      </c>
      <c r="L120" s="654">
        <v>1.6E-2</v>
      </c>
      <c r="M120" s="650">
        <f t="shared" si="4"/>
        <v>0.27299999999999613</v>
      </c>
      <c r="N120" s="654">
        <f t="shared" si="5"/>
        <v>-1.0000000000000009E-3</v>
      </c>
      <c r="O120" s="650">
        <v>0.159</v>
      </c>
      <c r="P120" s="654">
        <v>1</v>
      </c>
      <c r="Q120" s="650">
        <f t="shared" si="6"/>
        <v>3.0000000000000027E-3</v>
      </c>
      <c r="R120" s="654">
        <f t="shared" si="7"/>
        <v>0.97899999999999998</v>
      </c>
      <c r="S120" s="650">
        <v>0</v>
      </c>
      <c r="T120" s="654">
        <v>0</v>
      </c>
      <c r="U120" s="650">
        <f t="shared" si="8"/>
        <v>0</v>
      </c>
      <c r="V120" s="654">
        <f t="shared" si="9"/>
        <v>0</v>
      </c>
      <c r="W120" s="650">
        <v>1.2E-2</v>
      </c>
      <c r="X120" s="654">
        <v>2.9000000000000001E-2</v>
      </c>
      <c r="Y120" s="650">
        <f t="shared" si="10"/>
        <v>1.0000000000000009E-3</v>
      </c>
      <c r="Z120" s="654">
        <f t="shared" si="11"/>
        <v>8.0000000000000002E-3</v>
      </c>
      <c r="AA120" s="650">
        <v>0</v>
      </c>
      <c r="AB120" s="654">
        <v>0</v>
      </c>
      <c r="AC120" s="650">
        <f t="shared" si="12"/>
        <v>0</v>
      </c>
      <c r="AD120" s="654">
        <f t="shared" si="13"/>
        <v>0</v>
      </c>
      <c r="AE120" s="650">
        <v>104.834</v>
      </c>
      <c r="AF120" s="654">
        <v>1.0449999999999999</v>
      </c>
      <c r="AG120" s="650">
        <f t="shared" si="14"/>
        <v>3.3059999999999974</v>
      </c>
      <c r="AH120" s="654">
        <f t="shared" si="15"/>
        <v>0.98599999999999999</v>
      </c>
      <c r="AJ120" s="187">
        <v>0</v>
      </c>
      <c r="AK120" s="200" t="s">
        <v>211</v>
      </c>
      <c r="AL120" s="650">
        <v>0</v>
      </c>
      <c r="AM120" s="654">
        <v>0</v>
      </c>
      <c r="AN120" s="650">
        <v>0</v>
      </c>
      <c r="AO120" s="654">
        <v>0</v>
      </c>
      <c r="AP120" s="650">
        <v>-5.3410000000000002</v>
      </c>
      <c r="AQ120" s="654">
        <v>0</v>
      </c>
      <c r="AR120" s="650">
        <v>1.9410000000000001</v>
      </c>
      <c r="AS120" s="654">
        <v>0</v>
      </c>
      <c r="AT120" s="650">
        <v>106.702</v>
      </c>
      <c r="AU120" s="654">
        <v>1.7000000000000001E-2</v>
      </c>
      <c r="AV120" s="650">
        <v>-2.3769999999999998</v>
      </c>
      <c r="AW120" s="654">
        <v>4.0000000000000001E-3</v>
      </c>
      <c r="AX120" s="650">
        <v>0.156</v>
      </c>
      <c r="AY120" s="654">
        <v>2.1000000000000001E-2</v>
      </c>
      <c r="AZ120" s="650">
        <v>0.156</v>
      </c>
      <c r="BA120" s="654">
        <v>0</v>
      </c>
      <c r="BB120" s="650">
        <v>0</v>
      </c>
      <c r="BC120" s="654">
        <v>0</v>
      </c>
      <c r="BD120" s="650">
        <v>0</v>
      </c>
      <c r="BE120" s="654">
        <v>0</v>
      </c>
      <c r="BF120" s="650">
        <v>1.0999999999999999E-2</v>
      </c>
      <c r="BG120" s="654">
        <v>2.1000000000000001E-2</v>
      </c>
      <c r="BH120" s="650">
        <v>0</v>
      </c>
      <c r="BI120" s="654">
        <v>0</v>
      </c>
      <c r="BJ120" s="650">
        <v>0</v>
      </c>
      <c r="BK120" s="654">
        <v>0</v>
      </c>
      <c r="BL120" s="650">
        <v>0</v>
      </c>
      <c r="BM120" s="654">
        <v>0</v>
      </c>
      <c r="BN120" s="650">
        <v>101.52800000000001</v>
      </c>
      <c r="BO120" s="654">
        <v>5.8999999999999997E-2</v>
      </c>
      <c r="BP120" s="650">
        <v>-0.28000000000000003</v>
      </c>
      <c r="BQ120" s="654">
        <v>4.0000000000000001E-3</v>
      </c>
    </row>
    <row r="121" spans="1:69">
      <c r="E121" s="792"/>
      <c r="F121" s="792"/>
      <c r="I121" s="792"/>
      <c r="J121" s="792"/>
      <c r="M121" s="792"/>
      <c r="N121" s="792"/>
      <c r="Q121" s="792"/>
      <c r="R121" s="792"/>
      <c r="S121" s="198"/>
      <c r="T121" s="198"/>
      <c r="U121" s="792"/>
      <c r="V121" s="792"/>
      <c r="W121" s="198"/>
      <c r="X121" s="198"/>
      <c r="Y121" s="792"/>
      <c r="Z121" s="792"/>
      <c r="AA121" s="198"/>
      <c r="AB121" s="198"/>
      <c r="AC121" s="792"/>
      <c r="AD121" s="792"/>
      <c r="AE121" s="198"/>
      <c r="AF121" s="198"/>
      <c r="AG121" s="792"/>
      <c r="AH121" s="792"/>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row>
    <row r="122" spans="1:69" s="173" customFormat="1">
      <c r="A122" s="187" t="s">
        <v>240</v>
      </c>
      <c r="B122" s="210"/>
      <c r="C122" s="659">
        <v>0</v>
      </c>
      <c r="D122" s="653">
        <v>0</v>
      </c>
      <c r="E122" s="659">
        <f t="shared" si="16"/>
        <v>0</v>
      </c>
      <c r="F122" s="653">
        <f t="shared" si="17"/>
        <v>0</v>
      </c>
      <c r="G122" s="659">
        <v>-254.07499999999999</v>
      </c>
      <c r="H122" s="653">
        <v>-321.64400000000001</v>
      </c>
      <c r="I122" s="659">
        <f t="shared" si="2"/>
        <v>48.204000000000008</v>
      </c>
      <c r="J122" s="653">
        <f t="shared" si="3"/>
        <v>-296.089</v>
      </c>
      <c r="K122" s="659">
        <v>560.17100000000005</v>
      </c>
      <c r="L122" s="653">
        <v>408.435</v>
      </c>
      <c r="M122" s="659">
        <f t="shared" si="4"/>
        <v>102.47100000000006</v>
      </c>
      <c r="N122" s="653">
        <f t="shared" si="5"/>
        <v>23.713999999999999</v>
      </c>
      <c r="O122" s="659">
        <v>468.43200000000002</v>
      </c>
      <c r="P122" s="653">
        <v>554.10900000000004</v>
      </c>
      <c r="Q122" s="659">
        <f t="shared" si="6"/>
        <v>-128.43399999999997</v>
      </c>
      <c r="R122" s="653">
        <f t="shared" si="7"/>
        <v>54.410000000000025</v>
      </c>
      <c r="S122" s="659">
        <v>0</v>
      </c>
      <c r="T122" s="653">
        <v>0</v>
      </c>
      <c r="U122" s="659">
        <f t="shared" si="8"/>
        <v>0</v>
      </c>
      <c r="V122" s="653">
        <f t="shared" si="9"/>
        <v>0.184</v>
      </c>
      <c r="W122" s="659">
        <v>-10.227</v>
      </c>
      <c r="X122" s="653">
        <v>131.90299999999999</v>
      </c>
      <c r="Y122" s="659">
        <f t="shared" si="10"/>
        <v>16.262</v>
      </c>
      <c r="Z122" s="653">
        <f t="shared" si="11"/>
        <v>51.052999999999997</v>
      </c>
      <c r="AA122" s="659">
        <v>-9.4E-2</v>
      </c>
      <c r="AB122" s="653">
        <v>-2.9000000000000001E-2</v>
      </c>
      <c r="AC122" s="659">
        <f t="shared" si="12"/>
        <v>-6.4000000000000001E-2</v>
      </c>
      <c r="AD122" s="653">
        <f t="shared" si="13"/>
        <v>-1.7000000000000001E-2</v>
      </c>
      <c r="AE122" s="659">
        <v>764.20699999999999</v>
      </c>
      <c r="AF122" s="653">
        <v>772.774</v>
      </c>
      <c r="AG122" s="659">
        <f t="shared" si="14"/>
        <v>38.438999999999965</v>
      </c>
      <c r="AH122" s="653">
        <f t="shared" si="15"/>
        <v>-166.745</v>
      </c>
      <c r="AJ122" s="187" t="s">
        <v>240</v>
      </c>
      <c r="AK122" s="210">
        <v>0</v>
      </c>
      <c r="AL122" s="659">
        <v>0</v>
      </c>
      <c r="AM122" s="653">
        <v>0</v>
      </c>
      <c r="AN122" s="659">
        <v>0</v>
      </c>
      <c r="AO122" s="653">
        <v>0</v>
      </c>
      <c r="AP122" s="659">
        <v>-302.279</v>
      </c>
      <c r="AQ122" s="653">
        <v>-25.555</v>
      </c>
      <c r="AR122" s="659">
        <v>16.954999999999998</v>
      </c>
      <c r="AS122" s="653">
        <v>-11.047000000000001</v>
      </c>
      <c r="AT122" s="659">
        <v>457.7</v>
      </c>
      <c r="AU122" s="653">
        <v>384.721</v>
      </c>
      <c r="AV122" s="659">
        <v>101.529</v>
      </c>
      <c r="AW122" s="653">
        <v>148.00899999999999</v>
      </c>
      <c r="AX122" s="659">
        <v>596.86599999999999</v>
      </c>
      <c r="AY122" s="653">
        <v>499.69900000000001</v>
      </c>
      <c r="AZ122" s="659">
        <v>266.09699999999998</v>
      </c>
      <c r="BA122" s="653">
        <v>177.096</v>
      </c>
      <c r="BB122" s="659">
        <v>0</v>
      </c>
      <c r="BC122" s="653">
        <v>-0.184</v>
      </c>
      <c r="BD122" s="659">
        <v>0</v>
      </c>
      <c r="BE122" s="653">
        <v>-0.184</v>
      </c>
      <c r="BF122" s="659">
        <v>-26.489000000000001</v>
      </c>
      <c r="BG122" s="653">
        <v>80.849999999999994</v>
      </c>
      <c r="BH122" s="659">
        <v>14.010999999999999</v>
      </c>
      <c r="BI122" s="653">
        <v>35.177999999999997</v>
      </c>
      <c r="BJ122" s="659">
        <v>-0.03</v>
      </c>
      <c r="BK122" s="653">
        <v>-1.2E-2</v>
      </c>
      <c r="BL122" s="659">
        <v>-1.9E-2</v>
      </c>
      <c r="BM122" s="653">
        <v>-3.0000000000000001E-3</v>
      </c>
      <c r="BN122" s="659">
        <v>725.76800000000003</v>
      </c>
      <c r="BO122" s="653">
        <v>939.51900000000001</v>
      </c>
      <c r="BP122" s="659">
        <v>398.57299999999998</v>
      </c>
      <c r="BQ122" s="653">
        <v>349.04899999999998</v>
      </c>
    </row>
    <row r="123" spans="1:69">
      <c r="E123" s="792"/>
      <c r="F123" s="792"/>
      <c r="I123" s="792"/>
      <c r="J123" s="792"/>
      <c r="M123" s="792"/>
      <c r="N123" s="792"/>
      <c r="Q123" s="792"/>
      <c r="R123" s="792"/>
      <c r="S123" s="198"/>
      <c r="T123" s="198"/>
      <c r="U123" s="792"/>
      <c r="V123" s="792"/>
      <c r="W123" s="198"/>
      <c r="X123" s="198"/>
      <c r="Y123" s="792"/>
      <c r="Z123" s="792"/>
      <c r="AA123" s="198"/>
      <c r="AB123" s="198"/>
      <c r="AC123" s="792"/>
      <c r="AD123" s="792"/>
      <c r="AE123" s="198"/>
      <c r="AF123" s="198"/>
      <c r="AG123" s="792"/>
      <c r="AH123" s="792"/>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row>
    <row r="124" spans="1:69">
      <c r="A124" s="193"/>
      <c r="B124" s="194" t="s">
        <v>212</v>
      </c>
      <c r="C124" s="650">
        <v>0</v>
      </c>
      <c r="D124" s="654">
        <v>0</v>
      </c>
      <c r="E124" s="650">
        <f t="shared" si="16"/>
        <v>0</v>
      </c>
      <c r="F124" s="654">
        <f t="shared" si="17"/>
        <v>0</v>
      </c>
      <c r="G124" s="650">
        <v>-11.487</v>
      </c>
      <c r="H124" s="654">
        <v>26.184999999999999</v>
      </c>
      <c r="I124" s="650">
        <f t="shared" si="2"/>
        <v>-10.644</v>
      </c>
      <c r="J124" s="654">
        <f t="shared" si="3"/>
        <v>14.158999999999999</v>
      </c>
      <c r="K124" s="650">
        <v>-142.029</v>
      </c>
      <c r="L124" s="654">
        <v>-114.87</v>
      </c>
      <c r="M124" s="650">
        <f t="shared" si="4"/>
        <v>-27.950000000000003</v>
      </c>
      <c r="N124" s="654">
        <f t="shared" si="5"/>
        <v>-32.004000000000005</v>
      </c>
      <c r="O124" s="650">
        <v>-249.65799999999999</v>
      </c>
      <c r="P124" s="654">
        <v>-197.34299999999999</v>
      </c>
      <c r="Q124" s="650">
        <f t="shared" si="6"/>
        <v>-24.248999999999995</v>
      </c>
      <c r="R124" s="654">
        <f t="shared" si="7"/>
        <v>-17.527999999999992</v>
      </c>
      <c r="S124" s="650">
        <v>0</v>
      </c>
      <c r="T124" s="654">
        <v>0</v>
      </c>
      <c r="U124" s="650">
        <f t="shared" si="8"/>
        <v>0</v>
      </c>
      <c r="V124" s="654">
        <f t="shared" si="9"/>
        <v>0</v>
      </c>
      <c r="W124" s="650">
        <v>-19.923999999999999</v>
      </c>
      <c r="X124" s="654">
        <v>-30.443000000000001</v>
      </c>
      <c r="Y124" s="650">
        <f t="shared" si="10"/>
        <v>-4.3149999999999995</v>
      </c>
      <c r="Z124" s="654">
        <f t="shared" si="11"/>
        <v>-11.940000000000001</v>
      </c>
      <c r="AA124" s="650">
        <v>0</v>
      </c>
      <c r="AB124" s="654">
        <v>0</v>
      </c>
      <c r="AC124" s="650">
        <f t="shared" si="12"/>
        <v>0</v>
      </c>
      <c r="AD124" s="654">
        <f t="shared" si="13"/>
        <v>0</v>
      </c>
      <c r="AE124" s="650">
        <v>-423.09800000000001</v>
      </c>
      <c r="AF124" s="654">
        <v>-316.471</v>
      </c>
      <c r="AG124" s="650">
        <f t="shared" si="14"/>
        <v>-67.158000000000015</v>
      </c>
      <c r="AH124" s="654">
        <f t="shared" si="15"/>
        <v>-47.312999999999988</v>
      </c>
      <c r="AJ124" s="193">
        <v>0</v>
      </c>
      <c r="AK124" s="194" t="s">
        <v>212</v>
      </c>
      <c r="AL124" s="650">
        <v>0</v>
      </c>
      <c r="AM124" s="654">
        <v>0</v>
      </c>
      <c r="AN124" s="650">
        <v>0</v>
      </c>
      <c r="AO124" s="654">
        <v>0</v>
      </c>
      <c r="AP124" s="650">
        <v>-0.84299999999999997</v>
      </c>
      <c r="AQ124" s="654">
        <v>12.026</v>
      </c>
      <c r="AR124" s="650">
        <v>0.71799999999999997</v>
      </c>
      <c r="AS124" s="654">
        <v>-6.8559999999999999</v>
      </c>
      <c r="AT124" s="650">
        <v>-114.07899999999999</v>
      </c>
      <c r="AU124" s="654">
        <v>-82.866</v>
      </c>
      <c r="AV124" s="650">
        <v>-19.100999999999999</v>
      </c>
      <c r="AW124" s="654">
        <v>-30.061</v>
      </c>
      <c r="AX124" s="650">
        <v>-225.40899999999999</v>
      </c>
      <c r="AY124" s="654">
        <v>-179.815</v>
      </c>
      <c r="AZ124" s="650">
        <v>-100.084</v>
      </c>
      <c r="BA124" s="654">
        <v>-63.127000000000002</v>
      </c>
      <c r="BB124" s="650">
        <v>0</v>
      </c>
      <c r="BC124" s="654">
        <v>0</v>
      </c>
      <c r="BD124" s="650">
        <v>0</v>
      </c>
      <c r="BE124" s="654">
        <v>0</v>
      </c>
      <c r="BF124" s="650">
        <v>-15.609</v>
      </c>
      <c r="BG124" s="654">
        <v>-18.503</v>
      </c>
      <c r="BH124" s="650">
        <v>-2.089</v>
      </c>
      <c r="BI124" s="654">
        <v>-5.7460000000000004</v>
      </c>
      <c r="BJ124" s="650">
        <v>0</v>
      </c>
      <c r="BK124" s="654">
        <v>0</v>
      </c>
      <c r="BL124" s="650">
        <v>0</v>
      </c>
      <c r="BM124" s="654">
        <v>0</v>
      </c>
      <c r="BN124" s="650">
        <v>-355.94</v>
      </c>
      <c r="BO124" s="654">
        <v>-269.15800000000002</v>
      </c>
      <c r="BP124" s="650">
        <v>-120.556</v>
      </c>
      <c r="BQ124" s="654">
        <v>-105.79</v>
      </c>
    </row>
    <row r="125" spans="1:69">
      <c r="E125" s="792"/>
      <c r="F125" s="792"/>
      <c r="I125" s="792"/>
      <c r="J125" s="792"/>
      <c r="M125" s="792"/>
      <c r="N125" s="792"/>
      <c r="Q125" s="792"/>
      <c r="R125" s="792"/>
      <c r="S125" s="198"/>
      <c r="T125" s="198"/>
      <c r="U125" s="792"/>
      <c r="V125" s="792"/>
      <c r="W125" s="198"/>
      <c r="X125" s="198"/>
      <c r="Y125" s="792"/>
      <c r="Z125" s="792"/>
      <c r="AA125" s="198"/>
      <c r="AB125" s="198"/>
      <c r="AC125" s="792"/>
      <c r="AD125" s="792"/>
      <c r="AE125" s="198"/>
      <c r="AF125" s="198"/>
      <c r="AG125" s="792"/>
      <c r="AH125" s="792"/>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row>
    <row r="126" spans="1:69" s="173" customFormat="1">
      <c r="A126" s="187" t="s">
        <v>235</v>
      </c>
      <c r="B126" s="210"/>
      <c r="C126" s="659">
        <v>0</v>
      </c>
      <c r="D126" s="653">
        <v>0</v>
      </c>
      <c r="E126" s="659">
        <f t="shared" si="16"/>
        <v>0</v>
      </c>
      <c r="F126" s="653">
        <f t="shared" si="17"/>
        <v>0</v>
      </c>
      <c r="G126" s="659">
        <v>-265.56200000000001</v>
      </c>
      <c r="H126" s="653">
        <v>-295.459</v>
      </c>
      <c r="I126" s="659">
        <f t="shared" si="2"/>
        <v>37.56</v>
      </c>
      <c r="J126" s="653">
        <f t="shared" si="3"/>
        <v>-281.93</v>
      </c>
      <c r="K126" s="659">
        <v>418.142</v>
      </c>
      <c r="L126" s="653">
        <v>293.565</v>
      </c>
      <c r="M126" s="659">
        <f t="shared" si="4"/>
        <v>74.521000000000015</v>
      </c>
      <c r="N126" s="653">
        <f t="shared" si="5"/>
        <v>-8.2900000000000205</v>
      </c>
      <c r="O126" s="659">
        <v>218.774</v>
      </c>
      <c r="P126" s="653">
        <v>356.76600000000002</v>
      </c>
      <c r="Q126" s="659">
        <f t="shared" si="6"/>
        <v>-152.68299999999999</v>
      </c>
      <c r="R126" s="653">
        <f t="shared" si="7"/>
        <v>36.882000000000005</v>
      </c>
      <c r="S126" s="659">
        <v>0</v>
      </c>
      <c r="T126" s="653">
        <v>0</v>
      </c>
      <c r="U126" s="659">
        <f t="shared" si="8"/>
        <v>0</v>
      </c>
      <c r="V126" s="653">
        <f t="shared" si="9"/>
        <v>0.184</v>
      </c>
      <c r="W126" s="659">
        <v>-30.151</v>
      </c>
      <c r="X126" s="653">
        <v>101.46</v>
      </c>
      <c r="Y126" s="659">
        <f t="shared" si="10"/>
        <v>11.946999999999999</v>
      </c>
      <c r="Z126" s="653">
        <f t="shared" si="11"/>
        <v>39.112999999999992</v>
      </c>
      <c r="AA126" s="659">
        <v>-9.4E-2</v>
      </c>
      <c r="AB126" s="653">
        <v>-2.9000000000000001E-2</v>
      </c>
      <c r="AC126" s="659">
        <f t="shared" si="12"/>
        <v>-6.4000000000000001E-2</v>
      </c>
      <c r="AD126" s="653">
        <f t="shared" si="13"/>
        <v>-1.7000000000000001E-2</v>
      </c>
      <c r="AE126" s="659">
        <v>341.10899999999998</v>
      </c>
      <c r="AF126" s="653">
        <v>456.303</v>
      </c>
      <c r="AG126" s="659">
        <f t="shared" si="14"/>
        <v>-28.718999999999994</v>
      </c>
      <c r="AH126" s="653">
        <f t="shared" si="15"/>
        <v>-214.05799999999999</v>
      </c>
      <c r="AJ126" s="187" t="s">
        <v>235</v>
      </c>
      <c r="AK126" s="210">
        <v>0</v>
      </c>
      <c r="AL126" s="659">
        <v>0</v>
      </c>
      <c r="AM126" s="653">
        <v>0</v>
      </c>
      <c r="AN126" s="659">
        <v>0</v>
      </c>
      <c r="AO126" s="653">
        <v>0</v>
      </c>
      <c r="AP126" s="659">
        <v>-303.12200000000001</v>
      </c>
      <c r="AQ126" s="653">
        <v>-13.529</v>
      </c>
      <c r="AR126" s="659">
        <v>17.672999999999998</v>
      </c>
      <c r="AS126" s="653">
        <v>-17.902999999999999</v>
      </c>
      <c r="AT126" s="659">
        <v>343.62099999999998</v>
      </c>
      <c r="AU126" s="653">
        <v>301.85500000000002</v>
      </c>
      <c r="AV126" s="659">
        <v>82.427999999999997</v>
      </c>
      <c r="AW126" s="653">
        <v>117.94799999999999</v>
      </c>
      <c r="AX126" s="659">
        <v>371.45699999999999</v>
      </c>
      <c r="AY126" s="653">
        <v>319.88400000000001</v>
      </c>
      <c r="AZ126" s="659">
        <v>166.01300000000001</v>
      </c>
      <c r="BA126" s="653">
        <v>113.96899999999999</v>
      </c>
      <c r="BB126" s="659">
        <v>0</v>
      </c>
      <c r="BC126" s="653">
        <v>-0.184</v>
      </c>
      <c r="BD126" s="659">
        <v>0</v>
      </c>
      <c r="BE126" s="653">
        <v>-0.184</v>
      </c>
      <c r="BF126" s="659">
        <v>-42.097999999999999</v>
      </c>
      <c r="BG126" s="653">
        <v>62.347000000000001</v>
      </c>
      <c r="BH126" s="659">
        <v>11.922000000000001</v>
      </c>
      <c r="BI126" s="653">
        <v>29.431999999999999</v>
      </c>
      <c r="BJ126" s="659">
        <v>-0.03</v>
      </c>
      <c r="BK126" s="653">
        <v>-1.2E-2</v>
      </c>
      <c r="BL126" s="659">
        <v>-1.9E-2</v>
      </c>
      <c r="BM126" s="653">
        <v>-3.0000000000000001E-3</v>
      </c>
      <c r="BN126" s="659">
        <v>369.82799999999997</v>
      </c>
      <c r="BO126" s="653">
        <v>670.36099999999999</v>
      </c>
      <c r="BP126" s="659">
        <v>278.017</v>
      </c>
      <c r="BQ126" s="653">
        <v>243.25899999999999</v>
      </c>
    </row>
    <row r="127" spans="1:69">
      <c r="A127" s="193"/>
      <c r="B127" s="194" t="s">
        <v>213</v>
      </c>
      <c r="C127" s="650">
        <v>0</v>
      </c>
      <c r="D127" s="654">
        <v>0</v>
      </c>
      <c r="E127" s="650">
        <f t="shared" si="16"/>
        <v>0</v>
      </c>
      <c r="F127" s="654">
        <f t="shared" si="17"/>
        <v>0</v>
      </c>
      <c r="G127" s="650">
        <v>0</v>
      </c>
      <c r="H127" s="654">
        <v>0</v>
      </c>
      <c r="I127" s="650">
        <f t="shared" si="2"/>
        <v>0</v>
      </c>
      <c r="J127" s="654">
        <f t="shared" si="3"/>
        <v>0</v>
      </c>
      <c r="K127" s="650">
        <v>0</v>
      </c>
      <c r="L127" s="654">
        <v>0</v>
      </c>
      <c r="M127" s="650">
        <f t="shared" si="4"/>
        <v>0</v>
      </c>
      <c r="N127" s="654">
        <f t="shared" si="5"/>
        <v>0</v>
      </c>
      <c r="O127" s="650">
        <v>0</v>
      </c>
      <c r="P127" s="654">
        <v>0</v>
      </c>
      <c r="Q127" s="650">
        <f t="shared" si="6"/>
        <v>0</v>
      </c>
      <c r="R127" s="654">
        <f t="shared" si="7"/>
        <v>0</v>
      </c>
      <c r="S127" s="650">
        <v>238.19</v>
      </c>
      <c r="T127" s="654">
        <v>219.95099999999999</v>
      </c>
      <c r="U127" s="650">
        <f t="shared" si="8"/>
        <v>76.73599999999999</v>
      </c>
      <c r="V127" s="654">
        <f t="shared" si="9"/>
        <v>46.019999999999982</v>
      </c>
      <c r="W127" s="650">
        <v>0</v>
      </c>
      <c r="X127" s="654">
        <v>0</v>
      </c>
      <c r="Y127" s="650">
        <f t="shared" si="10"/>
        <v>0</v>
      </c>
      <c r="Z127" s="654">
        <f t="shared" si="11"/>
        <v>0</v>
      </c>
      <c r="AA127" s="650">
        <v>3.5999999999999997E-2</v>
      </c>
      <c r="AB127" s="654">
        <v>1.4E-2</v>
      </c>
      <c r="AC127" s="650">
        <f t="shared" si="12"/>
        <v>5.9999999999999984E-3</v>
      </c>
      <c r="AD127" s="654">
        <f t="shared" si="13"/>
        <v>2E-3</v>
      </c>
      <c r="AE127" s="650">
        <v>238.226</v>
      </c>
      <c r="AF127" s="654">
        <v>219.965</v>
      </c>
      <c r="AG127" s="650">
        <f t="shared" si="14"/>
        <v>76.74199999999999</v>
      </c>
      <c r="AH127" s="654">
        <f t="shared" si="15"/>
        <v>46.021999999999991</v>
      </c>
      <c r="AJ127" s="193">
        <v>0</v>
      </c>
      <c r="AK127" s="194" t="s">
        <v>213</v>
      </c>
      <c r="AL127" s="650">
        <v>0</v>
      </c>
      <c r="AM127" s="654">
        <v>0</v>
      </c>
      <c r="AN127" s="650">
        <v>0</v>
      </c>
      <c r="AO127" s="654">
        <v>0</v>
      </c>
      <c r="AP127" s="650">
        <v>0</v>
      </c>
      <c r="AQ127" s="654">
        <v>0</v>
      </c>
      <c r="AR127" s="650">
        <v>0</v>
      </c>
      <c r="AS127" s="654">
        <v>0</v>
      </c>
      <c r="AT127" s="650">
        <v>0</v>
      </c>
      <c r="AU127" s="654">
        <v>0</v>
      </c>
      <c r="AV127" s="650">
        <v>0</v>
      </c>
      <c r="AW127" s="654">
        <v>0</v>
      </c>
      <c r="AX127" s="650">
        <v>0</v>
      </c>
      <c r="AY127" s="654">
        <v>0</v>
      </c>
      <c r="AZ127" s="650">
        <v>0</v>
      </c>
      <c r="BA127" s="654">
        <v>0</v>
      </c>
      <c r="BB127" s="650">
        <v>161.45400000000001</v>
      </c>
      <c r="BC127" s="654">
        <v>173.93100000000001</v>
      </c>
      <c r="BD127" s="650">
        <v>47.579000000000001</v>
      </c>
      <c r="BE127" s="654">
        <v>52.255000000000003</v>
      </c>
      <c r="BF127" s="650">
        <v>0</v>
      </c>
      <c r="BG127" s="654">
        <v>0</v>
      </c>
      <c r="BH127" s="650">
        <v>0</v>
      </c>
      <c r="BI127" s="654">
        <v>0</v>
      </c>
      <c r="BJ127" s="650">
        <v>0.03</v>
      </c>
      <c r="BK127" s="654">
        <v>1.2E-2</v>
      </c>
      <c r="BL127" s="650">
        <v>1.9E-2</v>
      </c>
      <c r="BM127" s="654">
        <v>3.0000000000000001E-3</v>
      </c>
      <c r="BN127" s="650">
        <v>161.48400000000001</v>
      </c>
      <c r="BO127" s="654">
        <v>173.94300000000001</v>
      </c>
      <c r="BP127" s="650">
        <v>47.597999999999999</v>
      </c>
      <c r="BQ127" s="654">
        <v>52.258000000000003</v>
      </c>
    </row>
    <row r="128" spans="1:69" s="173" customFormat="1">
      <c r="A128" s="201" t="s">
        <v>83</v>
      </c>
      <c r="B128" s="188"/>
      <c r="C128" s="659">
        <v>0</v>
      </c>
      <c r="D128" s="653">
        <v>0</v>
      </c>
      <c r="E128" s="659">
        <f t="shared" si="16"/>
        <v>0</v>
      </c>
      <c r="F128" s="653">
        <f t="shared" si="17"/>
        <v>0</v>
      </c>
      <c r="G128" s="659">
        <v>-265.56200000000001</v>
      </c>
      <c r="H128" s="653">
        <v>-295.459</v>
      </c>
      <c r="I128" s="659">
        <f t="shared" si="2"/>
        <v>37.56</v>
      </c>
      <c r="J128" s="653">
        <f t="shared" si="3"/>
        <v>-281.93</v>
      </c>
      <c r="K128" s="659">
        <v>418.142</v>
      </c>
      <c r="L128" s="653">
        <v>293.565</v>
      </c>
      <c r="M128" s="659">
        <f t="shared" si="4"/>
        <v>74.521000000000015</v>
      </c>
      <c r="N128" s="653">
        <f t="shared" si="5"/>
        <v>-8.2900000000000205</v>
      </c>
      <c r="O128" s="659">
        <v>218.774</v>
      </c>
      <c r="P128" s="653">
        <v>356.76600000000002</v>
      </c>
      <c r="Q128" s="659">
        <f t="shared" si="6"/>
        <v>-152.68299999999999</v>
      </c>
      <c r="R128" s="653">
        <f t="shared" si="7"/>
        <v>36.882000000000005</v>
      </c>
      <c r="S128" s="659">
        <v>238.19</v>
      </c>
      <c r="T128" s="653">
        <v>219.95099999999999</v>
      </c>
      <c r="U128" s="659">
        <f t="shared" si="8"/>
        <v>76.73599999999999</v>
      </c>
      <c r="V128" s="653">
        <f t="shared" si="9"/>
        <v>46.203999999999979</v>
      </c>
      <c r="W128" s="659">
        <v>-30.151</v>
      </c>
      <c r="X128" s="653">
        <v>101.46</v>
      </c>
      <c r="Y128" s="659">
        <f t="shared" si="10"/>
        <v>11.946999999999999</v>
      </c>
      <c r="Z128" s="653">
        <f t="shared" si="11"/>
        <v>39.112999999999992</v>
      </c>
      <c r="AA128" s="659">
        <v>-5.8000000000000003E-2</v>
      </c>
      <c r="AB128" s="653">
        <v>-1.4999999999999999E-2</v>
      </c>
      <c r="AC128" s="659">
        <f t="shared" si="12"/>
        <v>-5.8000000000000003E-2</v>
      </c>
      <c r="AD128" s="653">
        <f t="shared" si="13"/>
        <v>-1.4999999999999999E-2</v>
      </c>
      <c r="AE128" s="659">
        <v>579.33500000000004</v>
      </c>
      <c r="AF128" s="653">
        <v>676.26800000000003</v>
      </c>
      <c r="AG128" s="659">
        <f t="shared" si="14"/>
        <v>48.023000000000025</v>
      </c>
      <c r="AH128" s="653">
        <f t="shared" si="15"/>
        <v>-168.03599999999994</v>
      </c>
      <c r="AJ128" s="201" t="s">
        <v>83</v>
      </c>
      <c r="AK128" s="188">
        <v>0</v>
      </c>
      <c r="AL128" s="659">
        <v>0</v>
      </c>
      <c r="AM128" s="653">
        <v>0</v>
      </c>
      <c r="AN128" s="659">
        <v>0</v>
      </c>
      <c r="AO128" s="653">
        <v>0</v>
      </c>
      <c r="AP128" s="659">
        <v>-303.12200000000001</v>
      </c>
      <c r="AQ128" s="653">
        <v>-13.529</v>
      </c>
      <c r="AR128" s="659">
        <v>17.672999999999998</v>
      </c>
      <c r="AS128" s="653">
        <v>-17.902999999999999</v>
      </c>
      <c r="AT128" s="659">
        <v>343.62099999999998</v>
      </c>
      <c r="AU128" s="653">
        <v>301.85500000000002</v>
      </c>
      <c r="AV128" s="659">
        <v>82.427999999999997</v>
      </c>
      <c r="AW128" s="653">
        <v>117.94799999999999</v>
      </c>
      <c r="AX128" s="659">
        <v>371.45699999999999</v>
      </c>
      <c r="AY128" s="653">
        <v>319.88400000000001</v>
      </c>
      <c r="AZ128" s="659">
        <v>166.01300000000001</v>
      </c>
      <c r="BA128" s="653">
        <v>113.96899999999999</v>
      </c>
      <c r="BB128" s="659">
        <v>161.45400000000001</v>
      </c>
      <c r="BC128" s="653">
        <v>173.74700000000001</v>
      </c>
      <c r="BD128" s="659">
        <v>47.579000000000001</v>
      </c>
      <c r="BE128" s="653">
        <v>52.070999999999998</v>
      </c>
      <c r="BF128" s="659">
        <v>-42.097999999999999</v>
      </c>
      <c r="BG128" s="653">
        <v>62.347000000000001</v>
      </c>
      <c r="BH128" s="659">
        <v>11.922000000000001</v>
      </c>
      <c r="BI128" s="653">
        <v>29.431999999999999</v>
      </c>
      <c r="BJ128" s="659">
        <v>0</v>
      </c>
      <c r="BK128" s="653">
        <v>0</v>
      </c>
      <c r="BL128" s="659">
        <v>0</v>
      </c>
      <c r="BM128" s="653">
        <v>0</v>
      </c>
      <c r="BN128" s="659">
        <v>531.31200000000001</v>
      </c>
      <c r="BO128" s="653">
        <v>844.30399999999997</v>
      </c>
      <c r="BP128" s="659">
        <v>325.61500000000001</v>
      </c>
      <c r="BQ128" s="653">
        <v>295.517</v>
      </c>
    </row>
    <row r="129" spans="1:18">
      <c r="E129" s="212"/>
      <c r="F129" s="212"/>
      <c r="Q129" s="198"/>
      <c r="R129" s="198"/>
    </row>
    <row r="130" spans="1:18">
      <c r="C130" s="212"/>
      <c r="D130" s="212"/>
    </row>
    <row r="131" spans="1:18">
      <c r="C131" s="232"/>
      <c r="O131" s="186"/>
      <c r="P131" s="186"/>
    </row>
    <row r="132" spans="1:18">
      <c r="A132" s="934" t="s">
        <v>71</v>
      </c>
      <c r="B132" s="935"/>
      <c r="C132" s="927" t="s">
        <v>20</v>
      </c>
      <c r="D132" s="928"/>
      <c r="E132" s="927" t="s">
        <v>10</v>
      </c>
      <c r="F132" s="928"/>
      <c r="G132" s="927" t="s">
        <v>46</v>
      </c>
      <c r="H132" s="928"/>
      <c r="I132" s="927" t="s">
        <v>14</v>
      </c>
      <c r="J132" s="928"/>
      <c r="K132" s="927" t="s">
        <v>47</v>
      </c>
      <c r="L132" s="928"/>
      <c r="M132" s="927" t="s">
        <v>311</v>
      </c>
      <c r="N132" s="928"/>
      <c r="O132" s="927" t="s">
        <v>242</v>
      </c>
      <c r="P132" s="928"/>
      <c r="Q132" s="927" t="s">
        <v>17</v>
      </c>
      <c r="R132" s="928"/>
    </row>
    <row r="133" spans="1:18">
      <c r="A133" s="940" t="s">
        <v>236</v>
      </c>
      <c r="B133" s="944"/>
      <c r="C133" s="646" t="s">
        <v>538</v>
      </c>
      <c r="D133" s="302" t="s">
        <v>437</v>
      </c>
      <c r="E133" s="646" t="s">
        <v>538</v>
      </c>
      <c r="F133" s="302" t="s">
        <v>437</v>
      </c>
      <c r="G133" s="646" t="s">
        <v>538</v>
      </c>
      <c r="H133" s="302" t="s">
        <v>437</v>
      </c>
      <c r="I133" s="646" t="s">
        <v>538</v>
      </c>
      <c r="J133" s="302" t="s">
        <v>437</v>
      </c>
      <c r="K133" s="646" t="s">
        <v>538</v>
      </c>
      <c r="L133" s="302" t="s">
        <v>437</v>
      </c>
      <c r="M133" s="646" t="s">
        <v>538</v>
      </c>
      <c r="N133" s="302" t="s">
        <v>437</v>
      </c>
      <c r="O133" s="646" t="s">
        <v>538</v>
      </c>
      <c r="P133" s="302" t="s">
        <v>437</v>
      </c>
      <c r="Q133" s="646" t="s">
        <v>538</v>
      </c>
      <c r="R133" s="302" t="s">
        <v>437</v>
      </c>
    </row>
    <row r="134" spans="1:18">
      <c r="A134" s="945"/>
      <c r="B134" s="946"/>
      <c r="C134" s="647" t="s">
        <v>301</v>
      </c>
      <c r="D134" s="303" t="s">
        <v>301</v>
      </c>
      <c r="E134" s="647" t="s">
        <v>301</v>
      </c>
      <c r="F134" s="303" t="s">
        <v>301</v>
      </c>
      <c r="G134" s="647" t="s">
        <v>301</v>
      </c>
      <c r="H134" s="303" t="s">
        <v>301</v>
      </c>
      <c r="I134" s="647" t="s">
        <v>301</v>
      </c>
      <c r="J134" s="303" t="s">
        <v>301</v>
      </c>
      <c r="K134" s="647" t="s">
        <v>301</v>
      </c>
      <c r="L134" s="303" t="s">
        <v>301</v>
      </c>
      <c r="M134" s="647" t="s">
        <v>301</v>
      </c>
      <c r="N134" s="303" t="s">
        <v>301</v>
      </c>
      <c r="O134" s="647" t="s">
        <v>301</v>
      </c>
      <c r="P134" s="303" t="s">
        <v>301</v>
      </c>
      <c r="Q134" s="647" t="s">
        <v>301</v>
      </c>
      <c r="R134" s="303" t="s">
        <v>301</v>
      </c>
    </row>
    <row r="135" spans="1:18">
      <c r="E135" s="655"/>
      <c r="F135" s="655"/>
      <c r="G135" s="655"/>
      <c r="H135" s="655"/>
      <c r="I135" s="655"/>
      <c r="J135" s="655"/>
      <c r="K135" s="655"/>
      <c r="L135" s="655"/>
      <c r="M135" s="655"/>
      <c r="N135" s="655"/>
      <c r="O135" s="655"/>
      <c r="P135" s="655"/>
      <c r="Q135" s="655"/>
      <c r="R135" s="655"/>
    </row>
    <row r="136" spans="1:18">
      <c r="A136" s="187"/>
      <c r="B136" s="200" t="s">
        <v>215</v>
      </c>
      <c r="C136" s="650">
        <v>0</v>
      </c>
      <c r="D136" s="654">
        <v>0</v>
      </c>
      <c r="E136" s="650">
        <v>8.4890000000000008</v>
      </c>
      <c r="F136" s="654">
        <v>52.627000000000002</v>
      </c>
      <c r="G136" s="650">
        <v>15.971</v>
      </c>
      <c r="H136" s="654">
        <v>874.95500000000004</v>
      </c>
      <c r="I136" s="650">
        <v>684.06700000000001</v>
      </c>
      <c r="J136" s="654">
        <v>446.54599999999999</v>
      </c>
      <c r="K136" s="650">
        <v>410.55599999999998</v>
      </c>
      <c r="L136" s="654">
        <v>317.95499999999998</v>
      </c>
      <c r="M136" s="650">
        <v>112.002</v>
      </c>
      <c r="N136" s="654">
        <v>128.874</v>
      </c>
      <c r="O136" s="650">
        <v>-0.22600000000000001</v>
      </c>
      <c r="P136" s="654">
        <v>-24.573</v>
      </c>
      <c r="Q136" s="650">
        <v>1230.8589999999999</v>
      </c>
      <c r="R136" s="654">
        <v>1796.384</v>
      </c>
    </row>
    <row r="137" spans="1:18">
      <c r="A137" s="187"/>
      <c r="B137" s="200" t="s">
        <v>216</v>
      </c>
      <c r="C137" s="650">
        <v>0</v>
      </c>
      <c r="D137" s="654">
        <v>0</v>
      </c>
      <c r="E137" s="650">
        <v>-28.042000000000002</v>
      </c>
      <c r="F137" s="654">
        <v>20.507000000000001</v>
      </c>
      <c r="G137" s="650">
        <v>129.63399999999999</v>
      </c>
      <c r="H137" s="654">
        <v>-792.05100000000004</v>
      </c>
      <c r="I137" s="650">
        <v>-134.755</v>
      </c>
      <c r="J137" s="654">
        <v>-260.738</v>
      </c>
      <c r="K137" s="650">
        <v>-149.51900000000001</v>
      </c>
      <c r="L137" s="654">
        <v>-181.82</v>
      </c>
      <c r="M137" s="650">
        <v>-36.779000000000003</v>
      </c>
      <c r="N137" s="654">
        <v>-26.686</v>
      </c>
      <c r="O137" s="650">
        <v>-64.486000000000004</v>
      </c>
      <c r="P137" s="654">
        <v>-101.577</v>
      </c>
      <c r="Q137" s="650">
        <v>-283.947</v>
      </c>
      <c r="R137" s="654">
        <v>-1342.365</v>
      </c>
    </row>
    <row r="138" spans="1:18">
      <c r="A138" s="187"/>
      <c r="B138" s="200" t="s">
        <v>217</v>
      </c>
      <c r="C138" s="650">
        <v>0</v>
      </c>
      <c r="D138" s="654">
        <v>0</v>
      </c>
      <c r="E138" s="650">
        <v>-18.300999999999998</v>
      </c>
      <c r="F138" s="654">
        <v>-67.188000000000002</v>
      </c>
      <c r="G138" s="650">
        <v>353.22399999999999</v>
      </c>
      <c r="H138" s="654">
        <v>-280.30200000000002</v>
      </c>
      <c r="I138" s="650">
        <v>-224.07900000000001</v>
      </c>
      <c r="J138" s="654">
        <v>-209.89500000000001</v>
      </c>
      <c r="K138" s="650">
        <v>-196.12100000000001</v>
      </c>
      <c r="L138" s="654">
        <v>-144.01400000000001</v>
      </c>
      <c r="M138" s="650">
        <v>-115.804</v>
      </c>
      <c r="N138" s="654">
        <v>-165.93199999999999</v>
      </c>
      <c r="O138" s="650">
        <v>64.486000000000004</v>
      </c>
      <c r="P138" s="654">
        <v>102.49</v>
      </c>
      <c r="Q138" s="650">
        <v>-136.595</v>
      </c>
      <c r="R138" s="654">
        <v>-764.84100000000001</v>
      </c>
    </row>
    <row r="146" spans="3:11">
      <c r="C146" s="186">
        <v>0</v>
      </c>
      <c r="D146" s="186">
        <v>0</v>
      </c>
      <c r="E146" s="186"/>
      <c r="F146" s="186"/>
      <c r="G146" s="186"/>
      <c r="H146" s="186"/>
      <c r="I146" s="186"/>
      <c r="J146" s="186"/>
      <c r="K146" s="186"/>
    </row>
  </sheetData>
  <mergeCells count="88">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AE76:AF76"/>
    <mergeCell ref="BP76:BQ76"/>
    <mergeCell ref="BN76:BO76"/>
    <mergeCell ref="A2:B2"/>
    <mergeCell ref="A3:B3"/>
    <mergeCell ref="C3:D3"/>
    <mergeCell ref="Q3:R3"/>
    <mergeCell ref="C2:R2"/>
    <mergeCell ref="O3:P3"/>
    <mergeCell ref="E3:F3"/>
    <mergeCell ref="G3:H3"/>
    <mergeCell ref="I3:J3"/>
    <mergeCell ref="M3:N3"/>
    <mergeCell ref="K3:L3"/>
    <mergeCell ref="C76:D76"/>
    <mergeCell ref="E76:F76"/>
    <mergeCell ref="C75:F75"/>
    <mergeCell ref="AL74:BQ74"/>
    <mergeCell ref="AJ75:AK75"/>
    <mergeCell ref="AL75:AO75"/>
    <mergeCell ref="AP75:AS75"/>
    <mergeCell ref="AT75:AW75"/>
    <mergeCell ref="AX75:BA75"/>
    <mergeCell ref="BB75:BE75"/>
    <mergeCell ref="BF75:BI75"/>
    <mergeCell ref="BJ75:BM75"/>
    <mergeCell ref="BN75:BQ75"/>
    <mergeCell ref="AJ77:AK78"/>
    <mergeCell ref="BF76:BG76"/>
    <mergeCell ref="BH76:BI76"/>
    <mergeCell ref="BJ76:BK76"/>
    <mergeCell ref="BL76:BM76"/>
    <mergeCell ref="AV76:AW76"/>
    <mergeCell ref="AX76:AY76"/>
    <mergeCell ref="AZ76:BA76"/>
    <mergeCell ref="BB76:BC76"/>
    <mergeCell ref="BD76:BE76"/>
    <mergeCell ref="AL76:AM76"/>
    <mergeCell ref="AN76:AO76"/>
    <mergeCell ref="AP76:AQ76"/>
    <mergeCell ref="AR76:AS76"/>
    <mergeCell ref="AT76:AU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BI145"/>
  <sheetViews>
    <sheetView showGridLines="0" topLeftCell="A100" workbookViewId="0">
      <selection activeCell="C134" sqref="C134:P136"/>
    </sheetView>
  </sheetViews>
  <sheetFormatPr baseColWidth="10" defaultColWidth="11.42578125" defaultRowHeight="12.75"/>
  <cols>
    <col min="1" max="1" width="6" style="191" customWidth="1"/>
    <col min="2" max="2" width="70.140625" style="191" customWidth="1"/>
    <col min="3" max="3" width="18.28515625" style="191" customWidth="1"/>
    <col min="4" max="4" width="19.28515625" style="191" customWidth="1"/>
    <col min="5" max="5" width="18.28515625" style="191" customWidth="1"/>
    <col min="6" max="6" width="18.140625" style="191" bestFit="1" customWidth="1"/>
    <col min="7" max="7" width="18.85546875" style="191" customWidth="1"/>
    <col min="8" max="8" width="19.7109375" style="191" customWidth="1"/>
    <col min="9" max="9" width="17.85546875" style="191" customWidth="1"/>
    <col min="10" max="10" width="18.5703125" style="191" customWidth="1"/>
    <col min="11" max="11" width="18.28515625" style="191" customWidth="1"/>
    <col min="12" max="12" width="18.85546875" style="191" customWidth="1"/>
    <col min="13" max="13" width="17.85546875" style="191" customWidth="1"/>
    <col min="14" max="14" width="19.140625" style="191" customWidth="1"/>
    <col min="15" max="15" width="18.5703125" style="191" customWidth="1"/>
    <col min="16" max="16" width="18.7109375" style="191" customWidth="1"/>
    <col min="17" max="17" width="16.140625" style="112" customWidth="1"/>
    <col min="18" max="18" width="15.140625" style="112" customWidth="1"/>
    <col min="19" max="19" width="16.5703125" style="112" customWidth="1"/>
    <col min="20" max="20" width="14" style="112" customWidth="1"/>
    <col min="21" max="21" width="16.28515625" style="112" customWidth="1"/>
    <col min="22" max="22" width="13.140625" style="112" customWidth="1"/>
    <col min="23" max="23" width="16.5703125" style="112" customWidth="1"/>
    <col min="24" max="24" width="15.7109375" style="112" customWidth="1"/>
    <col min="25" max="25" width="13.140625" style="112" customWidth="1"/>
    <col min="26" max="26" width="13.85546875" style="112" customWidth="1"/>
    <col min="27" max="27" width="15" style="112" customWidth="1"/>
    <col min="28" max="28" width="14.85546875" style="112" customWidth="1"/>
    <col min="29" max="29" width="15.85546875" style="112" customWidth="1"/>
    <col min="30" max="30" width="14.42578125" style="112" customWidth="1"/>
    <col min="31" max="32" width="11.42578125" style="112"/>
    <col min="33" max="33" width="42.85546875" style="112" customWidth="1"/>
    <col min="34" max="16384" width="11.42578125" style="112"/>
  </cols>
  <sheetData>
    <row r="2" spans="1:22">
      <c r="A2" s="957" t="s">
        <v>116</v>
      </c>
      <c r="B2" s="958"/>
      <c r="C2" s="927" t="s">
        <v>45</v>
      </c>
      <c r="D2" s="933"/>
      <c r="E2" s="933"/>
      <c r="F2" s="933"/>
      <c r="G2" s="933"/>
      <c r="H2" s="933"/>
      <c r="I2" s="933"/>
      <c r="J2" s="933"/>
      <c r="K2" s="933"/>
      <c r="L2" s="933"/>
      <c r="M2" s="933"/>
      <c r="N2" s="933"/>
      <c r="O2" s="933"/>
      <c r="P2" s="933"/>
    </row>
    <row r="3" spans="1:22">
      <c r="A3" s="934" t="s">
        <v>71</v>
      </c>
      <c r="B3" s="935"/>
      <c r="C3" s="927" t="s">
        <v>20</v>
      </c>
      <c r="D3" s="928"/>
      <c r="E3" s="927" t="s">
        <v>10</v>
      </c>
      <c r="F3" s="928"/>
      <c r="G3" s="927" t="s">
        <v>46</v>
      </c>
      <c r="H3" s="928"/>
      <c r="I3" s="927" t="s">
        <v>14</v>
      </c>
      <c r="J3" s="928"/>
      <c r="K3" s="927" t="s">
        <v>47</v>
      </c>
      <c r="L3" s="928"/>
      <c r="M3" s="927" t="s">
        <v>242</v>
      </c>
      <c r="N3" s="928"/>
      <c r="O3" s="927" t="s">
        <v>17</v>
      </c>
      <c r="P3" s="928"/>
    </row>
    <row r="4" spans="1:22">
      <c r="A4" s="964" t="s">
        <v>218</v>
      </c>
      <c r="B4" s="965"/>
      <c r="C4" s="646" t="s">
        <v>538</v>
      </c>
      <c r="D4" s="648" t="s">
        <v>437</v>
      </c>
      <c r="E4" s="646" t="s">
        <v>538</v>
      </c>
      <c r="F4" s="648" t="s">
        <v>437</v>
      </c>
      <c r="G4" s="646" t="s">
        <v>538</v>
      </c>
      <c r="H4" s="648" t="s">
        <v>437</v>
      </c>
      <c r="I4" s="646" t="s">
        <v>538</v>
      </c>
      <c r="J4" s="648" t="s">
        <v>437</v>
      </c>
      <c r="K4" s="646" t="s">
        <v>538</v>
      </c>
      <c r="L4" s="648" t="s">
        <v>437</v>
      </c>
      <c r="M4" s="646" t="s">
        <v>538</v>
      </c>
      <c r="N4" s="648" t="s">
        <v>437</v>
      </c>
      <c r="O4" s="646" t="s">
        <v>538</v>
      </c>
      <c r="P4" s="648" t="s">
        <v>437</v>
      </c>
    </row>
    <row r="5" spans="1:22">
      <c r="A5" s="966"/>
      <c r="B5" s="967"/>
      <c r="C5" s="647" t="s">
        <v>301</v>
      </c>
      <c r="D5" s="303" t="s">
        <v>301</v>
      </c>
      <c r="E5" s="647" t="s">
        <v>301</v>
      </c>
      <c r="F5" s="303" t="s">
        <v>301</v>
      </c>
      <c r="G5" s="647" t="s">
        <v>301</v>
      </c>
      <c r="H5" s="303" t="s">
        <v>301</v>
      </c>
      <c r="I5" s="647" t="s">
        <v>301</v>
      </c>
      <c r="J5" s="303" t="s">
        <v>301</v>
      </c>
      <c r="K5" s="647" t="s">
        <v>301</v>
      </c>
      <c r="L5" s="303" t="s">
        <v>301</v>
      </c>
      <c r="M5" s="647" t="s">
        <v>301</v>
      </c>
      <c r="N5" s="303" t="s">
        <v>301</v>
      </c>
      <c r="O5" s="647" t="s">
        <v>301</v>
      </c>
      <c r="P5" s="303" t="s">
        <v>301</v>
      </c>
    </row>
    <row r="6" spans="1:22" s="107" customFormat="1">
      <c r="A6" s="187" t="s">
        <v>219</v>
      </c>
      <c r="B6" s="188"/>
      <c r="C6" s="645">
        <v>0</v>
      </c>
      <c r="D6" s="304">
        <v>0</v>
      </c>
      <c r="E6" s="645">
        <v>128.98099999999999</v>
      </c>
      <c r="F6" s="304">
        <v>361.26299999999998</v>
      </c>
      <c r="G6" s="645">
        <v>3126.9839999999999</v>
      </c>
      <c r="H6" s="304">
        <v>3254.9650000000001</v>
      </c>
      <c r="I6" s="645">
        <v>791.50900000000001</v>
      </c>
      <c r="J6" s="304">
        <v>595.26800000000003</v>
      </c>
      <c r="K6" s="645">
        <v>1829.472</v>
      </c>
      <c r="L6" s="304">
        <v>183.96</v>
      </c>
      <c r="M6" s="645">
        <v>0</v>
      </c>
      <c r="N6" s="304">
        <v>0</v>
      </c>
      <c r="O6" s="645">
        <v>5876.9459999999999</v>
      </c>
      <c r="P6" s="304">
        <v>4395.4560000000001</v>
      </c>
      <c r="Q6" s="112"/>
      <c r="R6" s="112"/>
      <c r="S6" s="112"/>
      <c r="T6" s="112"/>
      <c r="U6" s="112"/>
      <c r="V6" s="112"/>
    </row>
    <row r="7" spans="1:22">
      <c r="A7" s="189"/>
      <c r="B7" s="190" t="s">
        <v>176</v>
      </c>
      <c r="C7" s="645">
        <v>0</v>
      </c>
      <c r="D7" s="305">
        <v>0</v>
      </c>
      <c r="E7" s="645">
        <v>3.23</v>
      </c>
      <c r="F7" s="305">
        <v>5.9770000000000003</v>
      </c>
      <c r="G7" s="645">
        <v>91.495000000000005</v>
      </c>
      <c r="H7" s="305">
        <v>276.15499999999997</v>
      </c>
      <c r="I7" s="645">
        <v>186.94800000000001</v>
      </c>
      <c r="J7" s="305">
        <v>131.595</v>
      </c>
      <c r="K7" s="645">
        <v>0</v>
      </c>
      <c r="L7" s="305">
        <v>12.74</v>
      </c>
      <c r="M7" s="645">
        <v>0</v>
      </c>
      <c r="N7" s="305">
        <v>0</v>
      </c>
      <c r="O7" s="645">
        <v>281.673</v>
      </c>
      <c r="P7" s="305">
        <v>426.46699999999998</v>
      </c>
    </row>
    <row r="8" spans="1:22">
      <c r="A8" s="189"/>
      <c r="B8" s="190" t="s">
        <v>361</v>
      </c>
      <c r="C8" s="645">
        <v>0</v>
      </c>
      <c r="D8" s="305">
        <v>0</v>
      </c>
      <c r="E8" s="645">
        <v>4.2779999999999996</v>
      </c>
      <c r="F8" s="305">
        <v>34.384999999999998</v>
      </c>
      <c r="G8" s="645">
        <v>45.188000000000002</v>
      </c>
      <c r="H8" s="305">
        <v>43.622</v>
      </c>
      <c r="I8" s="645">
        <v>1.115</v>
      </c>
      <c r="J8" s="305">
        <v>12.428000000000001</v>
      </c>
      <c r="K8" s="645">
        <v>0</v>
      </c>
      <c r="L8" s="305">
        <v>1.9E-2</v>
      </c>
      <c r="M8" s="645">
        <v>0</v>
      </c>
      <c r="N8" s="305">
        <v>0</v>
      </c>
      <c r="O8" s="645">
        <v>50.581000000000003</v>
      </c>
      <c r="P8" s="305">
        <v>90.453999999999994</v>
      </c>
    </row>
    <row r="9" spans="1:22">
      <c r="A9" s="189"/>
      <c r="B9" s="190" t="s">
        <v>362</v>
      </c>
      <c r="C9" s="645">
        <v>0</v>
      </c>
      <c r="D9" s="305">
        <v>0</v>
      </c>
      <c r="E9" s="645">
        <v>18.530999999999999</v>
      </c>
      <c r="F9" s="305">
        <v>15.34</v>
      </c>
      <c r="G9" s="645">
        <v>612.04700000000003</v>
      </c>
      <c r="H9" s="305">
        <v>524.62599999999998</v>
      </c>
      <c r="I9" s="645">
        <v>34.344000000000001</v>
      </c>
      <c r="J9" s="305">
        <v>9.6989999999999998</v>
      </c>
      <c r="K9" s="645">
        <v>0</v>
      </c>
      <c r="L9" s="305">
        <v>3.806</v>
      </c>
      <c r="M9" s="645">
        <v>0</v>
      </c>
      <c r="N9" s="305">
        <v>0</v>
      </c>
      <c r="O9" s="645">
        <v>664.92200000000003</v>
      </c>
      <c r="P9" s="305">
        <v>553.471</v>
      </c>
    </row>
    <row r="10" spans="1:22">
      <c r="A10" s="189"/>
      <c r="B10" s="190" t="s">
        <v>359</v>
      </c>
      <c r="C10" s="645">
        <v>0</v>
      </c>
      <c r="D10" s="305">
        <v>0</v>
      </c>
      <c r="E10" s="645">
        <v>79.388999999999996</v>
      </c>
      <c r="F10" s="305">
        <v>282.45600000000002</v>
      </c>
      <c r="G10" s="645">
        <v>2050.4050000000002</v>
      </c>
      <c r="H10" s="305">
        <v>2017.24</v>
      </c>
      <c r="I10" s="645">
        <v>480.36599999999999</v>
      </c>
      <c r="J10" s="305">
        <v>246.07</v>
      </c>
      <c r="K10" s="645">
        <v>0</v>
      </c>
      <c r="L10" s="305">
        <v>136.773</v>
      </c>
      <c r="M10" s="645">
        <v>0</v>
      </c>
      <c r="N10" s="305">
        <v>0</v>
      </c>
      <c r="O10" s="645">
        <v>2610.16</v>
      </c>
      <c r="P10" s="305">
        <v>2682.5390000000002</v>
      </c>
    </row>
    <row r="11" spans="1:22">
      <c r="A11" s="189"/>
      <c r="B11" s="190" t="s">
        <v>177</v>
      </c>
      <c r="C11" s="645">
        <v>0</v>
      </c>
      <c r="D11" s="305">
        <v>0</v>
      </c>
      <c r="E11" s="645">
        <v>2.5000000000000001E-2</v>
      </c>
      <c r="F11" s="305">
        <v>9.5000000000000001E-2</v>
      </c>
      <c r="G11" s="645">
        <v>10.201000000000001</v>
      </c>
      <c r="H11" s="305">
        <v>10.728999999999999</v>
      </c>
      <c r="I11" s="645">
        <v>1.778</v>
      </c>
      <c r="J11" s="305">
        <v>127.56399999999999</v>
      </c>
      <c r="K11" s="645">
        <v>0</v>
      </c>
      <c r="L11" s="305">
        <v>5.3890000000000002</v>
      </c>
      <c r="M11" s="645">
        <v>0</v>
      </c>
      <c r="N11" s="305">
        <v>0</v>
      </c>
      <c r="O11" s="645">
        <v>12.004</v>
      </c>
      <c r="P11" s="305">
        <v>143.77699999999999</v>
      </c>
    </row>
    <row r="12" spans="1:22">
      <c r="A12" s="189"/>
      <c r="B12" s="190" t="s">
        <v>333</v>
      </c>
      <c r="C12" s="645">
        <v>0</v>
      </c>
      <c r="D12" s="305">
        <v>0</v>
      </c>
      <c r="E12" s="645">
        <v>23.527999999999999</v>
      </c>
      <c r="F12" s="305">
        <v>23.01</v>
      </c>
      <c r="G12" s="645">
        <v>287.41699999999997</v>
      </c>
      <c r="H12" s="305">
        <v>345.21199999999999</v>
      </c>
      <c r="I12" s="645">
        <v>83.656999999999996</v>
      </c>
      <c r="J12" s="305">
        <v>57.706000000000003</v>
      </c>
      <c r="K12" s="645">
        <v>0</v>
      </c>
      <c r="L12" s="305">
        <v>25.233000000000001</v>
      </c>
      <c r="M12" s="645">
        <v>0</v>
      </c>
      <c r="N12" s="305">
        <v>0</v>
      </c>
      <c r="O12" s="645">
        <v>394.60199999999998</v>
      </c>
      <c r="P12" s="305">
        <v>451.161</v>
      </c>
    </row>
    <row r="13" spans="1:22">
      <c r="A13" s="189"/>
      <c r="B13" s="190" t="s">
        <v>178</v>
      </c>
      <c r="C13" s="645">
        <v>0</v>
      </c>
      <c r="D13" s="305">
        <v>0</v>
      </c>
      <c r="E13" s="645">
        <v>0</v>
      </c>
      <c r="F13" s="305">
        <v>0</v>
      </c>
      <c r="G13" s="645">
        <v>30.231000000000002</v>
      </c>
      <c r="H13" s="305">
        <v>37.381</v>
      </c>
      <c r="I13" s="645">
        <v>3.234</v>
      </c>
      <c r="J13" s="305">
        <v>1.012</v>
      </c>
      <c r="K13" s="645">
        <v>0</v>
      </c>
      <c r="L13" s="305">
        <v>0</v>
      </c>
      <c r="M13" s="645">
        <v>0</v>
      </c>
      <c r="N13" s="305">
        <v>0</v>
      </c>
      <c r="O13" s="645">
        <v>33.465000000000003</v>
      </c>
      <c r="P13" s="305">
        <v>38.393000000000001</v>
      </c>
    </row>
    <row r="14" spans="1:22">
      <c r="Q14" s="191"/>
      <c r="R14" s="191"/>
      <c r="S14" s="191"/>
      <c r="T14" s="191"/>
    </row>
    <row r="15" spans="1:22" ht="25.5">
      <c r="A15" s="189"/>
      <c r="B15" s="194" t="s">
        <v>356</v>
      </c>
      <c r="C15" s="645">
        <v>0</v>
      </c>
      <c r="D15" s="306">
        <v>0</v>
      </c>
      <c r="E15" s="645">
        <v>0</v>
      </c>
      <c r="F15" s="306">
        <v>0</v>
      </c>
      <c r="G15" s="645">
        <v>0</v>
      </c>
      <c r="H15" s="306">
        <v>0</v>
      </c>
      <c r="I15" s="645">
        <v>6.7000000000000004E-2</v>
      </c>
      <c r="J15" s="306">
        <v>9.1940000000000008</v>
      </c>
      <c r="K15" s="645">
        <v>1829.472</v>
      </c>
      <c r="L15" s="306">
        <v>0</v>
      </c>
      <c r="M15" s="645">
        <v>0</v>
      </c>
      <c r="N15" s="306">
        <v>0</v>
      </c>
      <c r="O15" s="645">
        <v>1829.539</v>
      </c>
      <c r="P15" s="306">
        <v>9.1940000000000008</v>
      </c>
    </row>
    <row r="16" spans="1:22">
      <c r="Q16" s="191"/>
      <c r="R16" s="191"/>
      <c r="S16" s="191"/>
      <c r="T16" s="191"/>
    </row>
    <row r="17" spans="1:25" s="107" customFormat="1">
      <c r="A17" s="201" t="s">
        <v>220</v>
      </c>
      <c r="B17" s="202"/>
      <c r="C17" s="644">
        <v>0</v>
      </c>
      <c r="D17" s="307">
        <v>0</v>
      </c>
      <c r="E17" s="644">
        <v>1535.4010000000001</v>
      </c>
      <c r="F17" s="307">
        <v>2194.7170000000001</v>
      </c>
      <c r="G17" s="644">
        <v>10316.858</v>
      </c>
      <c r="H17" s="307">
        <v>9429.3539999999994</v>
      </c>
      <c r="I17" s="644">
        <v>2250.9850000000001</v>
      </c>
      <c r="J17" s="307">
        <v>1647.595</v>
      </c>
      <c r="K17" s="644">
        <v>0</v>
      </c>
      <c r="L17" s="307">
        <v>1438.8879999999999</v>
      </c>
      <c r="M17" s="644">
        <v>0</v>
      </c>
      <c r="N17" s="307">
        <v>0</v>
      </c>
      <c r="O17" s="644">
        <v>14103.244000000001</v>
      </c>
      <c r="P17" s="307">
        <v>14710.554</v>
      </c>
    </row>
    <row r="18" spans="1:25">
      <c r="A18" s="189"/>
      <c r="B18" s="190" t="s">
        <v>365</v>
      </c>
      <c r="C18" s="645">
        <v>0</v>
      </c>
      <c r="D18" s="306">
        <v>0</v>
      </c>
      <c r="E18" s="645">
        <v>2E-3</v>
      </c>
      <c r="F18" s="306">
        <v>3.0000000000000001E-3</v>
      </c>
      <c r="G18" s="645">
        <v>4571.8469999999998</v>
      </c>
      <c r="H18" s="306">
        <v>3579.3409999999999</v>
      </c>
      <c r="I18" s="645">
        <v>7.76</v>
      </c>
      <c r="J18" s="306">
        <v>13.67</v>
      </c>
      <c r="K18" s="645">
        <v>0</v>
      </c>
      <c r="L18" s="306">
        <v>0</v>
      </c>
      <c r="M18" s="645">
        <v>0</v>
      </c>
      <c r="N18" s="306">
        <v>0</v>
      </c>
      <c r="O18" s="645">
        <v>4579.6090000000004</v>
      </c>
      <c r="P18" s="306">
        <v>3593.0140000000001</v>
      </c>
    </row>
    <row r="19" spans="1:25">
      <c r="A19" s="189"/>
      <c r="B19" s="190" t="s">
        <v>364</v>
      </c>
      <c r="C19" s="645">
        <v>0</v>
      </c>
      <c r="D19" s="306">
        <v>0</v>
      </c>
      <c r="E19" s="645">
        <v>4.0000000000000001E-3</v>
      </c>
      <c r="F19" s="306">
        <v>1.6E-2</v>
      </c>
      <c r="G19" s="645">
        <v>1699.575</v>
      </c>
      <c r="H19" s="306">
        <v>2168.2579999999998</v>
      </c>
      <c r="I19" s="645">
        <v>43.351999999999997</v>
      </c>
      <c r="J19" s="306">
        <v>22.821000000000002</v>
      </c>
      <c r="K19" s="645">
        <v>0</v>
      </c>
      <c r="L19" s="306">
        <v>0</v>
      </c>
      <c r="M19" s="645">
        <v>0</v>
      </c>
      <c r="N19" s="306">
        <v>0</v>
      </c>
      <c r="O19" s="645">
        <v>1742.931</v>
      </c>
      <c r="P19" s="306">
        <v>2191.0949999999998</v>
      </c>
    </row>
    <row r="20" spans="1:25">
      <c r="A20" s="189"/>
      <c r="B20" s="190" t="s">
        <v>366</v>
      </c>
      <c r="C20" s="645">
        <v>0</v>
      </c>
      <c r="D20" s="306">
        <v>0</v>
      </c>
      <c r="E20" s="645">
        <v>0</v>
      </c>
      <c r="F20" s="306">
        <v>0.219</v>
      </c>
      <c r="G20" s="645">
        <v>251.05500000000001</v>
      </c>
      <c r="H20" s="306">
        <v>310.23700000000002</v>
      </c>
      <c r="I20" s="645">
        <v>8.0510000000000002</v>
      </c>
      <c r="J20" s="306">
        <v>7.3029999999999999</v>
      </c>
      <c r="K20" s="645">
        <v>0</v>
      </c>
      <c r="L20" s="306">
        <v>0</v>
      </c>
      <c r="M20" s="645">
        <v>0</v>
      </c>
      <c r="N20" s="306">
        <v>0</v>
      </c>
      <c r="O20" s="645">
        <v>259.10599999999999</v>
      </c>
      <c r="P20" s="306">
        <v>317.75900000000001</v>
      </c>
    </row>
    <row r="21" spans="1:25">
      <c r="A21" s="189"/>
      <c r="B21" s="190" t="s">
        <v>179</v>
      </c>
      <c r="C21" s="645">
        <v>0</v>
      </c>
      <c r="D21" s="306">
        <v>0</v>
      </c>
      <c r="E21" s="645">
        <v>3.0000000000000001E-3</v>
      </c>
      <c r="F21" s="306">
        <v>1.4999999999999999E-2</v>
      </c>
      <c r="G21" s="645">
        <v>0</v>
      </c>
      <c r="H21" s="306">
        <v>0</v>
      </c>
      <c r="I21" s="645">
        <v>0</v>
      </c>
      <c r="J21" s="306">
        <v>0</v>
      </c>
      <c r="K21" s="645">
        <v>0</v>
      </c>
      <c r="L21" s="306">
        <v>0</v>
      </c>
      <c r="M21" s="645">
        <v>0</v>
      </c>
      <c r="N21" s="306">
        <v>0</v>
      </c>
      <c r="O21" s="645">
        <v>3.0000000000000001E-3</v>
      </c>
      <c r="P21" s="306">
        <v>1.4999999999999999E-2</v>
      </c>
    </row>
    <row r="22" spans="1:25">
      <c r="A22" s="189"/>
      <c r="B22" s="190" t="s">
        <v>180</v>
      </c>
      <c r="C22" s="645">
        <v>0</v>
      </c>
      <c r="D22" s="306">
        <v>0</v>
      </c>
      <c r="E22" s="645">
        <v>7.9000000000000001E-2</v>
      </c>
      <c r="F22" s="306">
        <v>0.121</v>
      </c>
      <c r="G22" s="645">
        <v>0</v>
      </c>
      <c r="H22" s="306">
        <v>0</v>
      </c>
      <c r="I22" s="645">
        <v>16.789000000000001</v>
      </c>
      <c r="J22" s="306">
        <v>6.1989999999999998</v>
      </c>
      <c r="K22" s="645">
        <v>0</v>
      </c>
      <c r="L22" s="306">
        <v>0</v>
      </c>
      <c r="M22" s="645">
        <v>0</v>
      </c>
      <c r="N22" s="306">
        <v>0</v>
      </c>
      <c r="O22" s="645">
        <v>16.867999999999999</v>
      </c>
      <c r="P22" s="306">
        <v>6.32</v>
      </c>
    </row>
    <row r="23" spans="1:25">
      <c r="A23" s="189"/>
      <c r="B23" s="190" t="s">
        <v>181</v>
      </c>
      <c r="C23" s="645">
        <v>0</v>
      </c>
      <c r="D23" s="306">
        <v>0</v>
      </c>
      <c r="E23" s="645">
        <v>75.117999999999995</v>
      </c>
      <c r="F23" s="306">
        <v>97.522999999999996</v>
      </c>
      <c r="G23" s="645">
        <v>2982.5459999999998</v>
      </c>
      <c r="H23" s="306">
        <v>2659.19</v>
      </c>
      <c r="I23" s="645">
        <v>120.053</v>
      </c>
      <c r="J23" s="306">
        <v>99.981999999999999</v>
      </c>
      <c r="K23" s="645">
        <v>0</v>
      </c>
      <c r="L23" s="306">
        <v>63.901000000000003</v>
      </c>
      <c r="M23" s="645">
        <v>0</v>
      </c>
      <c r="N23" s="306">
        <v>0</v>
      </c>
      <c r="O23" s="645">
        <v>3177.7170000000001</v>
      </c>
      <c r="P23" s="306">
        <v>2920.596</v>
      </c>
    </row>
    <row r="24" spans="1:25">
      <c r="A24" s="189"/>
      <c r="B24" s="190" t="s">
        <v>182</v>
      </c>
      <c r="C24" s="645">
        <v>0</v>
      </c>
      <c r="D24" s="306">
        <v>0</v>
      </c>
      <c r="E24" s="645">
        <v>0</v>
      </c>
      <c r="F24" s="306">
        <v>0</v>
      </c>
      <c r="G24" s="645">
        <v>0</v>
      </c>
      <c r="H24" s="306">
        <v>0</v>
      </c>
      <c r="I24" s="645">
        <v>0</v>
      </c>
      <c r="J24" s="306">
        <v>0</v>
      </c>
      <c r="K24" s="645">
        <v>0</v>
      </c>
      <c r="L24" s="306">
        <v>0</v>
      </c>
      <c r="M24" s="645">
        <v>0</v>
      </c>
      <c r="N24" s="306">
        <v>0</v>
      </c>
      <c r="O24" s="645">
        <v>0</v>
      </c>
      <c r="P24" s="306">
        <v>0</v>
      </c>
    </row>
    <row r="25" spans="1:25">
      <c r="A25" s="189"/>
      <c r="B25" s="190" t="s">
        <v>183</v>
      </c>
      <c r="C25" s="645">
        <v>0</v>
      </c>
      <c r="D25" s="306">
        <v>0</v>
      </c>
      <c r="E25" s="645">
        <v>1459.6610000000001</v>
      </c>
      <c r="F25" s="306">
        <v>2096.7860000000001</v>
      </c>
      <c r="G25" s="645">
        <v>42.201000000000001</v>
      </c>
      <c r="H25" s="306">
        <v>24.433</v>
      </c>
      <c r="I25" s="645">
        <v>2044.06</v>
      </c>
      <c r="J25" s="306">
        <v>1484.5709999999999</v>
      </c>
      <c r="K25" s="645">
        <v>0</v>
      </c>
      <c r="L25" s="306">
        <v>1320.9269999999999</v>
      </c>
      <c r="M25" s="645">
        <v>0</v>
      </c>
      <c r="N25" s="306">
        <v>0</v>
      </c>
      <c r="O25" s="645">
        <v>3545.922</v>
      </c>
      <c r="P25" s="306">
        <v>4926.7169999999996</v>
      </c>
    </row>
    <row r="26" spans="1:25">
      <c r="A26" s="189"/>
      <c r="B26" s="190" t="s">
        <v>184</v>
      </c>
      <c r="C26" s="645">
        <v>0</v>
      </c>
      <c r="D26" s="306">
        <v>0</v>
      </c>
      <c r="E26" s="645">
        <v>0</v>
      </c>
      <c r="F26" s="306">
        <v>0</v>
      </c>
      <c r="G26" s="645">
        <v>7.6210000000000004</v>
      </c>
      <c r="H26" s="306">
        <v>7.3410000000000002</v>
      </c>
      <c r="I26" s="645">
        <v>0</v>
      </c>
      <c r="J26" s="306">
        <v>0</v>
      </c>
      <c r="K26" s="645">
        <v>0</v>
      </c>
      <c r="L26" s="306">
        <v>0</v>
      </c>
      <c r="M26" s="645">
        <v>0</v>
      </c>
      <c r="N26" s="306">
        <v>0</v>
      </c>
      <c r="O26" s="645">
        <v>7.6210000000000004</v>
      </c>
      <c r="P26" s="306">
        <v>7.3410000000000002</v>
      </c>
    </row>
    <row r="27" spans="1:25">
      <c r="A27" s="189"/>
      <c r="B27" s="190" t="s">
        <v>256</v>
      </c>
      <c r="C27" s="645">
        <v>0</v>
      </c>
      <c r="D27" s="306">
        <v>0</v>
      </c>
      <c r="E27" s="645">
        <v>0.53400000000000003</v>
      </c>
      <c r="F27" s="306">
        <v>3.4000000000000002E-2</v>
      </c>
      <c r="G27" s="645">
        <v>56.051000000000002</v>
      </c>
      <c r="H27" s="306">
        <v>59.491</v>
      </c>
      <c r="I27" s="645">
        <v>10.92</v>
      </c>
      <c r="J27" s="306">
        <v>13.048999999999999</v>
      </c>
      <c r="K27" s="645">
        <v>0</v>
      </c>
      <c r="L27" s="306">
        <v>44.746000000000002</v>
      </c>
      <c r="M27" s="645">
        <v>0</v>
      </c>
      <c r="N27" s="306">
        <v>0</v>
      </c>
      <c r="O27" s="645">
        <v>67.504999999999995</v>
      </c>
      <c r="P27" s="306">
        <v>117.32</v>
      </c>
    </row>
    <row r="28" spans="1:25">
      <c r="A28" s="189"/>
      <c r="B28" s="190" t="s">
        <v>185</v>
      </c>
      <c r="C28" s="645">
        <v>0</v>
      </c>
      <c r="D28" s="306">
        <v>0</v>
      </c>
      <c r="E28" s="645">
        <v>0</v>
      </c>
      <c r="F28" s="306">
        <v>0</v>
      </c>
      <c r="G28" s="645">
        <v>705.96199999999999</v>
      </c>
      <c r="H28" s="306">
        <v>621.06299999999999</v>
      </c>
      <c r="I28" s="645">
        <v>0</v>
      </c>
      <c r="J28" s="306">
        <v>0</v>
      </c>
      <c r="K28" s="645">
        <v>0</v>
      </c>
      <c r="L28" s="306">
        <v>9.3140000000000001</v>
      </c>
      <c r="M28" s="645">
        <v>0</v>
      </c>
      <c r="N28" s="306">
        <v>0</v>
      </c>
      <c r="O28" s="645">
        <v>705.96199999999999</v>
      </c>
      <c r="P28" s="306">
        <v>630.37699999999995</v>
      </c>
    </row>
    <row r="29" spans="1:25">
      <c r="Q29" s="191"/>
      <c r="R29" s="191"/>
      <c r="S29" s="191"/>
      <c r="T29" s="191"/>
      <c r="U29" s="191"/>
      <c r="V29" s="191"/>
      <c r="W29" s="191"/>
      <c r="X29" s="191"/>
      <c r="Y29" s="191"/>
    </row>
    <row r="30" spans="1:25">
      <c r="A30" s="201" t="s">
        <v>221</v>
      </c>
      <c r="B30" s="203"/>
      <c r="C30" s="652">
        <v>0</v>
      </c>
      <c r="D30" s="304">
        <v>0</v>
      </c>
      <c r="E30" s="652">
        <v>1664.3820000000001</v>
      </c>
      <c r="F30" s="304">
        <v>2555.98</v>
      </c>
      <c r="G30" s="652">
        <v>13443.842000000001</v>
      </c>
      <c r="H30" s="304">
        <v>12684.319</v>
      </c>
      <c r="I30" s="652">
        <v>3042.4940000000001</v>
      </c>
      <c r="J30" s="304">
        <v>2242.8629999999998</v>
      </c>
      <c r="K30" s="652">
        <v>1829.472</v>
      </c>
      <c r="L30" s="304">
        <v>1622.848</v>
      </c>
      <c r="M30" s="652">
        <v>0</v>
      </c>
      <c r="N30" s="304">
        <v>0</v>
      </c>
      <c r="O30" s="652">
        <v>19980.189999999999</v>
      </c>
      <c r="P30" s="304">
        <v>19106.009999999998</v>
      </c>
    </row>
    <row r="31" spans="1:25">
      <c r="C31" s="112">
        <v>1000</v>
      </c>
    </row>
    <row r="32" spans="1:25" s="88" customFormat="1">
      <c r="A32" s="957" t="s">
        <v>116</v>
      </c>
      <c r="B32" s="958"/>
      <c r="C32" s="927" t="s">
        <v>45</v>
      </c>
      <c r="D32" s="933"/>
      <c r="E32" s="933"/>
      <c r="F32" s="933"/>
      <c r="G32" s="933"/>
      <c r="H32" s="933"/>
      <c r="I32" s="933"/>
      <c r="J32" s="933"/>
      <c r="K32" s="933"/>
      <c r="L32" s="933"/>
      <c r="M32" s="933"/>
      <c r="N32" s="933"/>
      <c r="O32" s="933"/>
      <c r="P32" s="933"/>
    </row>
    <row r="33" spans="1:20" s="88" customFormat="1">
      <c r="A33" s="934" t="s">
        <v>71</v>
      </c>
      <c r="B33" s="935"/>
      <c r="C33" s="927" t="s">
        <v>20</v>
      </c>
      <c r="D33" s="928"/>
      <c r="E33" s="927" t="s">
        <v>10</v>
      </c>
      <c r="F33" s="928"/>
      <c r="G33" s="927" t="s">
        <v>46</v>
      </c>
      <c r="H33" s="928"/>
      <c r="I33" s="927" t="s">
        <v>14</v>
      </c>
      <c r="J33" s="928"/>
      <c r="K33" s="927" t="s">
        <v>47</v>
      </c>
      <c r="L33" s="928"/>
      <c r="M33" s="927" t="s">
        <v>242</v>
      </c>
      <c r="N33" s="928"/>
      <c r="O33" s="927" t="s">
        <v>17</v>
      </c>
      <c r="P33" s="928"/>
    </row>
    <row r="34" spans="1:20">
      <c r="A34" s="968" t="s">
        <v>222</v>
      </c>
      <c r="B34" s="969"/>
      <c r="C34" s="646" t="s">
        <v>538</v>
      </c>
      <c r="D34" s="302" t="s">
        <v>437</v>
      </c>
      <c r="E34" s="646" t="s">
        <v>538</v>
      </c>
      <c r="F34" s="302" t="s">
        <v>437</v>
      </c>
      <c r="G34" s="646" t="s">
        <v>538</v>
      </c>
      <c r="H34" s="302" t="s">
        <v>437</v>
      </c>
      <c r="I34" s="646" t="s">
        <v>538</v>
      </c>
      <c r="J34" s="302" t="s">
        <v>437</v>
      </c>
      <c r="K34" s="646" t="s">
        <v>538</v>
      </c>
      <c r="L34" s="302" t="s">
        <v>437</v>
      </c>
      <c r="M34" s="646" t="s">
        <v>538</v>
      </c>
      <c r="N34" s="302" t="s">
        <v>437</v>
      </c>
      <c r="O34" s="646" t="s">
        <v>538</v>
      </c>
      <c r="P34" s="302" t="s">
        <v>437</v>
      </c>
    </row>
    <row r="35" spans="1:20">
      <c r="A35" s="962"/>
      <c r="B35" s="963"/>
      <c r="C35" s="647" t="s">
        <v>301</v>
      </c>
      <c r="D35" s="303" t="s">
        <v>301</v>
      </c>
      <c r="E35" s="647" t="s">
        <v>301</v>
      </c>
      <c r="F35" s="303" t="s">
        <v>301</v>
      </c>
      <c r="G35" s="647" t="s">
        <v>301</v>
      </c>
      <c r="H35" s="303" t="s">
        <v>301</v>
      </c>
      <c r="I35" s="647" t="s">
        <v>301</v>
      </c>
      <c r="J35" s="303" t="s">
        <v>301</v>
      </c>
      <c r="K35" s="647" t="s">
        <v>301</v>
      </c>
      <c r="L35" s="303" t="s">
        <v>301</v>
      </c>
      <c r="M35" s="647" t="s">
        <v>301</v>
      </c>
      <c r="N35" s="303" t="s">
        <v>301</v>
      </c>
      <c r="O35" s="647" t="s">
        <v>301</v>
      </c>
      <c r="P35" s="303" t="s">
        <v>301</v>
      </c>
    </row>
    <row r="36" spans="1:20" s="107" customFormat="1">
      <c r="A36" s="187" t="s">
        <v>223</v>
      </c>
      <c r="B36" s="188"/>
      <c r="C36" s="645">
        <v>0</v>
      </c>
      <c r="D36" s="307">
        <v>0</v>
      </c>
      <c r="E36" s="645">
        <v>324.41800000000001</v>
      </c>
      <c r="F36" s="307">
        <v>959.39599999999996</v>
      </c>
      <c r="G36" s="645">
        <v>4635.5379999999996</v>
      </c>
      <c r="H36" s="307">
        <v>3582.1480000000001</v>
      </c>
      <c r="I36" s="645">
        <v>768.149</v>
      </c>
      <c r="J36" s="307">
        <v>572.24199999999996</v>
      </c>
      <c r="K36" s="645">
        <v>892.12699999999995</v>
      </c>
      <c r="L36" s="307">
        <v>368.88200000000001</v>
      </c>
      <c r="M36" s="645">
        <v>0</v>
      </c>
      <c r="N36" s="307">
        <v>0</v>
      </c>
      <c r="O36" s="645">
        <v>6620.232</v>
      </c>
      <c r="P36" s="307">
        <v>5482.6679999999997</v>
      </c>
    </row>
    <row r="37" spans="1:20">
      <c r="A37" s="189"/>
      <c r="B37" s="190" t="s">
        <v>334</v>
      </c>
      <c r="C37" s="645">
        <v>0</v>
      </c>
      <c r="D37" s="306">
        <v>0</v>
      </c>
      <c r="E37" s="645">
        <v>0</v>
      </c>
      <c r="F37" s="306">
        <v>0</v>
      </c>
      <c r="G37" s="645">
        <v>904.88199999999995</v>
      </c>
      <c r="H37" s="306">
        <v>472.267</v>
      </c>
      <c r="I37" s="645">
        <v>260.42700000000002</v>
      </c>
      <c r="J37" s="306">
        <v>200.77099999999999</v>
      </c>
      <c r="K37" s="645">
        <v>0</v>
      </c>
      <c r="L37" s="306">
        <v>83.307000000000002</v>
      </c>
      <c r="M37" s="645">
        <v>0</v>
      </c>
      <c r="N37" s="306">
        <v>0</v>
      </c>
      <c r="O37" s="645">
        <v>1165.309</v>
      </c>
      <c r="P37" s="306">
        <v>756.34500000000003</v>
      </c>
    </row>
    <row r="38" spans="1:20">
      <c r="A38" s="189"/>
      <c r="B38" s="190" t="s">
        <v>335</v>
      </c>
      <c r="C38" s="645">
        <v>0</v>
      </c>
      <c r="D38" s="306">
        <v>0</v>
      </c>
      <c r="E38" s="645">
        <v>3.0000000000000001E-3</v>
      </c>
      <c r="F38" s="306">
        <v>1.4E-2</v>
      </c>
      <c r="G38" s="645">
        <v>15.696</v>
      </c>
      <c r="H38" s="306">
        <v>15.526999999999999</v>
      </c>
      <c r="I38" s="645">
        <v>1.0860000000000001</v>
      </c>
      <c r="J38" s="306">
        <v>2.7810000000000001</v>
      </c>
      <c r="K38" s="645">
        <v>0</v>
      </c>
      <c r="L38" s="306">
        <v>5.8959999999999999</v>
      </c>
      <c r="M38" s="645">
        <v>0</v>
      </c>
      <c r="N38" s="306">
        <v>0</v>
      </c>
      <c r="O38" s="645">
        <v>16.785</v>
      </c>
      <c r="P38" s="306">
        <v>24.218</v>
      </c>
    </row>
    <row r="39" spans="1:20">
      <c r="A39" s="189"/>
      <c r="B39" s="190" t="s">
        <v>360</v>
      </c>
      <c r="C39" s="645">
        <v>0</v>
      </c>
      <c r="D39" s="306">
        <v>0</v>
      </c>
      <c r="E39" s="645">
        <v>231.916</v>
      </c>
      <c r="F39" s="306">
        <v>838.16899999999998</v>
      </c>
      <c r="G39" s="645">
        <v>2153.0990000000002</v>
      </c>
      <c r="H39" s="306">
        <v>2110.2460000000001</v>
      </c>
      <c r="I39" s="645">
        <v>386.99900000000002</v>
      </c>
      <c r="J39" s="306">
        <v>239.82400000000001</v>
      </c>
      <c r="K39" s="645">
        <v>0</v>
      </c>
      <c r="L39" s="306">
        <v>176.25800000000001</v>
      </c>
      <c r="M39" s="645">
        <v>0</v>
      </c>
      <c r="N39" s="306">
        <v>0</v>
      </c>
      <c r="O39" s="645">
        <v>2772.0140000000001</v>
      </c>
      <c r="P39" s="306">
        <v>3364.4969999999998</v>
      </c>
    </row>
    <row r="40" spans="1:20">
      <c r="A40" s="189"/>
      <c r="B40" s="190" t="s">
        <v>358</v>
      </c>
      <c r="C40" s="645">
        <v>0</v>
      </c>
      <c r="D40" s="306">
        <v>0</v>
      </c>
      <c r="E40" s="645">
        <v>65.646000000000001</v>
      </c>
      <c r="F40" s="306">
        <v>33.606999999999999</v>
      </c>
      <c r="G40" s="645">
        <v>1404.3610000000001</v>
      </c>
      <c r="H40" s="306">
        <v>778.91600000000005</v>
      </c>
      <c r="I40" s="645">
        <v>22.227</v>
      </c>
      <c r="J40" s="306">
        <v>33.037999999999997</v>
      </c>
      <c r="K40" s="645">
        <v>0</v>
      </c>
      <c r="L40" s="306">
        <v>60.64</v>
      </c>
      <c r="M40" s="645">
        <v>0</v>
      </c>
      <c r="N40" s="306">
        <v>0</v>
      </c>
      <c r="O40" s="645">
        <v>1492.2339999999999</v>
      </c>
      <c r="P40" s="306">
        <v>906.20100000000002</v>
      </c>
    </row>
    <row r="41" spans="1:20">
      <c r="A41" s="189"/>
      <c r="B41" s="190" t="s">
        <v>336</v>
      </c>
      <c r="C41" s="645">
        <v>0</v>
      </c>
      <c r="D41" s="306">
        <v>0</v>
      </c>
      <c r="E41" s="645">
        <v>21.463999999999999</v>
      </c>
      <c r="F41" s="306">
        <v>38.966999999999999</v>
      </c>
      <c r="G41" s="645">
        <v>91.066999999999993</v>
      </c>
      <c r="H41" s="306">
        <v>80.661000000000001</v>
      </c>
      <c r="I41" s="645">
        <v>7.6180000000000003</v>
      </c>
      <c r="J41" s="306">
        <v>8.4610000000000003</v>
      </c>
      <c r="K41" s="645">
        <v>0</v>
      </c>
      <c r="L41" s="306">
        <v>7.835</v>
      </c>
      <c r="M41" s="645">
        <v>0</v>
      </c>
      <c r="N41" s="306">
        <v>0</v>
      </c>
      <c r="O41" s="645">
        <v>120.149</v>
      </c>
      <c r="P41" s="306">
        <v>135.92400000000001</v>
      </c>
    </row>
    <row r="42" spans="1:20">
      <c r="A42" s="189"/>
      <c r="B42" s="190" t="s">
        <v>186</v>
      </c>
      <c r="C42" s="645">
        <v>0</v>
      </c>
      <c r="D42" s="306">
        <v>0</v>
      </c>
      <c r="E42" s="645">
        <v>0</v>
      </c>
      <c r="F42" s="306">
        <v>32.573</v>
      </c>
      <c r="G42" s="645">
        <v>0</v>
      </c>
      <c r="H42" s="306">
        <v>54.735999999999997</v>
      </c>
      <c r="I42" s="645">
        <v>64.283000000000001</v>
      </c>
      <c r="J42" s="306">
        <v>69.194999999999993</v>
      </c>
      <c r="K42" s="645">
        <v>0</v>
      </c>
      <c r="L42" s="306">
        <v>8.23</v>
      </c>
      <c r="M42" s="645">
        <v>0</v>
      </c>
      <c r="N42" s="306">
        <v>0</v>
      </c>
      <c r="O42" s="645">
        <v>64.283000000000001</v>
      </c>
      <c r="P42" s="306">
        <v>164.73400000000001</v>
      </c>
    </row>
    <row r="43" spans="1:20">
      <c r="A43" s="189"/>
      <c r="B43" s="190" t="s">
        <v>187</v>
      </c>
      <c r="C43" s="645">
        <v>0</v>
      </c>
      <c r="D43" s="306">
        <v>0</v>
      </c>
      <c r="E43" s="645">
        <v>0</v>
      </c>
      <c r="F43" s="306">
        <v>0</v>
      </c>
      <c r="G43" s="645">
        <v>0</v>
      </c>
      <c r="H43" s="306">
        <v>0</v>
      </c>
      <c r="I43" s="645">
        <v>0</v>
      </c>
      <c r="J43" s="306">
        <v>0</v>
      </c>
      <c r="K43" s="645">
        <v>0</v>
      </c>
      <c r="L43" s="306">
        <v>0</v>
      </c>
      <c r="M43" s="645">
        <v>0</v>
      </c>
      <c r="N43" s="306">
        <v>0</v>
      </c>
      <c r="O43" s="645">
        <v>0</v>
      </c>
      <c r="P43" s="306">
        <v>0</v>
      </c>
    </row>
    <row r="44" spans="1:20">
      <c r="A44" s="189"/>
      <c r="B44" s="190" t="s">
        <v>367</v>
      </c>
      <c r="C44" s="645">
        <v>0</v>
      </c>
      <c r="D44" s="306">
        <v>0</v>
      </c>
      <c r="E44" s="645">
        <v>5.3890000000000002</v>
      </c>
      <c r="F44" s="306">
        <v>16.065999999999999</v>
      </c>
      <c r="G44" s="645">
        <v>66.433000000000007</v>
      </c>
      <c r="H44" s="306">
        <v>69.795000000000002</v>
      </c>
      <c r="I44" s="645">
        <v>25.509</v>
      </c>
      <c r="J44" s="306">
        <v>18.172000000000001</v>
      </c>
      <c r="K44" s="645">
        <v>0</v>
      </c>
      <c r="L44" s="306">
        <v>26.716000000000001</v>
      </c>
      <c r="M44" s="645">
        <v>0</v>
      </c>
      <c r="N44" s="306">
        <v>0</v>
      </c>
      <c r="O44" s="645">
        <v>97.331000000000003</v>
      </c>
      <c r="P44" s="306">
        <v>130.749</v>
      </c>
    </row>
    <row r="45" spans="1:20">
      <c r="Q45" s="191"/>
      <c r="R45" s="191"/>
      <c r="S45" s="191"/>
      <c r="T45" s="191"/>
    </row>
    <row r="46" spans="1:20">
      <c r="A46" s="189"/>
      <c r="B46" s="194" t="s">
        <v>354</v>
      </c>
      <c r="C46" s="645">
        <v>0</v>
      </c>
      <c r="D46" s="306">
        <v>0</v>
      </c>
      <c r="E46" s="645">
        <v>0</v>
      </c>
      <c r="F46" s="306">
        <v>0</v>
      </c>
      <c r="G46" s="645">
        <v>0</v>
      </c>
      <c r="H46" s="306">
        <v>0</v>
      </c>
      <c r="I46" s="645">
        <v>0</v>
      </c>
      <c r="J46" s="306">
        <v>0</v>
      </c>
      <c r="K46" s="645">
        <v>892.12699999999995</v>
      </c>
      <c r="L46" s="306">
        <v>0</v>
      </c>
      <c r="M46" s="645">
        <v>0</v>
      </c>
      <c r="N46" s="306">
        <v>0</v>
      </c>
      <c r="O46" s="645">
        <v>892.12699999999995</v>
      </c>
      <c r="P46" s="306">
        <v>0</v>
      </c>
    </row>
    <row r="47" spans="1:20">
      <c r="Q47" s="191"/>
      <c r="R47" s="191"/>
      <c r="S47" s="191"/>
      <c r="T47" s="191"/>
    </row>
    <row r="48" spans="1:20" s="107" customFormat="1">
      <c r="A48" s="187" t="s">
        <v>224</v>
      </c>
      <c r="B48" s="188"/>
      <c r="C48" s="644">
        <v>0</v>
      </c>
      <c r="D48" s="307">
        <v>0</v>
      </c>
      <c r="E48" s="644">
        <v>556.29600000000005</v>
      </c>
      <c r="F48" s="307">
        <v>615.34900000000005</v>
      </c>
      <c r="G48" s="644">
        <v>5486.6670000000004</v>
      </c>
      <c r="H48" s="307">
        <v>6150.2169999999996</v>
      </c>
      <c r="I48" s="644">
        <v>1237.9570000000001</v>
      </c>
      <c r="J48" s="307">
        <v>869.08199999999999</v>
      </c>
      <c r="K48" s="644">
        <v>0</v>
      </c>
      <c r="L48" s="307">
        <v>444.05099999999999</v>
      </c>
      <c r="M48" s="644">
        <v>0</v>
      </c>
      <c r="N48" s="307">
        <v>0</v>
      </c>
      <c r="O48" s="644">
        <v>7280.92</v>
      </c>
      <c r="P48" s="307">
        <v>8078.6989999999996</v>
      </c>
    </row>
    <row r="49" spans="1:20">
      <c r="A49" s="189"/>
      <c r="B49" s="190" t="s">
        <v>337</v>
      </c>
      <c r="C49" s="645">
        <v>0</v>
      </c>
      <c r="D49" s="306">
        <v>0</v>
      </c>
      <c r="E49" s="645">
        <v>0</v>
      </c>
      <c r="F49" s="306">
        <v>0</v>
      </c>
      <c r="G49" s="645">
        <v>1792.38</v>
      </c>
      <c r="H49" s="306">
        <v>1872.259</v>
      </c>
      <c r="I49" s="645">
        <v>1136.3430000000001</v>
      </c>
      <c r="J49" s="306">
        <v>784.27200000000005</v>
      </c>
      <c r="K49" s="645">
        <v>0</v>
      </c>
      <c r="L49" s="306">
        <v>373.911</v>
      </c>
      <c r="M49" s="645">
        <v>0</v>
      </c>
      <c r="N49" s="306">
        <v>0</v>
      </c>
      <c r="O49" s="645">
        <v>2928.723</v>
      </c>
      <c r="P49" s="306">
        <v>3030.442</v>
      </c>
    </row>
    <row r="50" spans="1:20">
      <c r="A50" s="189"/>
      <c r="B50" s="190" t="s">
        <v>338</v>
      </c>
      <c r="C50" s="645">
        <v>0</v>
      </c>
      <c r="D50" s="306">
        <v>0</v>
      </c>
      <c r="E50" s="645">
        <v>0</v>
      </c>
      <c r="F50" s="306">
        <v>4.0000000000000001E-3</v>
      </c>
      <c r="G50" s="645">
        <v>48.588999999999999</v>
      </c>
      <c r="H50" s="306">
        <v>49.006999999999998</v>
      </c>
      <c r="I50" s="645">
        <v>11.441000000000001</v>
      </c>
      <c r="J50" s="306">
        <v>11.369</v>
      </c>
      <c r="K50" s="645">
        <v>0</v>
      </c>
      <c r="L50" s="306">
        <v>14.092000000000001</v>
      </c>
      <c r="M50" s="645">
        <v>0</v>
      </c>
      <c r="N50" s="306">
        <v>0</v>
      </c>
      <c r="O50" s="645">
        <v>60.03</v>
      </c>
      <c r="P50" s="306">
        <v>74.471999999999994</v>
      </c>
    </row>
    <row r="51" spans="1:20">
      <c r="A51" s="189"/>
      <c r="B51" s="190" t="s">
        <v>339</v>
      </c>
      <c r="C51" s="645">
        <v>0</v>
      </c>
      <c r="D51" s="306">
        <v>0</v>
      </c>
      <c r="E51" s="645">
        <v>121.004</v>
      </c>
      <c r="F51" s="306">
        <v>11.250999999999999</v>
      </c>
      <c r="G51" s="645">
        <v>1455.885</v>
      </c>
      <c r="H51" s="306">
        <v>1876.027</v>
      </c>
      <c r="I51" s="645">
        <v>5.4260000000000002</v>
      </c>
      <c r="J51" s="306">
        <v>4.9690000000000003</v>
      </c>
      <c r="K51" s="645">
        <v>0</v>
      </c>
      <c r="L51" s="306">
        <v>1.0469999999999999</v>
      </c>
      <c r="M51" s="645">
        <v>0</v>
      </c>
      <c r="N51" s="306">
        <v>0</v>
      </c>
      <c r="O51" s="645">
        <v>1582.3150000000001</v>
      </c>
      <c r="P51" s="306">
        <v>1893.2940000000001</v>
      </c>
    </row>
    <row r="52" spans="1:20">
      <c r="A52" s="189"/>
      <c r="B52" s="190" t="s">
        <v>188</v>
      </c>
      <c r="C52" s="645">
        <v>0</v>
      </c>
      <c r="D52" s="306">
        <v>0</v>
      </c>
      <c r="E52" s="645">
        <v>0</v>
      </c>
      <c r="F52" s="306">
        <v>7.6660000000000004</v>
      </c>
      <c r="G52" s="645">
        <v>154.44900000000001</v>
      </c>
      <c r="H52" s="306">
        <v>548.75300000000004</v>
      </c>
      <c r="I52" s="645">
        <v>0.96499999999999997</v>
      </c>
      <c r="J52" s="306">
        <v>3.855</v>
      </c>
      <c r="K52" s="645">
        <v>0</v>
      </c>
      <c r="L52" s="306">
        <v>0</v>
      </c>
      <c r="M52" s="645">
        <v>0</v>
      </c>
      <c r="N52" s="306">
        <v>0</v>
      </c>
      <c r="O52" s="645">
        <v>155.41399999999999</v>
      </c>
      <c r="P52" s="306">
        <v>560.274</v>
      </c>
    </row>
    <row r="53" spans="1:20">
      <c r="A53" s="189"/>
      <c r="B53" s="190" t="s">
        <v>340</v>
      </c>
      <c r="C53" s="645">
        <v>0</v>
      </c>
      <c r="D53" s="306">
        <v>0</v>
      </c>
      <c r="E53" s="645">
        <v>4.101</v>
      </c>
      <c r="F53" s="306">
        <v>10.92</v>
      </c>
      <c r="G53" s="645">
        <v>560.64</v>
      </c>
      <c r="H53" s="306">
        <v>520.28099999999995</v>
      </c>
      <c r="I53" s="645">
        <v>5.1130000000000004</v>
      </c>
      <c r="J53" s="306">
        <v>2.911</v>
      </c>
      <c r="K53" s="645">
        <v>0</v>
      </c>
      <c r="L53" s="306">
        <v>0.435</v>
      </c>
      <c r="M53" s="645">
        <v>0</v>
      </c>
      <c r="N53" s="306">
        <v>0</v>
      </c>
      <c r="O53" s="645">
        <v>569.85400000000004</v>
      </c>
      <c r="P53" s="306">
        <v>534.54700000000003</v>
      </c>
    </row>
    <row r="54" spans="1:20">
      <c r="A54" s="189"/>
      <c r="B54" s="190" t="s">
        <v>189</v>
      </c>
      <c r="C54" s="645">
        <v>0</v>
      </c>
      <c r="D54" s="306">
        <v>0</v>
      </c>
      <c r="E54" s="645">
        <v>355.13200000000001</v>
      </c>
      <c r="F54" s="306">
        <v>552.81299999999999</v>
      </c>
      <c r="G54" s="645">
        <v>22.733000000000001</v>
      </c>
      <c r="H54" s="306">
        <v>0</v>
      </c>
      <c r="I54" s="645">
        <v>-25.943999999999999</v>
      </c>
      <c r="J54" s="306">
        <v>-0.94</v>
      </c>
      <c r="K54" s="645">
        <v>0</v>
      </c>
      <c r="L54" s="306">
        <v>50.243000000000002</v>
      </c>
      <c r="M54" s="645">
        <v>0</v>
      </c>
      <c r="N54" s="306">
        <v>0</v>
      </c>
      <c r="O54" s="645">
        <v>351.92099999999999</v>
      </c>
      <c r="P54" s="306">
        <v>602.11599999999999</v>
      </c>
    </row>
    <row r="55" spans="1:20">
      <c r="A55" s="189"/>
      <c r="B55" s="190" t="s">
        <v>190</v>
      </c>
      <c r="C55" s="645">
        <v>0</v>
      </c>
      <c r="D55" s="306">
        <v>0</v>
      </c>
      <c r="E55" s="645">
        <v>9.5030000000000001</v>
      </c>
      <c r="F55" s="306">
        <v>16.187999999999999</v>
      </c>
      <c r="G55" s="645">
        <v>1451.713</v>
      </c>
      <c r="H55" s="306">
        <v>1283.325</v>
      </c>
      <c r="I55" s="645">
        <v>104.613</v>
      </c>
      <c r="J55" s="306">
        <v>62.646000000000001</v>
      </c>
      <c r="K55" s="645">
        <v>0</v>
      </c>
      <c r="L55" s="306">
        <v>2.9159999999999999</v>
      </c>
      <c r="M55" s="645">
        <v>0</v>
      </c>
      <c r="N55" s="306">
        <v>0</v>
      </c>
      <c r="O55" s="645">
        <v>1565.829</v>
      </c>
      <c r="P55" s="306">
        <v>1365.075</v>
      </c>
    </row>
    <row r="56" spans="1:20">
      <c r="A56" s="189"/>
      <c r="B56" s="190" t="s">
        <v>341</v>
      </c>
      <c r="C56" s="645">
        <v>0</v>
      </c>
      <c r="D56" s="306">
        <v>0</v>
      </c>
      <c r="E56" s="645">
        <v>66.555999999999997</v>
      </c>
      <c r="F56" s="306">
        <v>16.507000000000001</v>
      </c>
      <c r="G56" s="645">
        <v>0.27800000000000002</v>
      </c>
      <c r="H56" s="306">
        <v>0.56499999999999995</v>
      </c>
      <c r="I56" s="645">
        <v>0</v>
      </c>
      <c r="J56" s="306">
        <v>0</v>
      </c>
      <c r="K56" s="645">
        <v>0</v>
      </c>
      <c r="L56" s="306">
        <v>1.407</v>
      </c>
      <c r="M56" s="645">
        <v>0</v>
      </c>
      <c r="N56" s="306">
        <v>0</v>
      </c>
      <c r="O56" s="645">
        <v>66.834000000000003</v>
      </c>
      <c r="P56" s="306">
        <v>18.478999999999999</v>
      </c>
    </row>
    <row r="57" spans="1:20">
      <c r="Q57" s="191"/>
      <c r="R57" s="191"/>
      <c r="S57" s="191"/>
      <c r="T57" s="191"/>
    </row>
    <row r="58" spans="1:20" s="107" customFormat="1">
      <c r="A58" s="187" t="s">
        <v>225</v>
      </c>
      <c r="B58" s="188"/>
      <c r="C58" s="644">
        <v>0</v>
      </c>
      <c r="D58" s="307">
        <v>0</v>
      </c>
      <c r="E58" s="644">
        <v>783.66800000000001</v>
      </c>
      <c r="F58" s="307">
        <v>981.23500000000001</v>
      </c>
      <c r="G58" s="644">
        <v>3321.6370000000002</v>
      </c>
      <c r="H58" s="307">
        <v>2951.9540000000002</v>
      </c>
      <c r="I58" s="644">
        <v>1036.3879999999999</v>
      </c>
      <c r="J58" s="307">
        <v>801.53899999999999</v>
      </c>
      <c r="K58" s="644">
        <v>937.34500000000003</v>
      </c>
      <c r="L58" s="307">
        <v>809.91499999999996</v>
      </c>
      <c r="M58" s="644">
        <v>0</v>
      </c>
      <c r="N58" s="307">
        <v>0</v>
      </c>
      <c r="O58" s="644">
        <v>6079.0379999999996</v>
      </c>
      <c r="P58" s="307">
        <v>5544.643</v>
      </c>
    </row>
    <row r="59" spans="1:20" s="107" customFormat="1">
      <c r="A59" s="187" t="s">
        <v>355</v>
      </c>
      <c r="B59" s="188"/>
      <c r="C59" s="644">
        <v>0</v>
      </c>
      <c r="D59" s="307">
        <v>0</v>
      </c>
      <c r="E59" s="644">
        <v>783.66800000000001</v>
      </c>
      <c r="F59" s="307">
        <v>981.23500000000001</v>
      </c>
      <c r="G59" s="644">
        <v>3321.6370000000002</v>
      </c>
      <c r="H59" s="307">
        <v>2951.9540000000002</v>
      </c>
      <c r="I59" s="644">
        <v>1036.3879999999999</v>
      </c>
      <c r="J59" s="307">
        <v>801.53899999999999</v>
      </c>
      <c r="K59" s="644">
        <v>937.34500000000003</v>
      </c>
      <c r="L59" s="307">
        <v>809.91499999999996</v>
      </c>
      <c r="M59" s="644">
        <v>0</v>
      </c>
      <c r="N59" s="307">
        <v>0</v>
      </c>
      <c r="O59" s="644">
        <v>6079.0379999999996</v>
      </c>
      <c r="P59" s="307">
        <v>5544.643</v>
      </c>
    </row>
    <row r="60" spans="1:20">
      <c r="A60" s="189"/>
      <c r="B60" s="190" t="s">
        <v>191</v>
      </c>
      <c r="C60" s="645">
        <v>0</v>
      </c>
      <c r="D60" s="306">
        <v>0</v>
      </c>
      <c r="E60" s="645">
        <v>503.05700000000002</v>
      </c>
      <c r="F60" s="306">
        <v>737.41899999999998</v>
      </c>
      <c r="G60" s="645">
        <v>1811.615</v>
      </c>
      <c r="H60" s="306">
        <v>1572.635</v>
      </c>
      <c r="I60" s="645">
        <v>0</v>
      </c>
      <c r="J60" s="306">
        <v>0</v>
      </c>
      <c r="K60" s="645">
        <v>790.35199999999998</v>
      </c>
      <c r="L60" s="306">
        <v>139.476</v>
      </c>
      <c r="M60" s="645">
        <v>0</v>
      </c>
      <c r="N60" s="306">
        <v>0</v>
      </c>
      <c r="O60" s="645">
        <v>3105.0239999999999</v>
      </c>
      <c r="P60" s="306">
        <v>2449.5300000000002</v>
      </c>
    </row>
    <row r="61" spans="1:20">
      <c r="A61" s="189"/>
      <c r="B61" s="190" t="s">
        <v>192</v>
      </c>
      <c r="C61" s="645">
        <v>0</v>
      </c>
      <c r="D61" s="306">
        <v>0</v>
      </c>
      <c r="E61" s="645">
        <v>40.606999999999999</v>
      </c>
      <c r="F61" s="306">
        <v>-104.283</v>
      </c>
      <c r="G61" s="645">
        <v>-205.167</v>
      </c>
      <c r="H61" s="306">
        <v>-162.03299999999999</v>
      </c>
      <c r="I61" s="645">
        <v>472.08800000000002</v>
      </c>
      <c r="J61" s="306">
        <v>340.83100000000002</v>
      </c>
      <c r="K61" s="645">
        <v>118.253</v>
      </c>
      <c r="L61" s="306">
        <v>607.90300000000002</v>
      </c>
      <c r="M61" s="645">
        <v>0</v>
      </c>
      <c r="N61" s="306">
        <v>0</v>
      </c>
      <c r="O61" s="645">
        <v>425.78100000000001</v>
      </c>
      <c r="P61" s="306">
        <v>682.41800000000001</v>
      </c>
    </row>
    <row r="62" spans="1:20">
      <c r="A62" s="189"/>
      <c r="B62" s="190" t="s">
        <v>363</v>
      </c>
      <c r="C62" s="645">
        <v>0</v>
      </c>
      <c r="D62" s="306">
        <v>0</v>
      </c>
      <c r="E62" s="645">
        <v>0</v>
      </c>
      <c r="F62" s="306">
        <v>0</v>
      </c>
      <c r="G62" s="645">
        <v>0</v>
      </c>
      <c r="H62" s="306">
        <v>0</v>
      </c>
      <c r="I62" s="645">
        <v>0</v>
      </c>
      <c r="J62" s="306">
        <v>0</v>
      </c>
      <c r="K62" s="645">
        <v>0</v>
      </c>
      <c r="L62" s="306">
        <v>0</v>
      </c>
      <c r="M62" s="645">
        <v>0</v>
      </c>
      <c r="N62" s="306">
        <v>0</v>
      </c>
      <c r="O62" s="645">
        <v>0</v>
      </c>
      <c r="P62" s="306">
        <v>0</v>
      </c>
    </row>
    <row r="63" spans="1:20">
      <c r="A63" s="189"/>
      <c r="B63" s="190" t="s">
        <v>357</v>
      </c>
      <c r="C63" s="645">
        <v>0</v>
      </c>
      <c r="D63" s="306">
        <v>0</v>
      </c>
      <c r="E63" s="645">
        <v>0</v>
      </c>
      <c r="F63" s="306">
        <v>0</v>
      </c>
      <c r="G63" s="645">
        <v>0</v>
      </c>
      <c r="H63" s="306">
        <v>0</v>
      </c>
      <c r="I63" s="645">
        <v>0</v>
      </c>
      <c r="J63" s="306">
        <v>0</v>
      </c>
      <c r="K63" s="645">
        <v>0</v>
      </c>
      <c r="L63" s="306">
        <v>0</v>
      </c>
      <c r="M63" s="645">
        <v>0</v>
      </c>
      <c r="N63" s="306">
        <v>0</v>
      </c>
      <c r="O63" s="645">
        <v>0</v>
      </c>
      <c r="P63" s="306">
        <v>0</v>
      </c>
    </row>
    <row r="64" spans="1:20">
      <c r="A64" s="189"/>
      <c r="B64" s="190" t="s">
        <v>342</v>
      </c>
      <c r="C64" s="645">
        <v>0</v>
      </c>
      <c r="D64" s="306">
        <v>0</v>
      </c>
      <c r="E64" s="645">
        <v>0</v>
      </c>
      <c r="F64" s="306">
        <v>0</v>
      </c>
      <c r="G64" s="645">
        <v>0</v>
      </c>
      <c r="H64" s="306">
        <v>0</v>
      </c>
      <c r="I64" s="645">
        <v>0</v>
      </c>
      <c r="J64" s="306">
        <v>0</v>
      </c>
      <c r="K64" s="645">
        <v>0</v>
      </c>
      <c r="L64" s="306">
        <v>0</v>
      </c>
      <c r="M64" s="645">
        <v>0</v>
      </c>
      <c r="N64" s="306">
        <v>0</v>
      </c>
      <c r="O64" s="645">
        <v>0</v>
      </c>
      <c r="P64" s="306">
        <v>0</v>
      </c>
    </row>
    <row r="65" spans="1:61">
      <c r="A65" s="189"/>
      <c r="B65" s="190" t="s">
        <v>343</v>
      </c>
      <c r="C65" s="645">
        <v>0</v>
      </c>
      <c r="D65" s="306">
        <v>0</v>
      </c>
      <c r="E65" s="645">
        <v>240.00399999999999</v>
      </c>
      <c r="F65" s="306">
        <v>348.09899999999999</v>
      </c>
      <c r="G65" s="645">
        <v>1715.1890000000001</v>
      </c>
      <c r="H65" s="306">
        <v>1541.3520000000001</v>
      </c>
      <c r="I65" s="645">
        <v>564.29999999999995</v>
      </c>
      <c r="J65" s="306">
        <v>460.70800000000003</v>
      </c>
      <c r="K65" s="645">
        <v>28.74</v>
      </c>
      <c r="L65" s="306">
        <v>62.536000000000001</v>
      </c>
      <c r="M65" s="645">
        <v>0</v>
      </c>
      <c r="N65" s="306">
        <v>0</v>
      </c>
      <c r="O65" s="645">
        <v>2548.2330000000002</v>
      </c>
      <c r="P65" s="306">
        <v>2412.6950000000002</v>
      </c>
    </row>
    <row r="66" spans="1:61">
      <c r="Q66" s="191"/>
      <c r="R66" s="191"/>
      <c r="S66" s="191"/>
      <c r="T66" s="191"/>
      <c r="U66" s="191"/>
    </row>
    <row r="67" spans="1:61">
      <c r="A67" s="201" t="s">
        <v>226</v>
      </c>
      <c r="B67" s="190"/>
      <c r="C67" s="645">
        <v>0</v>
      </c>
      <c r="D67" s="307">
        <v>0</v>
      </c>
      <c r="E67" s="645">
        <v>0</v>
      </c>
      <c r="F67" s="307">
        <v>0</v>
      </c>
      <c r="G67" s="645">
        <v>0</v>
      </c>
      <c r="H67" s="307">
        <v>0</v>
      </c>
      <c r="I67" s="645">
        <v>0</v>
      </c>
      <c r="J67" s="307">
        <v>0</v>
      </c>
      <c r="K67" s="645">
        <v>0</v>
      </c>
      <c r="L67" s="307">
        <v>0</v>
      </c>
      <c r="M67" s="645">
        <v>0</v>
      </c>
      <c r="N67" s="307">
        <v>0</v>
      </c>
      <c r="O67" s="645">
        <v>0</v>
      </c>
      <c r="P67" s="307">
        <v>0</v>
      </c>
    </row>
    <row r="68" spans="1:61">
      <c r="Q68" s="191"/>
      <c r="R68" s="191"/>
      <c r="S68" s="191"/>
      <c r="T68" s="191"/>
      <c r="U68" s="191"/>
      <c r="V68" s="191"/>
      <c r="W68" s="191"/>
      <c r="X68" s="191"/>
    </row>
    <row r="69" spans="1:61">
      <c r="A69" s="187" t="s">
        <v>227</v>
      </c>
      <c r="B69" s="203"/>
      <c r="C69" s="659">
        <v>0</v>
      </c>
      <c r="D69" s="307">
        <v>0</v>
      </c>
      <c r="E69" s="659">
        <v>1664.3820000000001</v>
      </c>
      <c r="F69" s="307">
        <v>2555.98</v>
      </c>
      <c r="G69" s="659">
        <v>13443.842000000001</v>
      </c>
      <c r="H69" s="307">
        <v>12684.319</v>
      </c>
      <c r="I69" s="659">
        <v>3042.4940000000001</v>
      </c>
      <c r="J69" s="307">
        <v>2242.8629999999998</v>
      </c>
      <c r="K69" s="659">
        <v>1829.472</v>
      </c>
      <c r="L69" s="307">
        <v>1622.848</v>
      </c>
      <c r="M69" s="659">
        <v>0</v>
      </c>
      <c r="N69" s="307">
        <v>0</v>
      </c>
      <c r="O69" s="659">
        <v>19980.189999999999</v>
      </c>
      <c r="P69" s="307">
        <v>19106.009999999998</v>
      </c>
    </row>
    <row r="72" spans="1:61">
      <c r="C72" s="956" t="s">
        <v>45</v>
      </c>
      <c r="D72" s="810"/>
      <c r="E72" s="810"/>
      <c r="F72" s="810"/>
      <c r="G72" s="810"/>
      <c r="H72" s="810"/>
      <c r="I72" s="810"/>
      <c r="J72" s="810"/>
      <c r="K72" s="810"/>
      <c r="L72" s="810"/>
      <c r="M72" s="810"/>
      <c r="N72" s="810"/>
      <c r="O72" s="810"/>
      <c r="P72" s="810"/>
      <c r="Q72" s="810"/>
      <c r="R72" s="810"/>
      <c r="S72" s="810"/>
      <c r="T72" s="810"/>
      <c r="U72" s="810"/>
      <c r="V72" s="810"/>
      <c r="W72" s="810"/>
      <c r="X72" s="810"/>
      <c r="Y72" s="810"/>
      <c r="Z72" s="810"/>
      <c r="AA72" s="810"/>
      <c r="AB72" s="810"/>
      <c r="AC72" s="810"/>
      <c r="AD72" s="810"/>
      <c r="AF72" s="191">
        <v>0</v>
      </c>
      <c r="AG72" s="191">
        <v>0</v>
      </c>
      <c r="AH72" s="956" t="s">
        <v>45</v>
      </c>
      <c r="AI72" s="810">
        <v>0</v>
      </c>
      <c r="AJ72" s="810">
        <v>0</v>
      </c>
      <c r="AK72" s="810">
        <v>0</v>
      </c>
      <c r="AL72" s="810">
        <v>0</v>
      </c>
      <c r="AM72" s="810">
        <v>0</v>
      </c>
      <c r="AN72" s="810">
        <v>0</v>
      </c>
      <c r="AO72" s="810">
        <v>0</v>
      </c>
      <c r="AP72" s="810">
        <v>0</v>
      </c>
      <c r="AQ72" s="810">
        <v>0</v>
      </c>
      <c r="AR72" s="810">
        <v>0</v>
      </c>
      <c r="AS72" s="810">
        <v>0</v>
      </c>
      <c r="AT72" s="810">
        <v>0</v>
      </c>
      <c r="AU72" s="810">
        <v>0</v>
      </c>
      <c r="AV72" s="810">
        <v>0</v>
      </c>
      <c r="AW72" s="810">
        <v>0</v>
      </c>
      <c r="AX72" s="810">
        <v>0</v>
      </c>
      <c r="AY72" s="810">
        <v>0</v>
      </c>
      <c r="AZ72" s="810">
        <v>0</v>
      </c>
      <c r="BA72" s="810">
        <v>0</v>
      </c>
      <c r="BB72" s="810">
        <v>0</v>
      </c>
      <c r="BC72" s="810">
        <v>0</v>
      </c>
      <c r="BD72" s="810">
        <v>0</v>
      </c>
      <c r="BE72" s="810">
        <v>0</v>
      </c>
      <c r="BF72" s="810">
        <v>0</v>
      </c>
      <c r="BG72" s="810">
        <v>0</v>
      </c>
      <c r="BH72" s="810">
        <v>0</v>
      </c>
      <c r="BI72" s="810">
        <v>0</v>
      </c>
    </row>
    <row r="73" spans="1:61">
      <c r="A73" s="934" t="s">
        <v>71</v>
      </c>
      <c r="B73" s="935"/>
      <c r="C73" s="927" t="s">
        <v>20</v>
      </c>
      <c r="D73" s="933"/>
      <c r="E73" s="933"/>
      <c r="F73" s="928"/>
      <c r="G73" s="927" t="s">
        <v>10</v>
      </c>
      <c r="H73" s="933"/>
      <c r="I73" s="933"/>
      <c r="J73" s="928"/>
      <c r="K73" s="927" t="s">
        <v>46</v>
      </c>
      <c r="L73" s="933"/>
      <c r="M73" s="933"/>
      <c r="N73" s="928"/>
      <c r="O73" s="927" t="s">
        <v>14</v>
      </c>
      <c r="P73" s="933"/>
      <c r="Q73" s="933"/>
      <c r="R73" s="928"/>
      <c r="S73" s="927" t="s">
        <v>47</v>
      </c>
      <c r="T73" s="933"/>
      <c r="U73" s="933"/>
      <c r="V73" s="928"/>
      <c r="W73" s="927" t="s">
        <v>242</v>
      </c>
      <c r="X73" s="933"/>
      <c r="Y73" s="933"/>
      <c r="Z73" s="928"/>
      <c r="AA73" s="927" t="s">
        <v>17</v>
      </c>
      <c r="AB73" s="933"/>
      <c r="AC73" s="933"/>
      <c r="AD73" s="928"/>
      <c r="AF73" s="934" t="s">
        <v>71</v>
      </c>
      <c r="AG73" s="935">
        <v>0</v>
      </c>
      <c r="AH73" s="927" t="s">
        <v>20</v>
      </c>
      <c r="AI73" s="933">
        <v>0</v>
      </c>
      <c r="AJ73" s="933">
        <v>0</v>
      </c>
      <c r="AK73" s="928">
        <v>0</v>
      </c>
      <c r="AL73" s="927" t="s">
        <v>10</v>
      </c>
      <c r="AM73" s="933">
        <v>0</v>
      </c>
      <c r="AN73" s="933">
        <v>0</v>
      </c>
      <c r="AO73" s="928">
        <v>0</v>
      </c>
      <c r="AP73" s="927" t="s">
        <v>46</v>
      </c>
      <c r="AQ73" s="933">
        <v>0</v>
      </c>
      <c r="AR73" s="933">
        <v>0</v>
      </c>
      <c r="AS73" s="928">
        <v>0</v>
      </c>
      <c r="AT73" s="927" t="s">
        <v>14</v>
      </c>
      <c r="AU73" s="933">
        <v>0</v>
      </c>
      <c r="AV73" s="933">
        <v>0</v>
      </c>
      <c r="AW73" s="928">
        <v>0</v>
      </c>
      <c r="AX73" s="927" t="s">
        <v>47</v>
      </c>
      <c r="AY73" s="933">
        <v>0</v>
      </c>
      <c r="AZ73" s="933">
        <v>0</v>
      </c>
      <c r="BA73" s="928">
        <v>0</v>
      </c>
      <c r="BB73" s="927" t="s">
        <v>242</v>
      </c>
      <c r="BC73" s="933">
        <v>0</v>
      </c>
      <c r="BD73" s="933">
        <v>0</v>
      </c>
      <c r="BE73" s="928">
        <v>0</v>
      </c>
      <c r="BF73" s="927" t="s">
        <v>17</v>
      </c>
      <c r="BG73" s="933">
        <v>0</v>
      </c>
      <c r="BH73" s="933">
        <v>0</v>
      </c>
      <c r="BI73" s="928">
        <v>0</v>
      </c>
    </row>
    <row r="74" spans="1:61">
      <c r="A74" s="766"/>
      <c r="B74" s="767"/>
      <c r="C74" s="927" t="s">
        <v>257</v>
      </c>
      <c r="D74" s="928"/>
      <c r="E74" s="927" t="s">
        <v>460</v>
      </c>
      <c r="F74" s="928"/>
      <c r="G74" s="927" t="s">
        <v>257</v>
      </c>
      <c r="H74" s="928"/>
      <c r="I74" s="927" t="s">
        <v>460</v>
      </c>
      <c r="J74" s="928"/>
      <c r="K74" s="927" t="s">
        <v>257</v>
      </c>
      <c r="L74" s="928"/>
      <c r="M74" s="927" t="s">
        <v>460</v>
      </c>
      <c r="N74" s="928"/>
      <c r="O74" s="927" t="s">
        <v>257</v>
      </c>
      <c r="P74" s="928"/>
      <c r="Q74" s="927" t="s">
        <v>460</v>
      </c>
      <c r="R74" s="928"/>
      <c r="S74" s="927" t="s">
        <v>257</v>
      </c>
      <c r="T74" s="928"/>
      <c r="U74" s="927" t="s">
        <v>460</v>
      </c>
      <c r="V74" s="928"/>
      <c r="W74" s="927" t="s">
        <v>257</v>
      </c>
      <c r="X74" s="928"/>
      <c r="Y74" s="927" t="s">
        <v>460</v>
      </c>
      <c r="Z74" s="928"/>
      <c r="AA74" s="927" t="s">
        <v>257</v>
      </c>
      <c r="AB74" s="928"/>
      <c r="AC74" s="927" t="s">
        <v>460</v>
      </c>
      <c r="AD74" s="928"/>
      <c r="AF74" s="766">
        <v>0</v>
      </c>
      <c r="AG74" s="767">
        <v>0</v>
      </c>
      <c r="AH74" s="927" t="s">
        <v>257</v>
      </c>
      <c r="AI74" s="928">
        <v>0</v>
      </c>
      <c r="AJ74" s="927" t="s">
        <v>460</v>
      </c>
      <c r="AK74" s="928">
        <v>0</v>
      </c>
      <c r="AL74" s="927" t="s">
        <v>257</v>
      </c>
      <c r="AM74" s="928">
        <v>0</v>
      </c>
      <c r="AN74" s="927" t="s">
        <v>460</v>
      </c>
      <c r="AO74" s="928">
        <v>0</v>
      </c>
      <c r="AP74" s="927" t="s">
        <v>257</v>
      </c>
      <c r="AQ74" s="928">
        <v>0</v>
      </c>
      <c r="AR74" s="927" t="s">
        <v>460</v>
      </c>
      <c r="AS74" s="928">
        <v>0</v>
      </c>
      <c r="AT74" s="927" t="s">
        <v>257</v>
      </c>
      <c r="AU74" s="928">
        <v>0</v>
      </c>
      <c r="AV74" s="927" t="s">
        <v>460</v>
      </c>
      <c r="AW74" s="928">
        <v>0</v>
      </c>
      <c r="AX74" s="927" t="s">
        <v>257</v>
      </c>
      <c r="AY74" s="928">
        <v>0</v>
      </c>
      <c r="AZ74" s="927" t="s">
        <v>460</v>
      </c>
      <c r="BA74" s="928">
        <v>0</v>
      </c>
      <c r="BB74" s="927" t="s">
        <v>257</v>
      </c>
      <c r="BC74" s="928">
        <v>0</v>
      </c>
      <c r="BD74" s="927" t="s">
        <v>460</v>
      </c>
      <c r="BE74" s="928">
        <v>0</v>
      </c>
      <c r="BF74" s="927" t="s">
        <v>257</v>
      </c>
      <c r="BG74" s="928">
        <v>0</v>
      </c>
      <c r="BH74" s="927" t="s">
        <v>460</v>
      </c>
      <c r="BI74" s="928">
        <v>0</v>
      </c>
    </row>
    <row r="75" spans="1:61">
      <c r="A75" s="960"/>
      <c r="B75" s="961"/>
      <c r="C75" s="646" t="s">
        <v>524</v>
      </c>
      <c r="D75" s="302" t="s">
        <v>525</v>
      </c>
      <c r="E75" s="646" t="s">
        <v>521</v>
      </c>
      <c r="F75" s="302" t="s">
        <v>522</v>
      </c>
      <c r="G75" s="646" t="s">
        <v>524</v>
      </c>
      <c r="H75" s="302" t="s">
        <v>525</v>
      </c>
      <c r="I75" s="646" t="s">
        <v>521</v>
      </c>
      <c r="J75" s="302" t="s">
        <v>522</v>
      </c>
      <c r="K75" s="646" t="s">
        <v>524</v>
      </c>
      <c r="L75" s="302" t="s">
        <v>525</v>
      </c>
      <c r="M75" s="646" t="s">
        <v>521</v>
      </c>
      <c r="N75" s="302" t="s">
        <v>522</v>
      </c>
      <c r="O75" s="646" t="s">
        <v>524</v>
      </c>
      <c r="P75" s="302" t="s">
        <v>525</v>
      </c>
      <c r="Q75" s="646" t="s">
        <v>521</v>
      </c>
      <c r="R75" s="302" t="s">
        <v>522</v>
      </c>
      <c r="S75" s="646" t="s">
        <v>524</v>
      </c>
      <c r="T75" s="302" t="s">
        <v>525</v>
      </c>
      <c r="U75" s="646" t="s">
        <v>521</v>
      </c>
      <c r="V75" s="302" t="s">
        <v>522</v>
      </c>
      <c r="W75" s="646" t="s">
        <v>524</v>
      </c>
      <c r="X75" s="302" t="s">
        <v>525</v>
      </c>
      <c r="Y75" s="646" t="s">
        <v>521</v>
      </c>
      <c r="Z75" s="302" t="s">
        <v>522</v>
      </c>
      <c r="AA75" s="646" t="s">
        <v>524</v>
      </c>
      <c r="AB75" s="302" t="s">
        <v>525</v>
      </c>
      <c r="AC75" s="646" t="s">
        <v>521</v>
      </c>
      <c r="AD75" s="302" t="s">
        <v>522</v>
      </c>
      <c r="AF75" s="960">
        <v>0</v>
      </c>
      <c r="AG75" s="961">
        <v>0</v>
      </c>
      <c r="AH75" s="646" t="s">
        <v>543</v>
      </c>
      <c r="AI75" s="302" t="s">
        <v>544</v>
      </c>
      <c r="AJ75" s="646" t="s">
        <v>545</v>
      </c>
      <c r="AK75" s="302" t="s">
        <v>546</v>
      </c>
      <c r="AL75" s="646" t="s">
        <v>543</v>
      </c>
      <c r="AM75" s="302" t="s">
        <v>544</v>
      </c>
      <c r="AN75" s="646" t="s">
        <v>545</v>
      </c>
      <c r="AO75" s="302" t="s">
        <v>546</v>
      </c>
      <c r="AP75" s="646" t="s">
        <v>543</v>
      </c>
      <c r="AQ75" s="302" t="s">
        <v>544</v>
      </c>
      <c r="AR75" s="646" t="s">
        <v>545</v>
      </c>
      <c r="AS75" s="302" t="s">
        <v>546</v>
      </c>
      <c r="AT75" s="646" t="s">
        <v>543</v>
      </c>
      <c r="AU75" s="302" t="s">
        <v>544</v>
      </c>
      <c r="AV75" s="646" t="s">
        <v>545</v>
      </c>
      <c r="AW75" s="302" t="s">
        <v>546</v>
      </c>
      <c r="AX75" s="646" t="s">
        <v>543</v>
      </c>
      <c r="AY75" s="302" t="s">
        <v>544</v>
      </c>
      <c r="AZ75" s="646" t="s">
        <v>545</v>
      </c>
      <c r="BA75" s="302" t="s">
        <v>546</v>
      </c>
      <c r="BB75" s="646" t="s">
        <v>543</v>
      </c>
      <c r="BC75" s="302" t="s">
        <v>544</v>
      </c>
      <c r="BD75" s="646" t="s">
        <v>545</v>
      </c>
      <c r="BE75" s="302" t="s">
        <v>546</v>
      </c>
      <c r="BF75" s="646" t="s">
        <v>543</v>
      </c>
      <c r="BG75" s="302" t="s">
        <v>544</v>
      </c>
      <c r="BH75" s="646" t="s">
        <v>545</v>
      </c>
      <c r="BI75" s="302" t="s">
        <v>546</v>
      </c>
    </row>
    <row r="76" spans="1:61">
      <c r="A76" s="962"/>
      <c r="B76" s="963"/>
      <c r="C76" s="647" t="s">
        <v>301</v>
      </c>
      <c r="D76" s="303" t="s">
        <v>301</v>
      </c>
      <c r="E76" s="647" t="s">
        <v>301</v>
      </c>
      <c r="F76" s="303" t="s">
        <v>301</v>
      </c>
      <c r="G76" s="647" t="s">
        <v>301</v>
      </c>
      <c r="H76" s="303" t="s">
        <v>301</v>
      </c>
      <c r="I76" s="647" t="s">
        <v>301</v>
      </c>
      <c r="J76" s="303" t="s">
        <v>301</v>
      </c>
      <c r="K76" s="647" t="s">
        <v>301</v>
      </c>
      <c r="L76" s="303" t="s">
        <v>301</v>
      </c>
      <c r="M76" s="647" t="s">
        <v>301</v>
      </c>
      <c r="N76" s="303" t="s">
        <v>301</v>
      </c>
      <c r="O76" s="647" t="s">
        <v>301</v>
      </c>
      <c r="P76" s="303" t="s">
        <v>301</v>
      </c>
      <c r="Q76" s="647" t="s">
        <v>301</v>
      </c>
      <c r="R76" s="303" t="s">
        <v>301</v>
      </c>
      <c r="S76" s="647" t="s">
        <v>301</v>
      </c>
      <c r="T76" s="303" t="s">
        <v>301</v>
      </c>
      <c r="U76" s="647" t="s">
        <v>301</v>
      </c>
      <c r="V76" s="303" t="s">
        <v>301</v>
      </c>
      <c r="W76" s="647" t="s">
        <v>301</v>
      </c>
      <c r="X76" s="303" t="s">
        <v>301</v>
      </c>
      <c r="Y76" s="647" t="s">
        <v>301</v>
      </c>
      <c r="Z76" s="303" t="s">
        <v>301</v>
      </c>
      <c r="AA76" s="647" t="s">
        <v>301</v>
      </c>
      <c r="AB76" s="303" t="s">
        <v>301</v>
      </c>
      <c r="AC76" s="647" t="s">
        <v>301</v>
      </c>
      <c r="AD76" s="303" t="s">
        <v>301</v>
      </c>
      <c r="AF76" s="962">
        <v>0</v>
      </c>
      <c r="AG76" s="963">
        <v>0</v>
      </c>
      <c r="AH76" s="647" t="s">
        <v>301</v>
      </c>
      <c r="AI76" s="303" t="s">
        <v>301</v>
      </c>
      <c r="AJ76" s="647" t="s">
        <v>301</v>
      </c>
      <c r="AK76" s="303" t="s">
        <v>301</v>
      </c>
      <c r="AL76" s="647" t="s">
        <v>301</v>
      </c>
      <c r="AM76" s="303" t="s">
        <v>301</v>
      </c>
      <c r="AN76" s="647" t="s">
        <v>301</v>
      </c>
      <c r="AO76" s="303" t="s">
        <v>301</v>
      </c>
      <c r="AP76" s="647" t="s">
        <v>301</v>
      </c>
      <c r="AQ76" s="303" t="s">
        <v>301</v>
      </c>
      <c r="AR76" s="647" t="s">
        <v>301</v>
      </c>
      <c r="AS76" s="303" t="s">
        <v>301</v>
      </c>
      <c r="AT76" s="647" t="s">
        <v>301</v>
      </c>
      <c r="AU76" s="303" t="s">
        <v>301</v>
      </c>
      <c r="AV76" s="647" t="s">
        <v>301</v>
      </c>
      <c r="AW76" s="303" t="s">
        <v>301</v>
      </c>
      <c r="AX76" s="647" t="s">
        <v>301</v>
      </c>
      <c r="AY76" s="303" t="s">
        <v>301</v>
      </c>
      <c r="AZ76" s="647" t="s">
        <v>301</v>
      </c>
      <c r="BA76" s="303" t="s">
        <v>301</v>
      </c>
      <c r="BB76" s="647" t="s">
        <v>301</v>
      </c>
      <c r="BC76" s="303" t="s">
        <v>301</v>
      </c>
      <c r="BD76" s="647" t="s">
        <v>301</v>
      </c>
      <c r="BE76" s="303" t="s">
        <v>301</v>
      </c>
      <c r="BF76" s="647" t="s">
        <v>301</v>
      </c>
      <c r="BG76" s="303" t="s">
        <v>301</v>
      </c>
      <c r="BH76" s="647" t="s">
        <v>301</v>
      </c>
      <c r="BI76" s="303" t="s">
        <v>301</v>
      </c>
    </row>
    <row r="77" spans="1:61" s="107" customFormat="1">
      <c r="A77" s="187" t="s">
        <v>228</v>
      </c>
      <c r="B77" s="210"/>
      <c r="C77" s="659">
        <v>0</v>
      </c>
      <c r="D77" s="653">
        <v>0</v>
      </c>
      <c r="E77" s="659">
        <f t="shared" ref="E77:E108" si="0">C77-AH77</f>
        <v>0</v>
      </c>
      <c r="F77" s="653">
        <f t="shared" ref="F77:F108" si="1">D77-AI77</f>
        <v>0</v>
      </c>
      <c r="G77" s="659">
        <v>622.82600000000002</v>
      </c>
      <c r="H77" s="653">
        <v>1079.0409999999999</v>
      </c>
      <c r="I77" s="659">
        <f t="shared" ref="I77:I126" si="2">G77-AL77</f>
        <v>-148.59000000000003</v>
      </c>
      <c r="J77" s="653">
        <f t="shared" ref="J77:J126" si="3">H77-AM77</f>
        <v>409.52399999999989</v>
      </c>
      <c r="K77" s="659">
        <v>7189.6369999999997</v>
      </c>
      <c r="L77" s="653">
        <v>8630.7710000000006</v>
      </c>
      <c r="M77" s="659">
        <f t="shared" ref="M77:M126" si="4">K77-AP77</f>
        <v>1859.7280000000001</v>
      </c>
      <c r="N77" s="653">
        <f t="shared" ref="N77:N126" si="5">L77-AQ77</f>
        <v>2243.5280000000002</v>
      </c>
      <c r="O77" s="659">
        <v>2027.2660000000001</v>
      </c>
      <c r="P77" s="653">
        <v>1769.7370000000001</v>
      </c>
      <c r="Q77" s="659">
        <f t="shared" ref="Q77:Q126" si="6">O77-AT77</f>
        <v>584.68399999999997</v>
      </c>
      <c r="R77" s="653">
        <f t="shared" ref="R77:R126" si="7">P77-AU77</f>
        <v>403.7170000000001</v>
      </c>
      <c r="S77" s="659">
        <v>0</v>
      </c>
      <c r="T77" s="653">
        <v>0</v>
      </c>
      <c r="U77" s="659">
        <f t="shared" ref="U77:U126" si="8">S77-AX77</f>
        <v>0</v>
      </c>
      <c r="V77" s="653">
        <f t="shared" ref="V77:V126" si="9">T77-AY77</f>
        <v>0</v>
      </c>
      <c r="W77" s="659">
        <v>0</v>
      </c>
      <c r="X77" s="653">
        <v>-2E-3</v>
      </c>
      <c r="Y77" s="659">
        <f t="shared" ref="Y77:Y126" si="10">W77-BB77</f>
        <v>0</v>
      </c>
      <c r="Z77" s="653">
        <f t="shared" ref="Z77:Z126" si="11">X77-BC77</f>
        <v>0</v>
      </c>
      <c r="AA77" s="659">
        <v>9839.7289999999994</v>
      </c>
      <c r="AB77" s="653">
        <v>11479.547</v>
      </c>
      <c r="AC77" s="659">
        <f>AA77-BF77</f>
        <v>2295.8219999999992</v>
      </c>
      <c r="AD77" s="653">
        <f t="shared" ref="AD77:AD126" si="12">AB77-BG77</f>
        <v>3056.7690000000002</v>
      </c>
      <c r="AF77" s="187" t="s">
        <v>228</v>
      </c>
      <c r="AG77" s="210">
        <v>0</v>
      </c>
      <c r="AH77" s="659">
        <v>0</v>
      </c>
      <c r="AI77" s="653">
        <v>0</v>
      </c>
      <c r="AJ77" s="659">
        <v>0</v>
      </c>
      <c r="AK77" s="653">
        <v>0</v>
      </c>
      <c r="AL77" s="659">
        <v>771.41600000000005</v>
      </c>
      <c r="AM77" s="653">
        <v>669.51700000000005</v>
      </c>
      <c r="AN77" s="659">
        <v>270.81700000000001</v>
      </c>
      <c r="AO77" s="653">
        <v>251.09100000000001</v>
      </c>
      <c r="AP77" s="659">
        <v>5329.9089999999997</v>
      </c>
      <c r="AQ77" s="653">
        <v>6387.2430000000004</v>
      </c>
      <c r="AR77" s="659">
        <v>1789.145</v>
      </c>
      <c r="AS77" s="653">
        <v>2136.645</v>
      </c>
      <c r="AT77" s="659">
        <v>1442.5820000000001</v>
      </c>
      <c r="AU77" s="653">
        <v>1366.02</v>
      </c>
      <c r="AV77" s="659">
        <v>534.81600000000003</v>
      </c>
      <c r="AW77" s="653">
        <v>415.464</v>
      </c>
      <c r="AX77" s="659">
        <v>0</v>
      </c>
      <c r="AY77" s="653">
        <v>0</v>
      </c>
      <c r="AZ77" s="659">
        <v>0</v>
      </c>
      <c r="BA77" s="653">
        <v>0</v>
      </c>
      <c r="BB77" s="659">
        <v>0</v>
      </c>
      <c r="BC77" s="653">
        <v>-2E-3</v>
      </c>
      <c r="BD77" s="659">
        <v>0</v>
      </c>
      <c r="BE77" s="653">
        <v>2E-3</v>
      </c>
      <c r="BF77" s="659">
        <v>7543.9070000000002</v>
      </c>
      <c r="BG77" s="653">
        <v>8422.7780000000002</v>
      </c>
      <c r="BH77" s="659">
        <v>2505.2759999999998</v>
      </c>
      <c r="BI77" s="653">
        <v>2842.873</v>
      </c>
    </row>
    <row r="78" spans="1:61">
      <c r="A78" s="193"/>
      <c r="B78" s="194" t="s">
        <v>89</v>
      </c>
      <c r="C78" s="650">
        <v>0</v>
      </c>
      <c r="D78" s="654">
        <v>0</v>
      </c>
      <c r="E78" s="650">
        <f t="shared" si="0"/>
        <v>0</v>
      </c>
      <c r="F78" s="654">
        <f t="shared" si="1"/>
        <v>0</v>
      </c>
      <c r="G78" s="650">
        <v>634.904</v>
      </c>
      <c r="H78" s="654">
        <v>842.58399999999995</v>
      </c>
      <c r="I78" s="650">
        <f t="shared" si="2"/>
        <v>-148.72900000000004</v>
      </c>
      <c r="J78" s="654">
        <f t="shared" si="3"/>
        <v>188.91199999999992</v>
      </c>
      <c r="K78" s="650">
        <v>6139.3549999999996</v>
      </c>
      <c r="L78" s="654">
        <v>6902.1710000000003</v>
      </c>
      <c r="M78" s="650">
        <f t="shared" si="4"/>
        <v>1627.6769999999997</v>
      </c>
      <c r="N78" s="654">
        <f t="shared" si="5"/>
        <v>1781.9300000000003</v>
      </c>
      <c r="O78" s="650">
        <v>2007.8009999999999</v>
      </c>
      <c r="P78" s="654">
        <v>1751.654</v>
      </c>
      <c r="Q78" s="650">
        <f t="shared" si="6"/>
        <v>580.22399999999993</v>
      </c>
      <c r="R78" s="654">
        <f t="shared" si="7"/>
        <v>398.93900000000008</v>
      </c>
      <c r="S78" s="650">
        <v>0</v>
      </c>
      <c r="T78" s="654">
        <v>0</v>
      </c>
      <c r="U78" s="650">
        <f t="shared" si="8"/>
        <v>0</v>
      </c>
      <c r="V78" s="654">
        <f t="shared" si="9"/>
        <v>0</v>
      </c>
      <c r="W78" s="650">
        <v>0</v>
      </c>
      <c r="X78" s="654">
        <v>0</v>
      </c>
      <c r="Y78" s="650">
        <f t="shared" si="10"/>
        <v>0</v>
      </c>
      <c r="Z78" s="654">
        <f t="shared" si="11"/>
        <v>0</v>
      </c>
      <c r="AA78" s="650">
        <v>8782.06</v>
      </c>
      <c r="AB78" s="654">
        <v>9496.4089999999997</v>
      </c>
      <c r="AC78" s="650">
        <f t="shared" ref="AC78:AC126" si="13">AA78-BF78</f>
        <v>2059.1719999999996</v>
      </c>
      <c r="AD78" s="654">
        <f t="shared" si="12"/>
        <v>2369.7809999999999</v>
      </c>
      <c r="AF78" s="193">
        <v>0</v>
      </c>
      <c r="AG78" s="194" t="s">
        <v>89</v>
      </c>
      <c r="AH78" s="650">
        <v>0</v>
      </c>
      <c r="AI78" s="654">
        <v>0</v>
      </c>
      <c r="AJ78" s="650">
        <v>0</v>
      </c>
      <c r="AK78" s="654">
        <v>0</v>
      </c>
      <c r="AL78" s="650">
        <v>783.63300000000004</v>
      </c>
      <c r="AM78" s="654">
        <v>653.67200000000003</v>
      </c>
      <c r="AN78" s="650">
        <v>272.512</v>
      </c>
      <c r="AO78" s="654">
        <v>243.185</v>
      </c>
      <c r="AP78" s="650">
        <v>4511.6779999999999</v>
      </c>
      <c r="AQ78" s="654">
        <v>5120.241</v>
      </c>
      <c r="AR78" s="650">
        <v>1541.0429999999999</v>
      </c>
      <c r="AS78" s="654">
        <v>1756.2570000000001</v>
      </c>
      <c r="AT78" s="650">
        <v>1427.577</v>
      </c>
      <c r="AU78" s="654">
        <v>1352.7149999999999</v>
      </c>
      <c r="AV78" s="650">
        <v>529.69600000000003</v>
      </c>
      <c r="AW78" s="654">
        <v>410.39699999999999</v>
      </c>
      <c r="AX78" s="650">
        <v>0</v>
      </c>
      <c r="AY78" s="654">
        <v>0</v>
      </c>
      <c r="AZ78" s="650">
        <v>0</v>
      </c>
      <c r="BA78" s="654">
        <v>0</v>
      </c>
      <c r="BB78" s="650">
        <v>0</v>
      </c>
      <c r="BC78" s="654">
        <v>0</v>
      </c>
      <c r="BD78" s="650">
        <v>0</v>
      </c>
      <c r="BE78" s="654">
        <v>0</v>
      </c>
      <c r="BF78" s="650">
        <v>6722.8879999999999</v>
      </c>
      <c r="BG78" s="654">
        <v>7126.6279999999997</v>
      </c>
      <c r="BH78" s="650">
        <v>2250.6979999999999</v>
      </c>
      <c r="BI78" s="654">
        <v>2350.3449999999998</v>
      </c>
    </row>
    <row r="79" spans="1:61">
      <c r="A79" s="193"/>
      <c r="B79" s="196" t="s">
        <v>237</v>
      </c>
      <c r="C79" s="650">
        <v>0</v>
      </c>
      <c r="D79" s="654">
        <v>0</v>
      </c>
      <c r="E79" s="650">
        <f t="shared" si="0"/>
        <v>0</v>
      </c>
      <c r="F79" s="654">
        <f t="shared" si="1"/>
        <v>0</v>
      </c>
      <c r="G79" s="650">
        <v>607.58600000000001</v>
      </c>
      <c r="H79" s="654">
        <v>796.95799999999997</v>
      </c>
      <c r="I79" s="650">
        <f t="shared" si="2"/>
        <v>-143.75800000000004</v>
      </c>
      <c r="J79" s="654">
        <f t="shared" si="3"/>
        <v>177.024</v>
      </c>
      <c r="K79" s="650">
        <v>5228.9920000000002</v>
      </c>
      <c r="L79" s="654">
        <v>5941.21</v>
      </c>
      <c r="M79" s="650">
        <f t="shared" si="4"/>
        <v>1407.4030000000002</v>
      </c>
      <c r="N79" s="654">
        <f t="shared" si="5"/>
        <v>1549.6980000000003</v>
      </c>
      <c r="O79" s="650">
        <v>1058.981</v>
      </c>
      <c r="P79" s="654">
        <v>848.05799999999999</v>
      </c>
      <c r="Q79" s="650">
        <f t="shared" si="6"/>
        <v>318.70100000000002</v>
      </c>
      <c r="R79" s="654">
        <f t="shared" si="7"/>
        <v>190.33399999999995</v>
      </c>
      <c r="S79" s="650">
        <v>0</v>
      </c>
      <c r="T79" s="654">
        <v>0</v>
      </c>
      <c r="U79" s="650">
        <f t="shared" si="8"/>
        <v>0</v>
      </c>
      <c r="V79" s="654">
        <f t="shared" si="9"/>
        <v>0</v>
      </c>
      <c r="W79" s="650">
        <v>0</v>
      </c>
      <c r="X79" s="654">
        <v>0</v>
      </c>
      <c r="Y79" s="650">
        <f t="shared" si="10"/>
        <v>0</v>
      </c>
      <c r="Z79" s="654">
        <f t="shared" si="11"/>
        <v>0</v>
      </c>
      <c r="AA79" s="650">
        <v>6895.5590000000002</v>
      </c>
      <c r="AB79" s="654">
        <v>7586.2259999999997</v>
      </c>
      <c r="AC79" s="650">
        <f t="shared" si="13"/>
        <v>1582.3460000000005</v>
      </c>
      <c r="AD79" s="654">
        <f t="shared" si="12"/>
        <v>1917.0559999999996</v>
      </c>
      <c r="AF79" s="193">
        <v>0</v>
      </c>
      <c r="AG79" s="196" t="s">
        <v>237</v>
      </c>
      <c r="AH79" s="650">
        <v>0</v>
      </c>
      <c r="AI79" s="654">
        <v>0</v>
      </c>
      <c r="AJ79" s="650">
        <v>0</v>
      </c>
      <c r="AK79" s="654">
        <v>0</v>
      </c>
      <c r="AL79" s="650">
        <v>751.34400000000005</v>
      </c>
      <c r="AM79" s="654">
        <v>619.93399999999997</v>
      </c>
      <c r="AN79" s="650">
        <v>260.661</v>
      </c>
      <c r="AO79" s="654">
        <v>231.31</v>
      </c>
      <c r="AP79" s="650">
        <v>3821.5889999999999</v>
      </c>
      <c r="AQ79" s="654">
        <v>4391.5119999999997</v>
      </c>
      <c r="AR79" s="650">
        <v>1308.9090000000001</v>
      </c>
      <c r="AS79" s="654">
        <v>1517.269</v>
      </c>
      <c r="AT79" s="650">
        <v>740.28</v>
      </c>
      <c r="AU79" s="654">
        <v>657.72400000000005</v>
      </c>
      <c r="AV79" s="650">
        <v>292.25400000000002</v>
      </c>
      <c r="AW79" s="654">
        <v>195.51900000000001</v>
      </c>
      <c r="AX79" s="650">
        <v>0</v>
      </c>
      <c r="AY79" s="654">
        <v>0</v>
      </c>
      <c r="AZ79" s="650">
        <v>0</v>
      </c>
      <c r="BA79" s="654">
        <v>0</v>
      </c>
      <c r="BB79" s="650">
        <v>0</v>
      </c>
      <c r="BC79" s="654">
        <v>0</v>
      </c>
      <c r="BD79" s="650">
        <v>0</v>
      </c>
      <c r="BE79" s="654">
        <v>0</v>
      </c>
      <c r="BF79" s="650">
        <v>5313.2129999999997</v>
      </c>
      <c r="BG79" s="654">
        <v>5669.17</v>
      </c>
      <c r="BH79" s="650">
        <v>1768.4480000000001</v>
      </c>
      <c r="BI79" s="654">
        <v>1812.62</v>
      </c>
    </row>
    <row r="80" spans="1:61">
      <c r="A80" s="193"/>
      <c r="B80" s="196" t="s">
        <v>238</v>
      </c>
      <c r="C80" s="650">
        <v>0</v>
      </c>
      <c r="D80" s="654">
        <v>0</v>
      </c>
      <c r="E80" s="650">
        <f t="shared" si="0"/>
        <v>0</v>
      </c>
      <c r="F80" s="654">
        <f t="shared" si="1"/>
        <v>0</v>
      </c>
      <c r="G80" s="650">
        <v>1.7370000000000001</v>
      </c>
      <c r="H80" s="654">
        <v>5.2</v>
      </c>
      <c r="I80" s="650">
        <f t="shared" si="2"/>
        <v>-0.41999999999999993</v>
      </c>
      <c r="J80" s="654">
        <f t="shared" si="3"/>
        <v>1.7130000000000001</v>
      </c>
      <c r="K80" s="650">
        <v>0</v>
      </c>
      <c r="L80" s="654">
        <v>0</v>
      </c>
      <c r="M80" s="650">
        <f t="shared" si="4"/>
        <v>0</v>
      </c>
      <c r="N80" s="654">
        <f t="shared" si="5"/>
        <v>0</v>
      </c>
      <c r="O80" s="650">
        <v>1.6040000000000001</v>
      </c>
      <c r="P80" s="654">
        <v>1.4079999999999999</v>
      </c>
      <c r="Q80" s="650">
        <f t="shared" si="6"/>
        <v>0.45600000000000018</v>
      </c>
      <c r="R80" s="654">
        <f t="shared" si="7"/>
        <v>0.40300000000000002</v>
      </c>
      <c r="S80" s="650">
        <v>0</v>
      </c>
      <c r="T80" s="654">
        <v>0</v>
      </c>
      <c r="U80" s="650">
        <f t="shared" si="8"/>
        <v>0</v>
      </c>
      <c r="V80" s="654">
        <f t="shared" si="9"/>
        <v>0</v>
      </c>
      <c r="W80" s="650">
        <v>0</v>
      </c>
      <c r="X80" s="654">
        <v>0</v>
      </c>
      <c r="Y80" s="650">
        <f t="shared" si="10"/>
        <v>0</v>
      </c>
      <c r="Z80" s="654">
        <f t="shared" si="11"/>
        <v>0</v>
      </c>
      <c r="AA80" s="650">
        <v>3.3410000000000002</v>
      </c>
      <c r="AB80" s="654">
        <v>6.6079999999999997</v>
      </c>
      <c r="AC80" s="650">
        <f t="shared" si="13"/>
        <v>3.6000000000000032E-2</v>
      </c>
      <c r="AD80" s="654">
        <f t="shared" si="12"/>
        <v>2.1159999999999997</v>
      </c>
      <c r="AF80" s="193">
        <v>0</v>
      </c>
      <c r="AG80" s="196" t="s">
        <v>238</v>
      </c>
      <c r="AH80" s="650">
        <v>0</v>
      </c>
      <c r="AI80" s="654">
        <v>0</v>
      </c>
      <c r="AJ80" s="650">
        <v>0</v>
      </c>
      <c r="AK80" s="654">
        <v>0</v>
      </c>
      <c r="AL80" s="650">
        <v>2.157</v>
      </c>
      <c r="AM80" s="654">
        <v>3.4870000000000001</v>
      </c>
      <c r="AN80" s="650">
        <v>0.30599999999999999</v>
      </c>
      <c r="AO80" s="654">
        <v>1.8240000000000001</v>
      </c>
      <c r="AP80" s="650">
        <v>0</v>
      </c>
      <c r="AQ80" s="654">
        <v>0</v>
      </c>
      <c r="AR80" s="650">
        <v>0</v>
      </c>
      <c r="AS80" s="654">
        <v>0</v>
      </c>
      <c r="AT80" s="650">
        <v>1.1479999999999999</v>
      </c>
      <c r="AU80" s="654">
        <v>1.0049999999999999</v>
      </c>
      <c r="AV80" s="650">
        <v>0.28899999999999998</v>
      </c>
      <c r="AW80" s="654">
        <v>-10.148999999999999</v>
      </c>
      <c r="AX80" s="650">
        <v>0</v>
      </c>
      <c r="AY80" s="654">
        <v>0</v>
      </c>
      <c r="AZ80" s="650">
        <v>0</v>
      </c>
      <c r="BA80" s="654">
        <v>0</v>
      </c>
      <c r="BB80" s="650">
        <v>0</v>
      </c>
      <c r="BC80" s="654">
        <v>0</v>
      </c>
      <c r="BD80" s="650">
        <v>0</v>
      </c>
      <c r="BE80" s="654">
        <v>0</v>
      </c>
      <c r="BF80" s="650">
        <v>3.3050000000000002</v>
      </c>
      <c r="BG80" s="654">
        <v>4.492</v>
      </c>
      <c r="BH80" s="650">
        <v>1.349</v>
      </c>
      <c r="BI80" s="654">
        <v>6.9660000000000002</v>
      </c>
    </row>
    <row r="81" spans="1:61">
      <c r="A81" s="193"/>
      <c r="B81" s="196" t="s">
        <v>239</v>
      </c>
      <c r="C81" s="650">
        <v>0</v>
      </c>
      <c r="D81" s="654">
        <v>0</v>
      </c>
      <c r="E81" s="650">
        <f t="shared" si="0"/>
        <v>0</v>
      </c>
      <c r="F81" s="654">
        <f t="shared" si="1"/>
        <v>0</v>
      </c>
      <c r="G81" s="650">
        <v>25.581</v>
      </c>
      <c r="H81" s="654">
        <v>40.426000000000002</v>
      </c>
      <c r="I81" s="650">
        <f t="shared" si="2"/>
        <v>-4.5510000000000019</v>
      </c>
      <c r="J81" s="654">
        <f t="shared" si="3"/>
        <v>10.175000000000001</v>
      </c>
      <c r="K81" s="650">
        <v>910.36300000000006</v>
      </c>
      <c r="L81" s="654">
        <v>960.96100000000001</v>
      </c>
      <c r="M81" s="650">
        <f t="shared" si="4"/>
        <v>220.274</v>
      </c>
      <c r="N81" s="654">
        <f t="shared" si="5"/>
        <v>232.23199999999997</v>
      </c>
      <c r="O81" s="650">
        <v>947.21600000000001</v>
      </c>
      <c r="P81" s="654">
        <v>902.18799999999999</v>
      </c>
      <c r="Q81" s="650">
        <f t="shared" si="6"/>
        <v>261.06700000000001</v>
      </c>
      <c r="R81" s="654">
        <f t="shared" si="7"/>
        <v>208.202</v>
      </c>
      <c r="S81" s="650">
        <v>0</v>
      </c>
      <c r="T81" s="654">
        <v>0</v>
      </c>
      <c r="U81" s="650">
        <f t="shared" si="8"/>
        <v>0</v>
      </c>
      <c r="V81" s="654">
        <f t="shared" si="9"/>
        <v>0</v>
      </c>
      <c r="W81" s="650">
        <v>0</v>
      </c>
      <c r="X81" s="654">
        <v>0</v>
      </c>
      <c r="Y81" s="650">
        <f t="shared" si="10"/>
        <v>0</v>
      </c>
      <c r="Z81" s="654">
        <f t="shared" si="11"/>
        <v>0</v>
      </c>
      <c r="AA81" s="650">
        <v>1883.16</v>
      </c>
      <c r="AB81" s="654">
        <v>1903.575</v>
      </c>
      <c r="AC81" s="650">
        <f t="shared" si="13"/>
        <v>476.79000000000019</v>
      </c>
      <c r="AD81" s="654">
        <f t="shared" si="12"/>
        <v>450.60900000000015</v>
      </c>
      <c r="AF81" s="193">
        <v>0</v>
      </c>
      <c r="AG81" s="196" t="s">
        <v>239</v>
      </c>
      <c r="AH81" s="650">
        <v>0</v>
      </c>
      <c r="AI81" s="654">
        <v>0</v>
      </c>
      <c r="AJ81" s="650">
        <v>0</v>
      </c>
      <c r="AK81" s="654">
        <v>0</v>
      </c>
      <c r="AL81" s="650">
        <v>30.132000000000001</v>
      </c>
      <c r="AM81" s="654">
        <v>30.251000000000001</v>
      </c>
      <c r="AN81" s="650">
        <v>11.545</v>
      </c>
      <c r="AO81" s="654">
        <v>10.051</v>
      </c>
      <c r="AP81" s="650">
        <v>690.08900000000006</v>
      </c>
      <c r="AQ81" s="654">
        <v>728.72900000000004</v>
      </c>
      <c r="AR81" s="650">
        <v>232.13399999999999</v>
      </c>
      <c r="AS81" s="654">
        <v>238.988</v>
      </c>
      <c r="AT81" s="650">
        <v>686.149</v>
      </c>
      <c r="AU81" s="654">
        <v>693.98599999999999</v>
      </c>
      <c r="AV81" s="650">
        <v>237.15299999999999</v>
      </c>
      <c r="AW81" s="654">
        <v>225.02699999999999</v>
      </c>
      <c r="AX81" s="650">
        <v>0</v>
      </c>
      <c r="AY81" s="654">
        <v>0</v>
      </c>
      <c r="AZ81" s="650">
        <v>0</v>
      </c>
      <c r="BA81" s="654">
        <v>0</v>
      </c>
      <c r="BB81" s="650">
        <v>0</v>
      </c>
      <c r="BC81" s="654">
        <v>0</v>
      </c>
      <c r="BD81" s="650">
        <v>0</v>
      </c>
      <c r="BE81" s="654">
        <v>0</v>
      </c>
      <c r="BF81" s="650">
        <v>1406.37</v>
      </c>
      <c r="BG81" s="654">
        <v>1452.9659999999999</v>
      </c>
      <c r="BH81" s="650">
        <v>480.90100000000001</v>
      </c>
      <c r="BI81" s="654">
        <v>530.75900000000001</v>
      </c>
    </row>
    <row r="82" spans="1:61">
      <c r="A82" s="193"/>
      <c r="B82" s="194" t="s">
        <v>90</v>
      </c>
      <c r="C82" s="650">
        <v>0</v>
      </c>
      <c r="D82" s="654">
        <v>0</v>
      </c>
      <c r="E82" s="650">
        <f t="shared" si="0"/>
        <v>0</v>
      </c>
      <c r="F82" s="654">
        <f t="shared" si="1"/>
        <v>0</v>
      </c>
      <c r="G82" s="650">
        <v>-12.077999999999999</v>
      </c>
      <c r="H82" s="654">
        <v>236.45699999999999</v>
      </c>
      <c r="I82" s="650">
        <f t="shared" si="2"/>
        <v>0.13900000000000112</v>
      </c>
      <c r="J82" s="654">
        <f t="shared" si="3"/>
        <v>220.61199999999999</v>
      </c>
      <c r="K82" s="650">
        <v>1050.2819999999999</v>
      </c>
      <c r="L82" s="654">
        <v>1728.6</v>
      </c>
      <c r="M82" s="650">
        <f t="shared" si="4"/>
        <v>232.05099999999993</v>
      </c>
      <c r="N82" s="654">
        <f t="shared" si="5"/>
        <v>461.59799999999996</v>
      </c>
      <c r="O82" s="650">
        <v>19.465</v>
      </c>
      <c r="P82" s="654">
        <v>18.082999999999998</v>
      </c>
      <c r="Q82" s="650">
        <f t="shared" si="6"/>
        <v>4.4599999999999991</v>
      </c>
      <c r="R82" s="654">
        <f t="shared" si="7"/>
        <v>4.7779999999999987</v>
      </c>
      <c r="S82" s="650">
        <v>0</v>
      </c>
      <c r="T82" s="654">
        <v>0</v>
      </c>
      <c r="U82" s="650">
        <f t="shared" si="8"/>
        <v>0</v>
      </c>
      <c r="V82" s="654">
        <f t="shared" si="9"/>
        <v>0</v>
      </c>
      <c r="W82" s="650">
        <v>0</v>
      </c>
      <c r="X82" s="654">
        <v>-2E-3</v>
      </c>
      <c r="Y82" s="650">
        <f t="shared" si="10"/>
        <v>0</v>
      </c>
      <c r="Z82" s="654">
        <f t="shared" si="11"/>
        <v>0</v>
      </c>
      <c r="AA82" s="650">
        <v>1057.6690000000001</v>
      </c>
      <c r="AB82" s="654">
        <v>1983.1379999999999</v>
      </c>
      <c r="AC82" s="650">
        <f t="shared" si="13"/>
        <v>236.65000000000009</v>
      </c>
      <c r="AD82" s="654">
        <f t="shared" si="12"/>
        <v>686.98799999999983</v>
      </c>
      <c r="AF82" s="193">
        <v>0</v>
      </c>
      <c r="AG82" s="194" t="s">
        <v>90</v>
      </c>
      <c r="AH82" s="650">
        <v>0</v>
      </c>
      <c r="AI82" s="654">
        <v>0</v>
      </c>
      <c r="AJ82" s="650">
        <v>0</v>
      </c>
      <c r="AK82" s="654">
        <v>0</v>
      </c>
      <c r="AL82" s="650">
        <v>-12.217000000000001</v>
      </c>
      <c r="AM82" s="654">
        <v>15.845000000000001</v>
      </c>
      <c r="AN82" s="650">
        <v>-1.6950000000000001</v>
      </c>
      <c r="AO82" s="654">
        <v>7.9059999999999997</v>
      </c>
      <c r="AP82" s="650">
        <v>818.23099999999999</v>
      </c>
      <c r="AQ82" s="654">
        <v>1267.002</v>
      </c>
      <c r="AR82" s="650">
        <v>248.102</v>
      </c>
      <c r="AS82" s="654">
        <v>380.38799999999998</v>
      </c>
      <c r="AT82" s="650">
        <v>15.005000000000001</v>
      </c>
      <c r="AU82" s="654">
        <v>13.305</v>
      </c>
      <c r="AV82" s="650">
        <v>5.12</v>
      </c>
      <c r="AW82" s="654">
        <v>5.0670000000000002</v>
      </c>
      <c r="AX82" s="650">
        <v>0</v>
      </c>
      <c r="AY82" s="654">
        <v>0</v>
      </c>
      <c r="AZ82" s="650">
        <v>0</v>
      </c>
      <c r="BA82" s="654">
        <v>0</v>
      </c>
      <c r="BB82" s="650">
        <v>0</v>
      </c>
      <c r="BC82" s="654">
        <v>-2E-3</v>
      </c>
      <c r="BD82" s="650">
        <v>0</v>
      </c>
      <c r="BE82" s="654">
        <v>2E-3</v>
      </c>
      <c r="BF82" s="650">
        <v>821.01900000000001</v>
      </c>
      <c r="BG82" s="654">
        <v>1296.1500000000001</v>
      </c>
      <c r="BH82" s="650">
        <v>254.578</v>
      </c>
      <c r="BI82" s="654">
        <v>492.52800000000002</v>
      </c>
    </row>
    <row r="83" spans="1:61">
      <c r="E83" s="795"/>
      <c r="F83" s="795"/>
      <c r="I83" s="795"/>
      <c r="J83" s="795"/>
      <c r="M83" s="795"/>
      <c r="N83" s="795"/>
      <c r="Q83" s="795"/>
      <c r="R83" s="795"/>
      <c r="S83" s="191"/>
      <c r="T83" s="191"/>
      <c r="U83" s="795"/>
      <c r="V83" s="795"/>
      <c r="W83" s="191"/>
      <c r="X83" s="191"/>
      <c r="Y83" s="795"/>
      <c r="Z83" s="795"/>
      <c r="AA83" s="191"/>
      <c r="AB83" s="191"/>
      <c r="AC83" s="795"/>
      <c r="AD83" s="795"/>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row>
    <row r="84" spans="1:61">
      <c r="A84" s="187" t="s">
        <v>229</v>
      </c>
      <c r="B84" s="195"/>
      <c r="C84" s="659">
        <v>0</v>
      </c>
      <c r="D84" s="653">
        <v>0</v>
      </c>
      <c r="E84" s="659">
        <f t="shared" si="0"/>
        <v>0</v>
      </c>
      <c r="F84" s="653">
        <f t="shared" si="1"/>
        <v>0</v>
      </c>
      <c r="G84" s="659">
        <v>-481.15300000000002</v>
      </c>
      <c r="H84" s="653">
        <v>-663.34199999999998</v>
      </c>
      <c r="I84" s="659">
        <f t="shared" si="2"/>
        <v>131.24799999999993</v>
      </c>
      <c r="J84" s="653">
        <f t="shared" si="3"/>
        <v>-154.71799999999996</v>
      </c>
      <c r="K84" s="659">
        <v>-4712.3900000000003</v>
      </c>
      <c r="L84" s="653">
        <v>-6079.357</v>
      </c>
      <c r="M84" s="659">
        <f t="shared" si="4"/>
        <v>-1240.3210000000004</v>
      </c>
      <c r="N84" s="653">
        <f t="shared" si="5"/>
        <v>-1499.7179999999998</v>
      </c>
      <c r="O84" s="659">
        <v>-1254.184</v>
      </c>
      <c r="P84" s="653">
        <v>-1009.832</v>
      </c>
      <c r="Q84" s="659">
        <f t="shared" si="6"/>
        <v>-362.61899999999991</v>
      </c>
      <c r="R84" s="653">
        <f t="shared" si="7"/>
        <v>-236.16899999999998</v>
      </c>
      <c r="S84" s="659">
        <v>0</v>
      </c>
      <c r="T84" s="653">
        <v>0</v>
      </c>
      <c r="U84" s="659">
        <f t="shared" si="8"/>
        <v>0</v>
      </c>
      <c r="V84" s="653">
        <f t="shared" si="9"/>
        <v>0</v>
      </c>
      <c r="W84" s="659">
        <v>0</v>
      </c>
      <c r="X84" s="653">
        <v>0</v>
      </c>
      <c r="Y84" s="659">
        <f t="shared" si="10"/>
        <v>0</v>
      </c>
      <c r="Z84" s="653">
        <f t="shared" si="11"/>
        <v>0</v>
      </c>
      <c r="AA84" s="659">
        <v>-6447.7269999999999</v>
      </c>
      <c r="AB84" s="653">
        <v>-7752.5309999999999</v>
      </c>
      <c r="AC84" s="659">
        <f t="shared" si="13"/>
        <v>-1471.692</v>
      </c>
      <c r="AD84" s="653">
        <f t="shared" si="12"/>
        <v>-1890.6049999999996</v>
      </c>
      <c r="AF84" s="187" t="s">
        <v>229</v>
      </c>
      <c r="AG84" s="195">
        <v>0</v>
      </c>
      <c r="AH84" s="659">
        <v>0</v>
      </c>
      <c r="AI84" s="653">
        <v>0</v>
      </c>
      <c r="AJ84" s="659">
        <v>0</v>
      </c>
      <c r="AK84" s="653">
        <v>0</v>
      </c>
      <c r="AL84" s="659">
        <v>-612.40099999999995</v>
      </c>
      <c r="AM84" s="653">
        <v>-508.62400000000002</v>
      </c>
      <c r="AN84" s="659">
        <v>-198.137</v>
      </c>
      <c r="AO84" s="653">
        <v>-191.53200000000001</v>
      </c>
      <c r="AP84" s="659">
        <v>-3472.069</v>
      </c>
      <c r="AQ84" s="653">
        <v>-4579.6390000000001</v>
      </c>
      <c r="AR84" s="659">
        <v>-1203.8889999999999</v>
      </c>
      <c r="AS84" s="653">
        <v>-1609.1980000000001</v>
      </c>
      <c r="AT84" s="659">
        <v>-891.56500000000005</v>
      </c>
      <c r="AU84" s="653">
        <v>-773.66300000000001</v>
      </c>
      <c r="AV84" s="659">
        <v>-346.88499999999999</v>
      </c>
      <c r="AW84" s="653">
        <v>-239.35900000000001</v>
      </c>
      <c r="AX84" s="659">
        <v>0</v>
      </c>
      <c r="AY84" s="653">
        <v>0</v>
      </c>
      <c r="AZ84" s="659">
        <v>0</v>
      </c>
      <c r="BA84" s="653">
        <v>0</v>
      </c>
      <c r="BB84" s="659">
        <v>0</v>
      </c>
      <c r="BC84" s="653">
        <v>0</v>
      </c>
      <c r="BD84" s="659">
        <v>0</v>
      </c>
      <c r="BE84" s="653">
        <v>0</v>
      </c>
      <c r="BF84" s="659">
        <v>-4976.0349999999999</v>
      </c>
      <c r="BG84" s="653">
        <v>-5861.9260000000004</v>
      </c>
      <c r="BH84" s="659">
        <v>-1627.0809999999999</v>
      </c>
      <c r="BI84" s="653">
        <v>-1950.0160000000001</v>
      </c>
    </row>
    <row r="85" spans="1:61">
      <c r="A85" s="193"/>
      <c r="B85" s="196" t="s">
        <v>195</v>
      </c>
      <c r="C85" s="650">
        <v>0</v>
      </c>
      <c r="D85" s="654">
        <v>0</v>
      </c>
      <c r="E85" s="650">
        <f t="shared" si="0"/>
        <v>0</v>
      </c>
      <c r="F85" s="654">
        <f t="shared" si="1"/>
        <v>0</v>
      </c>
      <c r="G85" s="650">
        <v>-432.46199999999999</v>
      </c>
      <c r="H85" s="654">
        <v>-608.59299999999996</v>
      </c>
      <c r="I85" s="650">
        <f t="shared" si="2"/>
        <v>113.34299999999996</v>
      </c>
      <c r="J85" s="654">
        <f t="shared" si="3"/>
        <v>-138.09999999999997</v>
      </c>
      <c r="K85" s="650">
        <v>-3023.7710000000002</v>
      </c>
      <c r="L85" s="654">
        <v>-3740.1990000000001</v>
      </c>
      <c r="M85" s="650">
        <f t="shared" si="4"/>
        <v>-793.18900000000031</v>
      </c>
      <c r="N85" s="654">
        <f t="shared" si="5"/>
        <v>-873.06800000000021</v>
      </c>
      <c r="O85" s="650">
        <v>-880.81500000000005</v>
      </c>
      <c r="P85" s="654">
        <v>-665.44200000000001</v>
      </c>
      <c r="Q85" s="650">
        <f t="shared" si="6"/>
        <v>-257.39100000000008</v>
      </c>
      <c r="R85" s="654">
        <f t="shared" si="7"/>
        <v>-152.673</v>
      </c>
      <c r="S85" s="650">
        <v>0</v>
      </c>
      <c r="T85" s="654">
        <v>0</v>
      </c>
      <c r="U85" s="650">
        <f t="shared" si="8"/>
        <v>0</v>
      </c>
      <c r="V85" s="654">
        <f t="shared" si="9"/>
        <v>0</v>
      </c>
      <c r="W85" s="650">
        <v>0</v>
      </c>
      <c r="X85" s="654">
        <v>0</v>
      </c>
      <c r="Y85" s="650">
        <f t="shared" si="10"/>
        <v>0</v>
      </c>
      <c r="Z85" s="654">
        <f t="shared" si="11"/>
        <v>0</v>
      </c>
      <c r="AA85" s="650">
        <v>-4337.0479999999998</v>
      </c>
      <c r="AB85" s="654">
        <v>-5014.2340000000004</v>
      </c>
      <c r="AC85" s="650">
        <f t="shared" si="13"/>
        <v>-937.23699999999963</v>
      </c>
      <c r="AD85" s="654">
        <f t="shared" si="12"/>
        <v>-1163.8410000000003</v>
      </c>
      <c r="AF85" s="193">
        <v>0</v>
      </c>
      <c r="AG85" s="196" t="s">
        <v>195</v>
      </c>
      <c r="AH85" s="650">
        <v>0</v>
      </c>
      <c r="AI85" s="654">
        <v>0</v>
      </c>
      <c r="AJ85" s="650">
        <v>0</v>
      </c>
      <c r="AK85" s="654">
        <v>0</v>
      </c>
      <c r="AL85" s="650">
        <v>-545.80499999999995</v>
      </c>
      <c r="AM85" s="654">
        <v>-470.49299999999999</v>
      </c>
      <c r="AN85" s="650">
        <v>-180.505</v>
      </c>
      <c r="AO85" s="654">
        <v>-178.38499999999999</v>
      </c>
      <c r="AP85" s="650">
        <v>-2230.5819999999999</v>
      </c>
      <c r="AQ85" s="654">
        <v>-2867.1309999999999</v>
      </c>
      <c r="AR85" s="650">
        <v>-781.42600000000004</v>
      </c>
      <c r="AS85" s="654">
        <v>-954.726</v>
      </c>
      <c r="AT85" s="650">
        <v>-623.42399999999998</v>
      </c>
      <c r="AU85" s="654">
        <v>-512.76900000000001</v>
      </c>
      <c r="AV85" s="650">
        <v>-250.37</v>
      </c>
      <c r="AW85" s="654">
        <v>-158.572</v>
      </c>
      <c r="AX85" s="650">
        <v>0</v>
      </c>
      <c r="AY85" s="654">
        <v>0</v>
      </c>
      <c r="AZ85" s="650">
        <v>0</v>
      </c>
      <c r="BA85" s="654">
        <v>0</v>
      </c>
      <c r="BB85" s="650">
        <v>0</v>
      </c>
      <c r="BC85" s="654">
        <v>0</v>
      </c>
      <c r="BD85" s="650">
        <v>0</v>
      </c>
      <c r="BE85" s="654">
        <v>0</v>
      </c>
      <c r="BF85" s="650">
        <v>-3399.8110000000001</v>
      </c>
      <c r="BG85" s="654">
        <v>-3850.393</v>
      </c>
      <c r="BH85" s="650">
        <v>-1120.181</v>
      </c>
      <c r="BI85" s="654">
        <v>-1255.3399999999999</v>
      </c>
    </row>
    <row r="86" spans="1:61">
      <c r="A86" s="193"/>
      <c r="B86" s="196" t="s">
        <v>196</v>
      </c>
      <c r="C86" s="650">
        <v>0</v>
      </c>
      <c r="D86" s="654">
        <v>0</v>
      </c>
      <c r="E86" s="650">
        <f t="shared" si="0"/>
        <v>0</v>
      </c>
      <c r="F86" s="654">
        <f t="shared" si="1"/>
        <v>0</v>
      </c>
      <c r="G86" s="650">
        <v>0</v>
      </c>
      <c r="H86" s="654">
        <v>0</v>
      </c>
      <c r="I86" s="650">
        <f t="shared" si="2"/>
        <v>0</v>
      </c>
      <c r="J86" s="654">
        <f t="shared" si="3"/>
        <v>0</v>
      </c>
      <c r="K86" s="650">
        <v>0</v>
      </c>
      <c r="L86" s="654">
        <v>0</v>
      </c>
      <c r="M86" s="650">
        <f t="shared" si="4"/>
        <v>0</v>
      </c>
      <c r="N86" s="654">
        <f t="shared" si="5"/>
        <v>0</v>
      </c>
      <c r="O86" s="650">
        <v>0</v>
      </c>
      <c r="P86" s="654">
        <v>0</v>
      </c>
      <c r="Q86" s="650">
        <f t="shared" si="6"/>
        <v>0</v>
      </c>
      <c r="R86" s="654">
        <f t="shared" si="7"/>
        <v>0</v>
      </c>
      <c r="S86" s="650">
        <v>0</v>
      </c>
      <c r="T86" s="654">
        <v>0</v>
      </c>
      <c r="U86" s="650">
        <f t="shared" si="8"/>
        <v>0</v>
      </c>
      <c r="V86" s="654">
        <f t="shared" si="9"/>
        <v>0</v>
      </c>
      <c r="W86" s="650">
        <v>0</v>
      </c>
      <c r="X86" s="654">
        <v>0</v>
      </c>
      <c r="Y86" s="650">
        <f t="shared" si="10"/>
        <v>0</v>
      </c>
      <c r="Z86" s="654">
        <f t="shared" si="11"/>
        <v>0</v>
      </c>
      <c r="AA86" s="650">
        <v>0</v>
      </c>
      <c r="AB86" s="654">
        <v>0</v>
      </c>
      <c r="AC86" s="650">
        <f t="shared" si="13"/>
        <v>0</v>
      </c>
      <c r="AD86" s="654">
        <f t="shared" si="12"/>
        <v>0</v>
      </c>
      <c r="AF86" s="193">
        <v>0</v>
      </c>
      <c r="AG86" s="196" t="s">
        <v>196</v>
      </c>
      <c r="AH86" s="650">
        <v>0</v>
      </c>
      <c r="AI86" s="654">
        <v>0</v>
      </c>
      <c r="AJ86" s="650">
        <v>0</v>
      </c>
      <c r="AK86" s="654">
        <v>0</v>
      </c>
      <c r="AL86" s="650">
        <v>0</v>
      </c>
      <c r="AM86" s="654">
        <v>0</v>
      </c>
      <c r="AN86" s="650">
        <v>0</v>
      </c>
      <c r="AO86" s="654">
        <v>0</v>
      </c>
      <c r="AP86" s="650">
        <v>0</v>
      </c>
      <c r="AQ86" s="654">
        <v>0</v>
      </c>
      <c r="AR86" s="650">
        <v>0</v>
      </c>
      <c r="AS86" s="654">
        <v>-5.1999999999999998E-2</v>
      </c>
      <c r="AT86" s="650">
        <v>0</v>
      </c>
      <c r="AU86" s="654">
        <v>0</v>
      </c>
      <c r="AV86" s="650">
        <v>0</v>
      </c>
      <c r="AW86" s="654">
        <v>7.0960000000000001</v>
      </c>
      <c r="AX86" s="650">
        <v>0</v>
      </c>
      <c r="AY86" s="654">
        <v>0</v>
      </c>
      <c r="AZ86" s="650">
        <v>0</v>
      </c>
      <c r="BA86" s="654">
        <v>0</v>
      </c>
      <c r="BB86" s="650">
        <v>0</v>
      </c>
      <c r="BC86" s="654">
        <v>0</v>
      </c>
      <c r="BD86" s="650">
        <v>0</v>
      </c>
      <c r="BE86" s="654">
        <v>0</v>
      </c>
      <c r="BF86" s="650">
        <v>0</v>
      </c>
      <c r="BG86" s="654">
        <v>0</v>
      </c>
      <c r="BH86" s="650">
        <v>0</v>
      </c>
      <c r="BI86" s="654">
        <v>-3.6110000000000002</v>
      </c>
    </row>
    <row r="87" spans="1:61">
      <c r="A87" s="193"/>
      <c r="B87" s="196" t="s">
        <v>94</v>
      </c>
      <c r="C87" s="650">
        <v>0</v>
      </c>
      <c r="D87" s="654">
        <v>0</v>
      </c>
      <c r="E87" s="650">
        <f t="shared" si="0"/>
        <v>0</v>
      </c>
      <c r="F87" s="654">
        <f t="shared" si="1"/>
        <v>0</v>
      </c>
      <c r="G87" s="650">
        <v>-4.7030000000000003</v>
      </c>
      <c r="H87" s="654">
        <v>-11.789</v>
      </c>
      <c r="I87" s="650">
        <f t="shared" si="2"/>
        <v>1.3449999999999998</v>
      </c>
      <c r="J87" s="654">
        <f t="shared" si="3"/>
        <v>-1.9130000000000003</v>
      </c>
      <c r="K87" s="650">
        <v>-757.50599999999997</v>
      </c>
      <c r="L87" s="654">
        <v>-733.18299999999999</v>
      </c>
      <c r="M87" s="650">
        <f t="shared" si="4"/>
        <v>-208.68399999999997</v>
      </c>
      <c r="N87" s="654">
        <f t="shared" si="5"/>
        <v>-204.03300000000002</v>
      </c>
      <c r="O87" s="650">
        <v>-249.64</v>
      </c>
      <c r="P87" s="654">
        <v>-234.14699999999999</v>
      </c>
      <c r="Q87" s="650">
        <f t="shared" si="6"/>
        <v>-67.844999999999999</v>
      </c>
      <c r="R87" s="654">
        <f t="shared" si="7"/>
        <v>-55.22999999999999</v>
      </c>
      <c r="S87" s="650">
        <v>0</v>
      </c>
      <c r="T87" s="654">
        <v>0</v>
      </c>
      <c r="U87" s="650">
        <f t="shared" si="8"/>
        <v>0</v>
      </c>
      <c r="V87" s="654">
        <f t="shared" si="9"/>
        <v>0</v>
      </c>
      <c r="W87" s="650">
        <v>0</v>
      </c>
      <c r="X87" s="654">
        <v>0</v>
      </c>
      <c r="Y87" s="650">
        <f t="shared" si="10"/>
        <v>0</v>
      </c>
      <c r="Z87" s="654">
        <f t="shared" si="11"/>
        <v>0</v>
      </c>
      <c r="AA87" s="650">
        <v>-1011.849</v>
      </c>
      <c r="AB87" s="654">
        <v>-979.11900000000003</v>
      </c>
      <c r="AC87" s="650">
        <f t="shared" si="13"/>
        <v>-275.18400000000008</v>
      </c>
      <c r="AD87" s="654">
        <f t="shared" si="12"/>
        <v>-261.17600000000004</v>
      </c>
      <c r="AF87" s="193">
        <v>0</v>
      </c>
      <c r="AG87" s="196" t="s">
        <v>94</v>
      </c>
      <c r="AH87" s="650">
        <v>0</v>
      </c>
      <c r="AI87" s="654">
        <v>0</v>
      </c>
      <c r="AJ87" s="650">
        <v>0</v>
      </c>
      <c r="AK87" s="654">
        <v>0</v>
      </c>
      <c r="AL87" s="650">
        <v>-6.048</v>
      </c>
      <c r="AM87" s="654">
        <v>-9.8759999999999994</v>
      </c>
      <c r="AN87" s="650">
        <v>-1.8520000000000001</v>
      </c>
      <c r="AO87" s="654">
        <v>-3.452</v>
      </c>
      <c r="AP87" s="650">
        <v>-548.822</v>
      </c>
      <c r="AQ87" s="654">
        <v>-529.15</v>
      </c>
      <c r="AR87" s="650">
        <v>-201.041</v>
      </c>
      <c r="AS87" s="654">
        <v>-205.79900000000001</v>
      </c>
      <c r="AT87" s="650">
        <v>-181.79499999999999</v>
      </c>
      <c r="AU87" s="654">
        <v>-178.917</v>
      </c>
      <c r="AV87" s="650">
        <v>-64.319999999999993</v>
      </c>
      <c r="AW87" s="654">
        <v>-61.109000000000002</v>
      </c>
      <c r="AX87" s="650">
        <v>0</v>
      </c>
      <c r="AY87" s="654">
        <v>0</v>
      </c>
      <c r="AZ87" s="650">
        <v>0</v>
      </c>
      <c r="BA87" s="654">
        <v>0</v>
      </c>
      <c r="BB87" s="650">
        <v>0</v>
      </c>
      <c r="BC87" s="654">
        <v>0</v>
      </c>
      <c r="BD87" s="650">
        <v>0</v>
      </c>
      <c r="BE87" s="654">
        <v>0</v>
      </c>
      <c r="BF87" s="650">
        <v>-736.66499999999996</v>
      </c>
      <c r="BG87" s="654">
        <v>-717.94299999999998</v>
      </c>
      <c r="BH87" s="650">
        <v>-244.02799999999999</v>
      </c>
      <c r="BI87" s="654">
        <v>-246.892</v>
      </c>
    </row>
    <row r="88" spans="1:61">
      <c r="A88" s="193"/>
      <c r="B88" s="196" t="s">
        <v>197</v>
      </c>
      <c r="C88" s="650">
        <v>0</v>
      </c>
      <c r="D88" s="654">
        <v>0</v>
      </c>
      <c r="E88" s="650">
        <f t="shared" si="0"/>
        <v>0</v>
      </c>
      <c r="F88" s="654">
        <f t="shared" si="1"/>
        <v>0</v>
      </c>
      <c r="G88" s="650">
        <v>-43.988</v>
      </c>
      <c r="H88" s="654">
        <v>-42.96</v>
      </c>
      <c r="I88" s="650">
        <f t="shared" si="2"/>
        <v>16.560000000000002</v>
      </c>
      <c r="J88" s="654">
        <f t="shared" si="3"/>
        <v>-14.705000000000002</v>
      </c>
      <c r="K88" s="650">
        <v>-931.11300000000006</v>
      </c>
      <c r="L88" s="654">
        <v>-1605.9749999999999</v>
      </c>
      <c r="M88" s="650">
        <f t="shared" si="4"/>
        <v>-238.44800000000009</v>
      </c>
      <c r="N88" s="654">
        <f t="shared" si="5"/>
        <v>-422.61699999999996</v>
      </c>
      <c r="O88" s="650">
        <v>-123.729</v>
      </c>
      <c r="P88" s="654">
        <v>-110.24299999999999</v>
      </c>
      <c r="Q88" s="650">
        <f t="shared" si="6"/>
        <v>-37.382999999999996</v>
      </c>
      <c r="R88" s="654">
        <f t="shared" si="7"/>
        <v>-28.265999999999991</v>
      </c>
      <c r="S88" s="650">
        <v>0</v>
      </c>
      <c r="T88" s="654">
        <v>0</v>
      </c>
      <c r="U88" s="650">
        <f t="shared" si="8"/>
        <v>0</v>
      </c>
      <c r="V88" s="654">
        <f t="shared" si="9"/>
        <v>0</v>
      </c>
      <c r="W88" s="650">
        <v>0</v>
      </c>
      <c r="X88" s="654">
        <v>0</v>
      </c>
      <c r="Y88" s="650">
        <f t="shared" si="10"/>
        <v>0</v>
      </c>
      <c r="Z88" s="654">
        <f t="shared" si="11"/>
        <v>0</v>
      </c>
      <c r="AA88" s="650">
        <v>-1098.83</v>
      </c>
      <c r="AB88" s="654">
        <v>-1759.1780000000001</v>
      </c>
      <c r="AC88" s="650">
        <f t="shared" si="13"/>
        <v>-259.27099999999996</v>
      </c>
      <c r="AD88" s="654">
        <f t="shared" si="12"/>
        <v>-465.58800000000019</v>
      </c>
      <c r="AF88" s="193">
        <v>0</v>
      </c>
      <c r="AG88" s="196" t="s">
        <v>197</v>
      </c>
      <c r="AH88" s="650">
        <v>0</v>
      </c>
      <c r="AI88" s="654">
        <v>0</v>
      </c>
      <c r="AJ88" s="650">
        <v>0</v>
      </c>
      <c r="AK88" s="654">
        <v>0</v>
      </c>
      <c r="AL88" s="650">
        <v>-60.548000000000002</v>
      </c>
      <c r="AM88" s="654">
        <v>-28.254999999999999</v>
      </c>
      <c r="AN88" s="650">
        <v>-15.78</v>
      </c>
      <c r="AO88" s="654">
        <v>-9.6950000000000003</v>
      </c>
      <c r="AP88" s="650">
        <v>-692.66499999999996</v>
      </c>
      <c r="AQ88" s="654">
        <v>-1183.3579999999999</v>
      </c>
      <c r="AR88" s="650">
        <v>-221.422</v>
      </c>
      <c r="AS88" s="654">
        <v>-448.62099999999998</v>
      </c>
      <c r="AT88" s="650">
        <v>-86.346000000000004</v>
      </c>
      <c r="AU88" s="654">
        <v>-81.977000000000004</v>
      </c>
      <c r="AV88" s="650">
        <v>-32.195</v>
      </c>
      <c r="AW88" s="654">
        <v>-26.774000000000001</v>
      </c>
      <c r="AX88" s="650">
        <v>0</v>
      </c>
      <c r="AY88" s="654">
        <v>0</v>
      </c>
      <c r="AZ88" s="650">
        <v>0</v>
      </c>
      <c r="BA88" s="654">
        <v>0</v>
      </c>
      <c r="BB88" s="650">
        <v>0</v>
      </c>
      <c r="BC88" s="654">
        <v>0</v>
      </c>
      <c r="BD88" s="650">
        <v>0</v>
      </c>
      <c r="BE88" s="654">
        <v>0</v>
      </c>
      <c r="BF88" s="650">
        <v>-839.55899999999997</v>
      </c>
      <c r="BG88" s="654">
        <v>-1293.5899999999999</v>
      </c>
      <c r="BH88" s="650">
        <v>-262.87200000000001</v>
      </c>
      <c r="BI88" s="654">
        <v>-444.173</v>
      </c>
    </row>
    <row r="89" spans="1:61">
      <c r="E89" s="795"/>
      <c r="F89" s="795"/>
      <c r="I89" s="795"/>
      <c r="J89" s="795"/>
      <c r="M89" s="795"/>
      <c r="N89" s="795"/>
      <c r="Q89" s="795"/>
      <c r="R89" s="795"/>
      <c r="S89" s="191"/>
      <c r="T89" s="191"/>
      <c r="U89" s="795"/>
      <c r="V89" s="795"/>
      <c r="W89" s="191"/>
      <c r="X89" s="191"/>
      <c r="Y89" s="795"/>
      <c r="Z89" s="795"/>
      <c r="AA89" s="191"/>
      <c r="AB89" s="191"/>
      <c r="AC89" s="795"/>
      <c r="AD89" s="795"/>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row>
    <row r="90" spans="1:61" s="107" customFormat="1">
      <c r="A90" s="187" t="s">
        <v>230</v>
      </c>
      <c r="B90" s="195"/>
      <c r="C90" s="659">
        <v>0</v>
      </c>
      <c r="D90" s="653">
        <v>0</v>
      </c>
      <c r="E90" s="659">
        <f t="shared" si="0"/>
        <v>0</v>
      </c>
      <c r="F90" s="653">
        <f t="shared" si="1"/>
        <v>0</v>
      </c>
      <c r="G90" s="659">
        <v>141.673</v>
      </c>
      <c r="H90" s="653">
        <v>415.69900000000001</v>
      </c>
      <c r="I90" s="659">
        <f t="shared" si="2"/>
        <v>-17.341999999999985</v>
      </c>
      <c r="J90" s="653">
        <f t="shared" si="3"/>
        <v>254.80600000000001</v>
      </c>
      <c r="K90" s="659">
        <v>2477.2469999999998</v>
      </c>
      <c r="L90" s="653">
        <v>2551.4140000000002</v>
      </c>
      <c r="M90" s="659">
        <f t="shared" si="4"/>
        <v>619.40699999999993</v>
      </c>
      <c r="N90" s="653">
        <f t="shared" si="5"/>
        <v>743.81000000000017</v>
      </c>
      <c r="O90" s="659">
        <v>773.08199999999999</v>
      </c>
      <c r="P90" s="653">
        <v>759.90499999999997</v>
      </c>
      <c r="Q90" s="659">
        <f t="shared" si="6"/>
        <v>222.06499999999994</v>
      </c>
      <c r="R90" s="653">
        <f t="shared" si="7"/>
        <v>167.548</v>
      </c>
      <c r="S90" s="659">
        <v>0</v>
      </c>
      <c r="T90" s="653">
        <v>0</v>
      </c>
      <c r="U90" s="659">
        <f t="shared" si="8"/>
        <v>0</v>
      </c>
      <c r="V90" s="653">
        <f t="shared" si="9"/>
        <v>0</v>
      </c>
      <c r="W90" s="659">
        <v>0</v>
      </c>
      <c r="X90" s="653">
        <v>-2E-3</v>
      </c>
      <c r="Y90" s="659">
        <f t="shared" si="10"/>
        <v>0</v>
      </c>
      <c r="Z90" s="653">
        <f t="shared" si="11"/>
        <v>0</v>
      </c>
      <c r="AA90" s="659">
        <v>3392.002</v>
      </c>
      <c r="AB90" s="653">
        <v>3727.0160000000001</v>
      </c>
      <c r="AC90" s="659">
        <f t="shared" si="13"/>
        <v>824.13000000000011</v>
      </c>
      <c r="AD90" s="653">
        <f t="shared" si="12"/>
        <v>1166.1640000000002</v>
      </c>
      <c r="AF90" s="187" t="s">
        <v>230</v>
      </c>
      <c r="AG90" s="195">
        <v>0</v>
      </c>
      <c r="AH90" s="659">
        <v>0</v>
      </c>
      <c r="AI90" s="653">
        <v>0</v>
      </c>
      <c r="AJ90" s="659">
        <v>0</v>
      </c>
      <c r="AK90" s="653">
        <v>0</v>
      </c>
      <c r="AL90" s="659">
        <v>159.01499999999999</v>
      </c>
      <c r="AM90" s="653">
        <v>160.893</v>
      </c>
      <c r="AN90" s="659">
        <v>72.680000000000007</v>
      </c>
      <c r="AO90" s="653">
        <v>59.558999999999997</v>
      </c>
      <c r="AP90" s="659">
        <v>1857.84</v>
      </c>
      <c r="AQ90" s="653">
        <v>1807.604</v>
      </c>
      <c r="AR90" s="659">
        <v>585.25599999999997</v>
      </c>
      <c r="AS90" s="653">
        <v>527.447</v>
      </c>
      <c r="AT90" s="659">
        <v>551.01700000000005</v>
      </c>
      <c r="AU90" s="653">
        <v>592.35699999999997</v>
      </c>
      <c r="AV90" s="659">
        <v>187.93100000000001</v>
      </c>
      <c r="AW90" s="653">
        <v>176.10499999999999</v>
      </c>
      <c r="AX90" s="659">
        <v>0</v>
      </c>
      <c r="AY90" s="653">
        <v>0</v>
      </c>
      <c r="AZ90" s="659">
        <v>0</v>
      </c>
      <c r="BA90" s="653">
        <v>0</v>
      </c>
      <c r="BB90" s="659">
        <v>0</v>
      </c>
      <c r="BC90" s="653">
        <v>-2E-3</v>
      </c>
      <c r="BD90" s="659">
        <v>0</v>
      </c>
      <c r="BE90" s="653">
        <v>2E-3</v>
      </c>
      <c r="BF90" s="659">
        <v>2567.8719999999998</v>
      </c>
      <c r="BG90" s="653">
        <v>2560.8519999999999</v>
      </c>
      <c r="BH90" s="659">
        <v>878.19500000000005</v>
      </c>
      <c r="BI90" s="653">
        <v>892.85699999999997</v>
      </c>
    </row>
    <row r="91" spans="1:61">
      <c r="E91" s="795"/>
      <c r="F91" s="795"/>
      <c r="I91" s="795"/>
      <c r="J91" s="795"/>
      <c r="M91" s="795"/>
      <c r="N91" s="795"/>
      <c r="Q91" s="795"/>
      <c r="R91" s="795"/>
      <c r="S91" s="191"/>
      <c r="T91" s="191"/>
      <c r="U91" s="795"/>
      <c r="V91" s="795"/>
      <c r="W91" s="191"/>
      <c r="X91" s="191"/>
      <c r="Y91" s="795"/>
      <c r="Z91" s="795"/>
      <c r="AA91" s="191"/>
      <c r="AB91" s="191"/>
      <c r="AC91" s="795"/>
      <c r="AD91" s="795"/>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row>
    <row r="92" spans="1:61">
      <c r="A92" s="189"/>
      <c r="B92" s="194" t="s">
        <v>198</v>
      </c>
      <c r="C92" s="650">
        <v>0</v>
      </c>
      <c r="D92" s="654">
        <v>0</v>
      </c>
      <c r="E92" s="650">
        <f t="shared" si="0"/>
        <v>0</v>
      </c>
      <c r="F92" s="654">
        <f t="shared" si="1"/>
        <v>0</v>
      </c>
      <c r="G92" s="650">
        <v>37.331000000000003</v>
      </c>
      <c r="H92" s="654">
        <v>55.701000000000001</v>
      </c>
      <c r="I92" s="650">
        <f t="shared" si="2"/>
        <v>-3.1929999999999978</v>
      </c>
      <c r="J92" s="654">
        <f t="shared" si="3"/>
        <v>12.506</v>
      </c>
      <c r="K92" s="650">
        <v>72.337999999999994</v>
      </c>
      <c r="L92" s="654">
        <v>114.581</v>
      </c>
      <c r="M92" s="650">
        <f t="shared" si="4"/>
        <v>17.172999999999995</v>
      </c>
      <c r="N92" s="654">
        <f t="shared" si="5"/>
        <v>31.787000000000006</v>
      </c>
      <c r="O92" s="650">
        <v>31.646999999999998</v>
      </c>
      <c r="P92" s="654">
        <v>27.864999999999998</v>
      </c>
      <c r="Q92" s="650">
        <f t="shared" si="6"/>
        <v>8.2769999999999975</v>
      </c>
      <c r="R92" s="654">
        <f t="shared" si="7"/>
        <v>6.0889999999999986</v>
      </c>
      <c r="S92" s="650">
        <v>0</v>
      </c>
      <c r="T92" s="654">
        <v>0</v>
      </c>
      <c r="U92" s="650">
        <f t="shared" si="8"/>
        <v>0</v>
      </c>
      <c r="V92" s="654">
        <f t="shared" si="9"/>
        <v>0</v>
      </c>
      <c r="W92" s="650">
        <v>0</v>
      </c>
      <c r="X92" s="654">
        <v>0</v>
      </c>
      <c r="Y92" s="650">
        <f t="shared" si="10"/>
        <v>0</v>
      </c>
      <c r="Z92" s="654">
        <f t="shared" si="11"/>
        <v>0</v>
      </c>
      <c r="AA92" s="650">
        <v>141.316</v>
      </c>
      <c r="AB92" s="654">
        <v>198.14699999999999</v>
      </c>
      <c r="AC92" s="650">
        <f t="shared" si="13"/>
        <v>22.257000000000005</v>
      </c>
      <c r="AD92" s="654">
        <f t="shared" si="12"/>
        <v>50.382000000000005</v>
      </c>
      <c r="AF92" s="189">
        <v>0</v>
      </c>
      <c r="AG92" s="194" t="s">
        <v>198</v>
      </c>
      <c r="AH92" s="650">
        <v>0</v>
      </c>
      <c r="AI92" s="654">
        <v>0</v>
      </c>
      <c r="AJ92" s="650">
        <v>0</v>
      </c>
      <c r="AK92" s="654">
        <v>0</v>
      </c>
      <c r="AL92" s="650">
        <v>40.524000000000001</v>
      </c>
      <c r="AM92" s="654">
        <v>43.195</v>
      </c>
      <c r="AN92" s="650">
        <v>13.271000000000001</v>
      </c>
      <c r="AO92" s="654">
        <v>15.167999999999999</v>
      </c>
      <c r="AP92" s="650">
        <v>55.164999999999999</v>
      </c>
      <c r="AQ92" s="654">
        <v>82.793999999999997</v>
      </c>
      <c r="AR92" s="650">
        <v>20.399000000000001</v>
      </c>
      <c r="AS92" s="654">
        <v>27.864999999999998</v>
      </c>
      <c r="AT92" s="650">
        <v>23.37</v>
      </c>
      <c r="AU92" s="654">
        <v>21.776</v>
      </c>
      <c r="AV92" s="650">
        <v>8.2560000000000002</v>
      </c>
      <c r="AW92" s="654">
        <v>6.62</v>
      </c>
      <c r="AX92" s="650">
        <v>0</v>
      </c>
      <c r="AY92" s="654">
        <v>0</v>
      </c>
      <c r="AZ92" s="650">
        <v>0</v>
      </c>
      <c r="BA92" s="654">
        <v>0</v>
      </c>
      <c r="BB92" s="650">
        <v>0</v>
      </c>
      <c r="BC92" s="654">
        <v>0</v>
      </c>
      <c r="BD92" s="650">
        <v>0</v>
      </c>
      <c r="BE92" s="654">
        <v>0</v>
      </c>
      <c r="BF92" s="650">
        <v>119.059</v>
      </c>
      <c r="BG92" s="654">
        <v>147.76499999999999</v>
      </c>
      <c r="BH92" s="650">
        <v>39.765000000000001</v>
      </c>
      <c r="BI92" s="654">
        <v>50.537999999999997</v>
      </c>
    </row>
    <row r="93" spans="1:61">
      <c r="A93" s="189"/>
      <c r="B93" s="194" t="s">
        <v>199</v>
      </c>
      <c r="C93" s="650">
        <v>0</v>
      </c>
      <c r="D93" s="654">
        <v>0</v>
      </c>
      <c r="E93" s="650">
        <f t="shared" si="0"/>
        <v>0</v>
      </c>
      <c r="F93" s="654">
        <f t="shared" si="1"/>
        <v>0</v>
      </c>
      <c r="G93" s="650">
        <v>-136.523</v>
      </c>
      <c r="H93" s="654">
        <v>-182.322</v>
      </c>
      <c r="I93" s="650">
        <f t="shared" si="2"/>
        <v>8.0480000000000018</v>
      </c>
      <c r="J93" s="654">
        <f t="shared" si="3"/>
        <v>-46.402000000000015</v>
      </c>
      <c r="K93" s="650">
        <v>-275.108</v>
      </c>
      <c r="L93" s="654">
        <v>-304.33300000000003</v>
      </c>
      <c r="M93" s="650">
        <f t="shared" si="4"/>
        <v>-75.022999999999996</v>
      </c>
      <c r="N93" s="654">
        <f t="shared" si="5"/>
        <v>-77.764000000000038</v>
      </c>
      <c r="O93" s="650">
        <v>-67.509</v>
      </c>
      <c r="P93" s="654">
        <v>-60.091999999999999</v>
      </c>
      <c r="Q93" s="650">
        <f t="shared" si="6"/>
        <v>-18.698999999999998</v>
      </c>
      <c r="R93" s="654">
        <f t="shared" si="7"/>
        <v>-13.693999999999996</v>
      </c>
      <c r="S93" s="650">
        <v>0</v>
      </c>
      <c r="T93" s="654">
        <v>0</v>
      </c>
      <c r="U93" s="650">
        <f t="shared" si="8"/>
        <v>0</v>
      </c>
      <c r="V93" s="654">
        <f t="shared" si="9"/>
        <v>0</v>
      </c>
      <c r="W93" s="650">
        <v>0</v>
      </c>
      <c r="X93" s="654">
        <v>0</v>
      </c>
      <c r="Y93" s="650">
        <f t="shared" si="10"/>
        <v>0</v>
      </c>
      <c r="Z93" s="654">
        <f t="shared" si="11"/>
        <v>0</v>
      </c>
      <c r="AA93" s="650">
        <v>-479.14</v>
      </c>
      <c r="AB93" s="654">
        <v>-546.74699999999996</v>
      </c>
      <c r="AC93" s="650">
        <f t="shared" si="13"/>
        <v>-85.673999999999978</v>
      </c>
      <c r="AD93" s="654">
        <f t="shared" si="12"/>
        <v>-137.85999999999996</v>
      </c>
      <c r="AF93" s="189">
        <v>0</v>
      </c>
      <c r="AG93" s="194" t="s">
        <v>199</v>
      </c>
      <c r="AH93" s="650">
        <v>0</v>
      </c>
      <c r="AI93" s="654">
        <v>0</v>
      </c>
      <c r="AJ93" s="650">
        <v>0</v>
      </c>
      <c r="AK93" s="654">
        <v>0</v>
      </c>
      <c r="AL93" s="650">
        <v>-144.571</v>
      </c>
      <c r="AM93" s="654">
        <v>-135.91999999999999</v>
      </c>
      <c r="AN93" s="650">
        <v>-48.814999999999998</v>
      </c>
      <c r="AO93" s="654">
        <v>-50.314</v>
      </c>
      <c r="AP93" s="650">
        <v>-200.08500000000001</v>
      </c>
      <c r="AQ93" s="654">
        <v>-226.56899999999999</v>
      </c>
      <c r="AR93" s="650">
        <v>-68.686000000000007</v>
      </c>
      <c r="AS93" s="654">
        <v>-66.718999999999994</v>
      </c>
      <c r="AT93" s="650">
        <v>-48.81</v>
      </c>
      <c r="AU93" s="654">
        <v>-46.398000000000003</v>
      </c>
      <c r="AV93" s="650">
        <v>-17.41</v>
      </c>
      <c r="AW93" s="654">
        <v>-13.802</v>
      </c>
      <c r="AX93" s="650">
        <v>0</v>
      </c>
      <c r="AY93" s="654">
        <v>0</v>
      </c>
      <c r="AZ93" s="650">
        <v>0</v>
      </c>
      <c r="BA93" s="654">
        <v>0</v>
      </c>
      <c r="BB93" s="650">
        <v>0</v>
      </c>
      <c r="BC93" s="654">
        <v>0</v>
      </c>
      <c r="BD93" s="650">
        <v>0</v>
      </c>
      <c r="BE93" s="654">
        <v>0</v>
      </c>
      <c r="BF93" s="650">
        <v>-393.46600000000001</v>
      </c>
      <c r="BG93" s="654">
        <v>-408.887</v>
      </c>
      <c r="BH93" s="650">
        <v>-138.08799999999999</v>
      </c>
      <c r="BI93" s="654">
        <v>-146.93700000000001</v>
      </c>
    </row>
    <row r="94" spans="1:61">
      <c r="A94" s="189"/>
      <c r="B94" s="194" t="s">
        <v>200</v>
      </c>
      <c r="C94" s="650">
        <v>0</v>
      </c>
      <c r="D94" s="654">
        <v>0</v>
      </c>
      <c r="E94" s="650">
        <f t="shared" si="0"/>
        <v>0</v>
      </c>
      <c r="F94" s="654">
        <f t="shared" si="1"/>
        <v>0</v>
      </c>
      <c r="G94" s="650">
        <v>-96.64</v>
      </c>
      <c r="H94" s="654">
        <v>-158.392</v>
      </c>
      <c r="I94" s="650">
        <f t="shared" si="2"/>
        <v>8.921999999999997</v>
      </c>
      <c r="J94" s="654">
        <f t="shared" si="3"/>
        <v>-36.867999999999995</v>
      </c>
      <c r="K94" s="650">
        <v>-537.197</v>
      </c>
      <c r="L94" s="654">
        <v>-601.10699999999997</v>
      </c>
      <c r="M94" s="650">
        <f t="shared" si="4"/>
        <v>-148.02199999999999</v>
      </c>
      <c r="N94" s="654">
        <f t="shared" si="5"/>
        <v>-131.26199999999994</v>
      </c>
      <c r="O94" s="650">
        <v>-92.242999999999995</v>
      </c>
      <c r="P94" s="654">
        <v>-86.445999999999998</v>
      </c>
      <c r="Q94" s="650">
        <f t="shared" si="6"/>
        <v>-27.998999999999995</v>
      </c>
      <c r="R94" s="654">
        <f t="shared" si="7"/>
        <v>-23.466000000000001</v>
      </c>
      <c r="S94" s="650">
        <v>0</v>
      </c>
      <c r="T94" s="654">
        <v>0</v>
      </c>
      <c r="U94" s="650">
        <f t="shared" si="8"/>
        <v>0</v>
      </c>
      <c r="V94" s="654">
        <f t="shared" si="9"/>
        <v>0</v>
      </c>
      <c r="W94" s="650">
        <v>0</v>
      </c>
      <c r="X94" s="654">
        <v>0</v>
      </c>
      <c r="Y94" s="650">
        <f t="shared" si="10"/>
        <v>0</v>
      </c>
      <c r="Z94" s="654">
        <f t="shared" si="11"/>
        <v>0</v>
      </c>
      <c r="AA94" s="650">
        <v>-726.08</v>
      </c>
      <c r="AB94" s="654">
        <v>-845.94500000000005</v>
      </c>
      <c r="AC94" s="650">
        <f t="shared" si="13"/>
        <v>-167.09900000000005</v>
      </c>
      <c r="AD94" s="654">
        <f t="shared" si="12"/>
        <v>-191.596</v>
      </c>
      <c r="AF94" s="189">
        <v>0</v>
      </c>
      <c r="AG94" s="194" t="s">
        <v>200</v>
      </c>
      <c r="AH94" s="650">
        <v>0</v>
      </c>
      <c r="AI94" s="654">
        <v>0</v>
      </c>
      <c r="AJ94" s="650">
        <v>0</v>
      </c>
      <c r="AK94" s="654">
        <v>0</v>
      </c>
      <c r="AL94" s="650">
        <v>-105.562</v>
      </c>
      <c r="AM94" s="654">
        <v>-121.524</v>
      </c>
      <c r="AN94" s="650">
        <v>-33.578000000000003</v>
      </c>
      <c r="AO94" s="654">
        <v>-45.465000000000003</v>
      </c>
      <c r="AP94" s="650">
        <v>-389.17500000000001</v>
      </c>
      <c r="AQ94" s="654">
        <v>-469.84500000000003</v>
      </c>
      <c r="AR94" s="650">
        <v>-134.41200000000001</v>
      </c>
      <c r="AS94" s="654">
        <v>-146.161</v>
      </c>
      <c r="AT94" s="650">
        <v>-64.244</v>
      </c>
      <c r="AU94" s="654">
        <v>-62.98</v>
      </c>
      <c r="AV94" s="650">
        <v>-21.21</v>
      </c>
      <c r="AW94" s="654">
        <v>-20.515000000000001</v>
      </c>
      <c r="AX94" s="650">
        <v>0</v>
      </c>
      <c r="AY94" s="654">
        <v>0</v>
      </c>
      <c r="AZ94" s="650">
        <v>0</v>
      </c>
      <c r="BA94" s="654">
        <v>0</v>
      </c>
      <c r="BB94" s="650">
        <v>0</v>
      </c>
      <c r="BC94" s="654">
        <v>0</v>
      </c>
      <c r="BD94" s="650">
        <v>0</v>
      </c>
      <c r="BE94" s="654">
        <v>2E-3</v>
      </c>
      <c r="BF94" s="650">
        <v>-558.98099999999999</v>
      </c>
      <c r="BG94" s="654">
        <v>-654.34900000000005</v>
      </c>
      <c r="BH94" s="650">
        <v>-187.905</v>
      </c>
      <c r="BI94" s="654">
        <v>-223.67400000000001</v>
      </c>
    </row>
    <row r="95" spans="1:61">
      <c r="E95" s="795"/>
      <c r="F95" s="795"/>
      <c r="I95" s="795"/>
      <c r="J95" s="795"/>
      <c r="M95" s="795"/>
      <c r="N95" s="795"/>
      <c r="Q95" s="795"/>
      <c r="R95" s="795"/>
      <c r="S95" s="191"/>
      <c r="T95" s="191"/>
      <c r="U95" s="795"/>
      <c r="V95" s="795"/>
      <c r="W95" s="191"/>
      <c r="X95" s="191"/>
      <c r="Y95" s="795"/>
      <c r="Z95" s="795"/>
      <c r="AA95" s="191"/>
      <c r="AB95" s="191"/>
      <c r="AC95" s="795"/>
      <c r="AD95" s="795"/>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row>
    <row r="96" spans="1:61" s="107" customFormat="1">
      <c r="A96" s="187" t="s">
        <v>231</v>
      </c>
      <c r="B96" s="195"/>
      <c r="C96" s="659">
        <v>0</v>
      </c>
      <c r="D96" s="653">
        <v>0</v>
      </c>
      <c r="E96" s="659">
        <f t="shared" si="0"/>
        <v>0</v>
      </c>
      <c r="F96" s="653">
        <f t="shared" si="1"/>
        <v>0</v>
      </c>
      <c r="G96" s="659">
        <v>-54.158999999999999</v>
      </c>
      <c r="H96" s="653">
        <v>130.68600000000001</v>
      </c>
      <c r="I96" s="659">
        <f t="shared" si="2"/>
        <v>-3.5649999999999977</v>
      </c>
      <c r="J96" s="653">
        <f t="shared" si="3"/>
        <v>184.042</v>
      </c>
      <c r="K96" s="659">
        <v>1737.28</v>
      </c>
      <c r="L96" s="653">
        <v>1760.5550000000001</v>
      </c>
      <c r="M96" s="659">
        <f t="shared" si="4"/>
        <v>413.53500000000008</v>
      </c>
      <c r="N96" s="653">
        <f t="shared" si="5"/>
        <v>566.57100000000014</v>
      </c>
      <c r="O96" s="659">
        <v>644.97699999999998</v>
      </c>
      <c r="P96" s="653">
        <v>641.23199999999997</v>
      </c>
      <c r="Q96" s="659">
        <f t="shared" si="6"/>
        <v>183.64399999999995</v>
      </c>
      <c r="R96" s="653">
        <f t="shared" si="7"/>
        <v>136.47699999999998</v>
      </c>
      <c r="S96" s="659">
        <v>0</v>
      </c>
      <c r="T96" s="653">
        <v>0</v>
      </c>
      <c r="U96" s="659">
        <f t="shared" si="8"/>
        <v>0</v>
      </c>
      <c r="V96" s="653">
        <f t="shared" si="9"/>
        <v>0</v>
      </c>
      <c r="W96" s="659">
        <v>0</v>
      </c>
      <c r="X96" s="653">
        <v>-2E-3</v>
      </c>
      <c r="Y96" s="659">
        <f t="shared" si="10"/>
        <v>0</v>
      </c>
      <c r="Z96" s="653">
        <f t="shared" si="11"/>
        <v>0</v>
      </c>
      <c r="AA96" s="659">
        <v>2328.098</v>
      </c>
      <c r="AB96" s="653">
        <v>2532.471</v>
      </c>
      <c r="AC96" s="659">
        <f t="shared" si="13"/>
        <v>593.61400000000003</v>
      </c>
      <c r="AD96" s="653">
        <f t="shared" si="12"/>
        <v>887.08999999999992</v>
      </c>
      <c r="AF96" s="187" t="s">
        <v>231</v>
      </c>
      <c r="AG96" s="195">
        <v>0</v>
      </c>
      <c r="AH96" s="659">
        <v>0</v>
      </c>
      <c r="AI96" s="653">
        <v>0</v>
      </c>
      <c r="AJ96" s="659">
        <v>0</v>
      </c>
      <c r="AK96" s="653">
        <v>0</v>
      </c>
      <c r="AL96" s="659">
        <v>-50.594000000000001</v>
      </c>
      <c r="AM96" s="653">
        <v>-53.356000000000002</v>
      </c>
      <c r="AN96" s="659">
        <v>3.5579999999999998</v>
      </c>
      <c r="AO96" s="653">
        <v>-21.052</v>
      </c>
      <c r="AP96" s="659">
        <v>1323.7449999999999</v>
      </c>
      <c r="AQ96" s="653">
        <v>1193.9839999999999</v>
      </c>
      <c r="AR96" s="659">
        <v>402.55700000000002</v>
      </c>
      <c r="AS96" s="653">
        <v>342.43200000000002</v>
      </c>
      <c r="AT96" s="659">
        <v>461.33300000000003</v>
      </c>
      <c r="AU96" s="653">
        <v>504.755</v>
      </c>
      <c r="AV96" s="659">
        <v>157.56700000000001</v>
      </c>
      <c r="AW96" s="653">
        <v>148.40799999999999</v>
      </c>
      <c r="AX96" s="659">
        <v>0</v>
      </c>
      <c r="AY96" s="653">
        <v>0</v>
      </c>
      <c r="AZ96" s="659">
        <v>0</v>
      </c>
      <c r="BA96" s="653">
        <v>0</v>
      </c>
      <c r="BB96" s="659">
        <v>0</v>
      </c>
      <c r="BC96" s="653">
        <v>-2E-3</v>
      </c>
      <c r="BD96" s="659">
        <v>0</v>
      </c>
      <c r="BE96" s="653">
        <v>4.0000000000000001E-3</v>
      </c>
      <c r="BF96" s="659">
        <v>1734.4839999999999</v>
      </c>
      <c r="BG96" s="653">
        <v>1645.3810000000001</v>
      </c>
      <c r="BH96" s="659">
        <v>591.96699999999998</v>
      </c>
      <c r="BI96" s="653">
        <v>572.78399999999999</v>
      </c>
    </row>
    <row r="97" spans="1:61">
      <c r="E97" s="795"/>
      <c r="F97" s="795"/>
      <c r="I97" s="795"/>
      <c r="J97" s="795"/>
      <c r="M97" s="795"/>
      <c r="N97" s="795"/>
      <c r="Q97" s="795"/>
      <c r="R97" s="795"/>
      <c r="S97" s="191"/>
      <c r="T97" s="191"/>
      <c r="U97" s="795"/>
      <c r="V97" s="795"/>
      <c r="W97" s="191"/>
      <c r="X97" s="191"/>
      <c r="Y97" s="795"/>
      <c r="Z97" s="795"/>
      <c r="AA97" s="191"/>
      <c r="AB97" s="191"/>
      <c r="AC97" s="795"/>
      <c r="AD97" s="795"/>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row>
    <row r="98" spans="1:61">
      <c r="A98" s="193"/>
      <c r="B98" s="194" t="s">
        <v>201</v>
      </c>
      <c r="C98" s="650">
        <v>0</v>
      </c>
      <c r="D98" s="654">
        <v>0</v>
      </c>
      <c r="E98" s="650">
        <f t="shared" si="0"/>
        <v>0</v>
      </c>
      <c r="F98" s="654">
        <f t="shared" si="1"/>
        <v>0</v>
      </c>
      <c r="G98" s="650">
        <v>-71.86</v>
      </c>
      <c r="H98" s="654">
        <v>-96.588999999999999</v>
      </c>
      <c r="I98" s="650">
        <f t="shared" si="2"/>
        <v>7.2210000000000036</v>
      </c>
      <c r="J98" s="654">
        <f t="shared" si="3"/>
        <v>-25.810999999999993</v>
      </c>
      <c r="K98" s="650">
        <v>-445.24200000000002</v>
      </c>
      <c r="L98" s="654">
        <v>-425.75400000000002</v>
      </c>
      <c r="M98" s="650">
        <f t="shared" si="4"/>
        <v>-115.423</v>
      </c>
      <c r="N98" s="654">
        <f t="shared" si="5"/>
        <v>-105.41400000000004</v>
      </c>
      <c r="O98" s="650">
        <v>-125.68300000000001</v>
      </c>
      <c r="P98" s="654">
        <v>-122.849</v>
      </c>
      <c r="Q98" s="650">
        <f t="shared" si="6"/>
        <v>-35.371000000000009</v>
      </c>
      <c r="R98" s="654">
        <f t="shared" si="7"/>
        <v>-29.858000000000004</v>
      </c>
      <c r="S98" s="650">
        <v>0</v>
      </c>
      <c r="T98" s="654">
        <v>0</v>
      </c>
      <c r="U98" s="650">
        <f t="shared" si="8"/>
        <v>0</v>
      </c>
      <c r="V98" s="654">
        <f t="shared" si="9"/>
        <v>0</v>
      </c>
      <c r="W98" s="650">
        <v>0</v>
      </c>
      <c r="X98" s="654">
        <v>0</v>
      </c>
      <c r="Y98" s="650">
        <f t="shared" si="10"/>
        <v>0</v>
      </c>
      <c r="Z98" s="654">
        <f t="shared" si="11"/>
        <v>0</v>
      </c>
      <c r="AA98" s="650">
        <v>-642.78499999999997</v>
      </c>
      <c r="AB98" s="654">
        <v>-645.19200000000001</v>
      </c>
      <c r="AC98" s="650">
        <f t="shared" si="13"/>
        <v>-143.57299999999998</v>
      </c>
      <c r="AD98" s="654">
        <f t="shared" si="12"/>
        <v>-161.08300000000003</v>
      </c>
      <c r="AF98" s="193">
        <v>0</v>
      </c>
      <c r="AG98" s="194" t="s">
        <v>201</v>
      </c>
      <c r="AH98" s="650">
        <v>0</v>
      </c>
      <c r="AI98" s="654">
        <v>0</v>
      </c>
      <c r="AJ98" s="650">
        <v>0</v>
      </c>
      <c r="AK98" s="654">
        <v>0</v>
      </c>
      <c r="AL98" s="650">
        <v>-79.081000000000003</v>
      </c>
      <c r="AM98" s="654">
        <v>-70.778000000000006</v>
      </c>
      <c r="AN98" s="650">
        <v>-25.904</v>
      </c>
      <c r="AO98" s="654">
        <v>-26.399000000000001</v>
      </c>
      <c r="AP98" s="650">
        <v>-329.81900000000002</v>
      </c>
      <c r="AQ98" s="654">
        <v>-320.33999999999997</v>
      </c>
      <c r="AR98" s="650">
        <v>-112.68600000000001</v>
      </c>
      <c r="AS98" s="654">
        <v>-102.77800000000001</v>
      </c>
      <c r="AT98" s="650">
        <v>-90.311999999999998</v>
      </c>
      <c r="AU98" s="654">
        <v>-92.991</v>
      </c>
      <c r="AV98" s="650">
        <v>-33.36</v>
      </c>
      <c r="AW98" s="654">
        <v>-29.353999999999999</v>
      </c>
      <c r="AX98" s="650">
        <v>0</v>
      </c>
      <c r="AY98" s="654">
        <v>0</v>
      </c>
      <c r="AZ98" s="650">
        <v>0</v>
      </c>
      <c r="BA98" s="654">
        <v>0</v>
      </c>
      <c r="BB98" s="650">
        <v>0</v>
      </c>
      <c r="BC98" s="654">
        <v>0</v>
      </c>
      <c r="BD98" s="650">
        <v>0</v>
      </c>
      <c r="BE98" s="654">
        <v>0</v>
      </c>
      <c r="BF98" s="650">
        <v>-499.21199999999999</v>
      </c>
      <c r="BG98" s="654">
        <v>-484.10899999999998</v>
      </c>
      <c r="BH98" s="650">
        <v>-173.42699999999999</v>
      </c>
      <c r="BI98" s="654">
        <v>-170.977</v>
      </c>
    </row>
    <row r="99" spans="1:61" ht="25.5">
      <c r="A99" s="193"/>
      <c r="B99" s="194" t="s">
        <v>202</v>
      </c>
      <c r="C99" s="650">
        <v>0</v>
      </c>
      <c r="D99" s="654">
        <v>0</v>
      </c>
      <c r="E99" s="650">
        <f t="shared" si="0"/>
        <v>0</v>
      </c>
      <c r="F99" s="654">
        <f t="shared" si="1"/>
        <v>0</v>
      </c>
      <c r="G99" s="650">
        <v>0</v>
      </c>
      <c r="H99" s="654">
        <v>0</v>
      </c>
      <c r="I99" s="650">
        <f t="shared" si="2"/>
        <v>0</v>
      </c>
      <c r="J99" s="654">
        <f t="shared" si="3"/>
        <v>0</v>
      </c>
      <c r="K99" s="650">
        <v>0</v>
      </c>
      <c r="L99" s="654">
        <v>-781.78200000000004</v>
      </c>
      <c r="M99" s="650">
        <f t="shared" si="4"/>
        <v>0</v>
      </c>
      <c r="N99" s="654">
        <f t="shared" si="5"/>
        <v>4.4959999999999809</v>
      </c>
      <c r="O99" s="650">
        <v>0</v>
      </c>
      <c r="P99" s="654">
        <v>0</v>
      </c>
      <c r="Q99" s="650">
        <f t="shared" si="6"/>
        <v>0</v>
      </c>
      <c r="R99" s="654">
        <f t="shared" si="7"/>
        <v>0</v>
      </c>
      <c r="S99" s="650">
        <v>0</v>
      </c>
      <c r="T99" s="654">
        <v>0</v>
      </c>
      <c r="U99" s="650">
        <f t="shared" si="8"/>
        <v>0</v>
      </c>
      <c r="V99" s="654">
        <f t="shared" si="9"/>
        <v>0</v>
      </c>
      <c r="W99" s="650">
        <v>0</v>
      </c>
      <c r="X99" s="654">
        <v>0</v>
      </c>
      <c r="Y99" s="650">
        <f t="shared" si="10"/>
        <v>0</v>
      </c>
      <c r="Z99" s="654">
        <f t="shared" si="11"/>
        <v>0</v>
      </c>
      <c r="AA99" s="650">
        <v>0</v>
      </c>
      <c r="AB99" s="654">
        <v>-781.78200000000004</v>
      </c>
      <c r="AC99" s="650">
        <f t="shared" si="13"/>
        <v>0</v>
      </c>
      <c r="AD99" s="654">
        <f t="shared" si="12"/>
        <v>4.4959999999999809</v>
      </c>
      <c r="AF99" s="193">
        <v>0</v>
      </c>
      <c r="AG99" s="194" t="s">
        <v>202</v>
      </c>
      <c r="AH99" s="650">
        <v>0</v>
      </c>
      <c r="AI99" s="654">
        <v>0</v>
      </c>
      <c r="AJ99" s="650">
        <v>0</v>
      </c>
      <c r="AK99" s="654">
        <v>0</v>
      </c>
      <c r="AL99" s="650">
        <v>0</v>
      </c>
      <c r="AM99" s="654">
        <v>0</v>
      </c>
      <c r="AN99" s="650">
        <v>0</v>
      </c>
      <c r="AO99" s="654">
        <v>0</v>
      </c>
      <c r="AP99" s="650">
        <v>0</v>
      </c>
      <c r="AQ99" s="654">
        <v>-786.27800000000002</v>
      </c>
      <c r="AR99" s="650">
        <v>0</v>
      </c>
      <c r="AS99" s="654">
        <v>-786.27800000000002</v>
      </c>
      <c r="AT99" s="650">
        <v>0</v>
      </c>
      <c r="AU99" s="654">
        <v>0</v>
      </c>
      <c r="AV99" s="650">
        <v>0</v>
      </c>
      <c r="AW99" s="654">
        <v>0</v>
      </c>
      <c r="AX99" s="650">
        <v>0</v>
      </c>
      <c r="AY99" s="654">
        <v>0</v>
      </c>
      <c r="AZ99" s="650">
        <v>0</v>
      </c>
      <c r="BA99" s="654">
        <v>0</v>
      </c>
      <c r="BB99" s="650">
        <v>0</v>
      </c>
      <c r="BC99" s="654">
        <v>0</v>
      </c>
      <c r="BD99" s="650">
        <v>0</v>
      </c>
      <c r="BE99" s="654">
        <v>0</v>
      </c>
      <c r="BF99" s="650">
        <v>0</v>
      </c>
      <c r="BG99" s="654">
        <v>-786.27800000000002</v>
      </c>
      <c r="BH99" s="650">
        <v>0</v>
      </c>
      <c r="BI99" s="654">
        <v>0</v>
      </c>
    </row>
    <row r="100" spans="1:61" ht="38.25">
      <c r="A100" s="193"/>
      <c r="B100" s="211" t="s">
        <v>251</v>
      </c>
      <c r="C100" s="650">
        <v>0</v>
      </c>
      <c r="D100" s="654">
        <v>0</v>
      </c>
      <c r="E100" s="650">
        <f t="shared" si="0"/>
        <v>0</v>
      </c>
      <c r="F100" s="654">
        <f t="shared" si="1"/>
        <v>0</v>
      </c>
      <c r="G100" s="650">
        <v>-11.894</v>
      </c>
      <c r="H100" s="654">
        <v>-17.544</v>
      </c>
      <c r="I100" s="650">
        <f t="shared" si="2"/>
        <v>0.45199999999999996</v>
      </c>
      <c r="J100" s="654">
        <f t="shared" si="3"/>
        <v>-2.5289999999999999</v>
      </c>
      <c r="K100" s="650">
        <v>-233.39699999999999</v>
      </c>
      <c r="L100" s="654">
        <v>-236.69499999999999</v>
      </c>
      <c r="M100" s="650">
        <f t="shared" si="4"/>
        <v>-58.304999999999978</v>
      </c>
      <c r="N100" s="654">
        <f t="shared" si="5"/>
        <v>-32.555999999999983</v>
      </c>
      <c r="O100" s="650">
        <v>-10.781000000000001</v>
      </c>
      <c r="P100" s="654">
        <v>-13.731999999999999</v>
      </c>
      <c r="Q100" s="650">
        <f t="shared" si="6"/>
        <v>-2.8510000000000009</v>
      </c>
      <c r="R100" s="654">
        <f t="shared" si="7"/>
        <v>1.6630000000000003</v>
      </c>
      <c r="S100" s="650">
        <v>0</v>
      </c>
      <c r="T100" s="654">
        <v>0</v>
      </c>
      <c r="U100" s="650">
        <f t="shared" si="8"/>
        <v>0</v>
      </c>
      <c r="V100" s="654">
        <f t="shared" si="9"/>
        <v>0</v>
      </c>
      <c r="W100" s="650">
        <v>0</v>
      </c>
      <c r="X100" s="654">
        <v>0</v>
      </c>
      <c r="Y100" s="650">
        <f t="shared" si="10"/>
        <v>0</v>
      </c>
      <c r="Z100" s="654">
        <f t="shared" si="11"/>
        <v>0</v>
      </c>
      <c r="AA100" s="650">
        <v>-256.072</v>
      </c>
      <c r="AB100" s="654">
        <v>-267.971</v>
      </c>
      <c r="AC100" s="650">
        <f t="shared" si="13"/>
        <v>-60.704000000000008</v>
      </c>
      <c r="AD100" s="654">
        <f t="shared" si="12"/>
        <v>-33.421999999999997</v>
      </c>
      <c r="AF100" s="193">
        <v>0</v>
      </c>
      <c r="AG100" s="211" t="s">
        <v>251</v>
      </c>
      <c r="AH100" s="650">
        <v>0</v>
      </c>
      <c r="AI100" s="654">
        <v>0</v>
      </c>
      <c r="AJ100" s="650">
        <v>0</v>
      </c>
      <c r="AK100" s="654">
        <v>0</v>
      </c>
      <c r="AL100" s="650">
        <v>-12.346</v>
      </c>
      <c r="AM100" s="654">
        <v>-15.015000000000001</v>
      </c>
      <c r="AN100" s="650">
        <v>-4.9560000000000004</v>
      </c>
      <c r="AO100" s="654">
        <v>-6.3140000000000001</v>
      </c>
      <c r="AP100" s="650">
        <v>-175.09200000000001</v>
      </c>
      <c r="AQ100" s="654">
        <v>-204.13900000000001</v>
      </c>
      <c r="AR100" s="650">
        <v>-63.865000000000002</v>
      </c>
      <c r="AS100" s="654">
        <v>-48.469000000000001</v>
      </c>
      <c r="AT100" s="650">
        <v>-7.93</v>
      </c>
      <c r="AU100" s="654">
        <v>-15.395</v>
      </c>
      <c r="AV100" s="650">
        <v>-2.6349999999999998</v>
      </c>
      <c r="AW100" s="654">
        <v>-5.1210000000000004</v>
      </c>
      <c r="AX100" s="650">
        <v>0</v>
      </c>
      <c r="AY100" s="654">
        <v>0</v>
      </c>
      <c r="AZ100" s="650">
        <v>0</v>
      </c>
      <c r="BA100" s="654">
        <v>0</v>
      </c>
      <c r="BB100" s="650">
        <v>0</v>
      </c>
      <c r="BC100" s="654">
        <v>0</v>
      </c>
      <c r="BD100" s="650">
        <v>0</v>
      </c>
      <c r="BE100" s="654">
        <v>0</v>
      </c>
      <c r="BF100" s="650">
        <v>-195.36799999999999</v>
      </c>
      <c r="BG100" s="654">
        <v>-234.54900000000001</v>
      </c>
      <c r="BH100" s="650">
        <v>-58.115000000000002</v>
      </c>
      <c r="BI100" s="654">
        <v>-82.62</v>
      </c>
    </row>
    <row r="101" spans="1:61">
      <c r="E101" s="795"/>
      <c r="F101" s="795"/>
      <c r="I101" s="795"/>
      <c r="J101" s="795"/>
      <c r="M101" s="795"/>
      <c r="N101" s="795"/>
      <c r="Q101" s="795"/>
      <c r="R101" s="795"/>
      <c r="S101" s="191"/>
      <c r="T101" s="191"/>
      <c r="U101" s="795"/>
      <c r="V101" s="795"/>
      <c r="W101" s="191"/>
      <c r="X101" s="191"/>
      <c r="Y101" s="795"/>
      <c r="Z101" s="795"/>
      <c r="AA101" s="191"/>
      <c r="AB101" s="191"/>
      <c r="AC101" s="795"/>
      <c r="AD101" s="795"/>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row>
    <row r="102" spans="1:61">
      <c r="A102" s="187" t="s">
        <v>232</v>
      </c>
      <c r="B102" s="195"/>
      <c r="C102" s="659">
        <v>0</v>
      </c>
      <c r="D102" s="653">
        <v>0</v>
      </c>
      <c r="E102" s="659">
        <f t="shared" si="0"/>
        <v>0</v>
      </c>
      <c r="F102" s="653">
        <f t="shared" si="1"/>
        <v>0</v>
      </c>
      <c r="G102" s="659">
        <v>-137.91300000000001</v>
      </c>
      <c r="H102" s="653">
        <v>16.553000000000001</v>
      </c>
      <c r="I102" s="659">
        <f t="shared" si="2"/>
        <v>4.1079999999999757</v>
      </c>
      <c r="J102" s="653">
        <f t="shared" si="3"/>
        <v>155.702</v>
      </c>
      <c r="K102" s="659">
        <v>1058.6410000000001</v>
      </c>
      <c r="L102" s="653">
        <v>316.32400000000001</v>
      </c>
      <c r="M102" s="659">
        <f t="shared" si="4"/>
        <v>239.80700000000013</v>
      </c>
      <c r="N102" s="653">
        <f t="shared" si="5"/>
        <v>433.09699999999998</v>
      </c>
      <c r="O102" s="659">
        <v>508.51299999999998</v>
      </c>
      <c r="P102" s="653">
        <v>504.65100000000001</v>
      </c>
      <c r="Q102" s="659">
        <f t="shared" si="6"/>
        <v>145.42199999999997</v>
      </c>
      <c r="R102" s="653">
        <f t="shared" si="7"/>
        <v>108.28199999999998</v>
      </c>
      <c r="S102" s="659">
        <v>0</v>
      </c>
      <c r="T102" s="653">
        <v>0</v>
      </c>
      <c r="U102" s="659">
        <f t="shared" si="8"/>
        <v>0</v>
      </c>
      <c r="V102" s="653">
        <f t="shared" si="9"/>
        <v>0</v>
      </c>
      <c r="W102" s="659">
        <v>0</v>
      </c>
      <c r="X102" s="653">
        <v>-2E-3</v>
      </c>
      <c r="Y102" s="659">
        <f t="shared" si="10"/>
        <v>0</v>
      </c>
      <c r="Z102" s="653">
        <f t="shared" si="11"/>
        <v>0</v>
      </c>
      <c r="AA102" s="659">
        <v>1429.241</v>
      </c>
      <c r="AB102" s="653">
        <v>837.52599999999995</v>
      </c>
      <c r="AC102" s="659">
        <f t="shared" si="13"/>
        <v>389.33699999999999</v>
      </c>
      <c r="AD102" s="653">
        <f t="shared" si="12"/>
        <v>697.0809999999999</v>
      </c>
      <c r="AF102" s="187" t="s">
        <v>232</v>
      </c>
      <c r="AG102" s="195">
        <v>0</v>
      </c>
      <c r="AH102" s="659">
        <v>0</v>
      </c>
      <c r="AI102" s="653">
        <v>0</v>
      </c>
      <c r="AJ102" s="659">
        <v>0</v>
      </c>
      <c r="AK102" s="653">
        <v>0</v>
      </c>
      <c r="AL102" s="659">
        <v>-142.02099999999999</v>
      </c>
      <c r="AM102" s="653">
        <v>-139.149</v>
      </c>
      <c r="AN102" s="659">
        <v>-27.302</v>
      </c>
      <c r="AO102" s="653">
        <v>-53.765000000000001</v>
      </c>
      <c r="AP102" s="659">
        <v>818.83399999999995</v>
      </c>
      <c r="AQ102" s="653">
        <v>-116.773</v>
      </c>
      <c r="AR102" s="659">
        <v>226.006</v>
      </c>
      <c r="AS102" s="653">
        <v>-595.09299999999996</v>
      </c>
      <c r="AT102" s="659">
        <v>363.09100000000001</v>
      </c>
      <c r="AU102" s="653">
        <v>396.36900000000003</v>
      </c>
      <c r="AV102" s="659">
        <v>121.572</v>
      </c>
      <c r="AW102" s="653">
        <v>113.93300000000001</v>
      </c>
      <c r="AX102" s="659">
        <v>0</v>
      </c>
      <c r="AY102" s="653">
        <v>0</v>
      </c>
      <c r="AZ102" s="659">
        <v>0</v>
      </c>
      <c r="BA102" s="653">
        <v>0</v>
      </c>
      <c r="BB102" s="659">
        <v>0</v>
      </c>
      <c r="BC102" s="653">
        <v>-2E-3</v>
      </c>
      <c r="BD102" s="659">
        <v>0</v>
      </c>
      <c r="BE102" s="653">
        <v>4.0000000000000001E-3</v>
      </c>
      <c r="BF102" s="659">
        <v>1039.904</v>
      </c>
      <c r="BG102" s="653">
        <v>140.44499999999999</v>
      </c>
      <c r="BH102" s="659">
        <v>360.42500000000001</v>
      </c>
      <c r="BI102" s="653">
        <v>319.18700000000001</v>
      </c>
    </row>
    <row r="103" spans="1:61">
      <c r="E103" s="795"/>
      <c r="F103" s="795"/>
      <c r="I103" s="795"/>
      <c r="J103" s="795"/>
      <c r="M103" s="795"/>
      <c r="N103" s="795"/>
      <c r="Q103" s="795"/>
      <c r="R103" s="795"/>
      <c r="S103" s="191"/>
      <c r="T103" s="191"/>
      <c r="U103" s="795"/>
      <c r="V103" s="795"/>
      <c r="W103" s="191"/>
      <c r="X103" s="191"/>
      <c r="Y103" s="795"/>
      <c r="Z103" s="795"/>
      <c r="AA103" s="191"/>
      <c r="AB103" s="191"/>
      <c r="AC103" s="795"/>
      <c r="AD103" s="795"/>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row>
    <row r="104" spans="1:61">
      <c r="A104" s="187" t="s">
        <v>233</v>
      </c>
      <c r="B104" s="195"/>
      <c r="C104" s="659">
        <v>0</v>
      </c>
      <c r="D104" s="653">
        <v>0</v>
      </c>
      <c r="E104" s="659">
        <f t="shared" si="0"/>
        <v>0</v>
      </c>
      <c r="F104" s="653">
        <f t="shared" si="1"/>
        <v>0</v>
      </c>
      <c r="G104" s="659">
        <v>229.554</v>
      </c>
      <c r="H104" s="653">
        <v>309.09699999999998</v>
      </c>
      <c r="I104" s="659">
        <f t="shared" si="2"/>
        <v>27.586000000000013</v>
      </c>
      <c r="J104" s="653">
        <f t="shared" si="3"/>
        <v>94.304999999999978</v>
      </c>
      <c r="K104" s="659">
        <v>-685.2</v>
      </c>
      <c r="L104" s="653">
        <v>-717.28</v>
      </c>
      <c r="M104" s="659">
        <f t="shared" si="4"/>
        <v>-196.82900000000006</v>
      </c>
      <c r="N104" s="653">
        <f t="shared" si="5"/>
        <v>-205.096</v>
      </c>
      <c r="O104" s="659">
        <v>-81.876000000000005</v>
      </c>
      <c r="P104" s="653">
        <v>-70.721999999999994</v>
      </c>
      <c r="Q104" s="659">
        <f t="shared" si="6"/>
        <v>-24.839000000000006</v>
      </c>
      <c r="R104" s="653">
        <f t="shared" si="7"/>
        <v>-22.205999999999996</v>
      </c>
      <c r="S104" s="659">
        <v>0</v>
      </c>
      <c r="T104" s="653">
        <v>0</v>
      </c>
      <c r="U104" s="659">
        <f t="shared" si="8"/>
        <v>0</v>
      </c>
      <c r="V104" s="653">
        <f t="shared" si="9"/>
        <v>0</v>
      </c>
      <c r="W104" s="659">
        <v>0</v>
      </c>
      <c r="X104" s="653">
        <v>0</v>
      </c>
      <c r="Y104" s="659">
        <f t="shared" si="10"/>
        <v>0</v>
      </c>
      <c r="Z104" s="653">
        <f t="shared" si="11"/>
        <v>0</v>
      </c>
      <c r="AA104" s="659">
        <v>-537.52200000000005</v>
      </c>
      <c r="AB104" s="653">
        <v>-478.90499999999997</v>
      </c>
      <c r="AC104" s="659">
        <f t="shared" si="13"/>
        <v>-194.08200000000005</v>
      </c>
      <c r="AD104" s="653">
        <f t="shared" si="12"/>
        <v>-132.99699999999996</v>
      </c>
      <c r="AF104" s="187" t="s">
        <v>233</v>
      </c>
      <c r="AG104" s="195">
        <v>0</v>
      </c>
      <c r="AH104" s="659">
        <v>0</v>
      </c>
      <c r="AI104" s="653">
        <v>0</v>
      </c>
      <c r="AJ104" s="659">
        <v>0</v>
      </c>
      <c r="AK104" s="653">
        <v>0</v>
      </c>
      <c r="AL104" s="659">
        <v>201.96799999999999</v>
      </c>
      <c r="AM104" s="653">
        <v>214.792</v>
      </c>
      <c r="AN104" s="659">
        <v>21.437999999999999</v>
      </c>
      <c r="AO104" s="653">
        <v>98.509</v>
      </c>
      <c r="AP104" s="659">
        <v>-488.37099999999998</v>
      </c>
      <c r="AQ104" s="653">
        <v>-512.18399999999997</v>
      </c>
      <c r="AR104" s="659">
        <v>-172.529</v>
      </c>
      <c r="AS104" s="653">
        <v>-201.1</v>
      </c>
      <c r="AT104" s="659">
        <v>-57.036999999999999</v>
      </c>
      <c r="AU104" s="653">
        <v>-48.515999999999998</v>
      </c>
      <c r="AV104" s="659">
        <v>-23.635999999999999</v>
      </c>
      <c r="AW104" s="653">
        <v>-10.221</v>
      </c>
      <c r="AX104" s="659">
        <v>0</v>
      </c>
      <c r="AY104" s="653">
        <v>0</v>
      </c>
      <c r="AZ104" s="659">
        <v>0</v>
      </c>
      <c r="BA104" s="653">
        <v>0</v>
      </c>
      <c r="BB104" s="659">
        <v>0</v>
      </c>
      <c r="BC104" s="653">
        <v>0</v>
      </c>
      <c r="BD104" s="659">
        <v>0</v>
      </c>
      <c r="BE104" s="653">
        <v>0</v>
      </c>
      <c r="BF104" s="659">
        <v>-343.44</v>
      </c>
      <c r="BG104" s="653">
        <v>-345.90800000000002</v>
      </c>
      <c r="BH104" s="659">
        <v>-71.861000000000004</v>
      </c>
      <c r="BI104" s="653">
        <v>-108.611</v>
      </c>
    </row>
    <row r="105" spans="1:61">
      <c r="A105" s="187"/>
      <c r="B105" s="195" t="s">
        <v>84</v>
      </c>
      <c r="C105" s="650">
        <v>0</v>
      </c>
      <c r="D105" s="653">
        <v>0</v>
      </c>
      <c r="E105" s="650">
        <f t="shared" si="0"/>
        <v>0</v>
      </c>
      <c r="F105" s="653">
        <f t="shared" si="1"/>
        <v>0</v>
      </c>
      <c r="G105" s="650">
        <v>12.281000000000001</v>
      </c>
      <c r="H105" s="653">
        <v>27.318000000000001</v>
      </c>
      <c r="I105" s="650">
        <f>G105-AL105</f>
        <v>-3.4049999999999994</v>
      </c>
      <c r="J105" s="653">
        <f t="shared" si="3"/>
        <v>7.8390000000000022</v>
      </c>
      <c r="K105" s="650">
        <v>225.45599999999999</v>
      </c>
      <c r="L105" s="653">
        <v>296.63400000000001</v>
      </c>
      <c r="M105" s="650">
        <f t="shared" si="4"/>
        <v>71.99799999999999</v>
      </c>
      <c r="N105" s="653">
        <f t="shared" si="5"/>
        <v>70.015000000000015</v>
      </c>
      <c r="O105" s="650">
        <v>42.323</v>
      </c>
      <c r="P105" s="653">
        <v>28.974</v>
      </c>
      <c r="Q105" s="650">
        <f t="shared" si="6"/>
        <v>10.234000000000002</v>
      </c>
      <c r="R105" s="653">
        <f t="shared" si="7"/>
        <v>10.193999999999999</v>
      </c>
      <c r="S105" s="650">
        <v>0</v>
      </c>
      <c r="T105" s="653">
        <v>0</v>
      </c>
      <c r="U105" s="650">
        <f t="shared" si="8"/>
        <v>0</v>
      </c>
      <c r="V105" s="653">
        <f t="shared" si="9"/>
        <v>0</v>
      </c>
      <c r="W105" s="650">
        <v>0</v>
      </c>
      <c r="X105" s="653">
        <v>0</v>
      </c>
      <c r="Y105" s="650">
        <f t="shared" si="10"/>
        <v>0</v>
      </c>
      <c r="Z105" s="653">
        <f t="shared" si="11"/>
        <v>0</v>
      </c>
      <c r="AA105" s="650">
        <v>280.06</v>
      </c>
      <c r="AB105" s="653">
        <v>352.92599999999999</v>
      </c>
      <c r="AC105" s="650">
        <f t="shared" si="13"/>
        <v>78.826999999999998</v>
      </c>
      <c r="AD105" s="653">
        <f t="shared" si="12"/>
        <v>88.048000000000002</v>
      </c>
      <c r="AF105" s="187">
        <v>0</v>
      </c>
      <c r="AG105" s="195" t="s">
        <v>84</v>
      </c>
      <c r="AH105" s="650">
        <v>0</v>
      </c>
      <c r="AI105" s="653">
        <v>0</v>
      </c>
      <c r="AJ105" s="650">
        <v>0</v>
      </c>
      <c r="AK105" s="653">
        <v>0</v>
      </c>
      <c r="AL105" s="650">
        <v>15.686</v>
      </c>
      <c r="AM105" s="653">
        <v>19.478999999999999</v>
      </c>
      <c r="AN105" s="650">
        <v>4.5149999999999997</v>
      </c>
      <c r="AO105" s="653">
        <v>9.1449999999999996</v>
      </c>
      <c r="AP105" s="650">
        <v>153.458</v>
      </c>
      <c r="AQ105" s="653">
        <v>226.619</v>
      </c>
      <c r="AR105" s="650">
        <v>26.5</v>
      </c>
      <c r="AS105" s="653">
        <v>56.143999999999998</v>
      </c>
      <c r="AT105" s="650">
        <v>32.088999999999999</v>
      </c>
      <c r="AU105" s="653">
        <v>18.78</v>
      </c>
      <c r="AV105" s="650">
        <v>8.3000000000000007</v>
      </c>
      <c r="AW105" s="653">
        <v>10.909000000000001</v>
      </c>
      <c r="AX105" s="650">
        <v>0</v>
      </c>
      <c r="AY105" s="653">
        <v>0</v>
      </c>
      <c r="AZ105" s="650">
        <v>0</v>
      </c>
      <c r="BA105" s="653">
        <v>0</v>
      </c>
      <c r="BB105" s="650">
        <v>0</v>
      </c>
      <c r="BC105" s="653">
        <v>0</v>
      </c>
      <c r="BD105" s="650">
        <v>0</v>
      </c>
      <c r="BE105" s="653">
        <v>0</v>
      </c>
      <c r="BF105" s="650">
        <v>201.233</v>
      </c>
      <c r="BG105" s="653">
        <v>264.87799999999999</v>
      </c>
      <c r="BH105" s="650">
        <v>67.266999999999996</v>
      </c>
      <c r="BI105" s="653">
        <v>120.881</v>
      </c>
    </row>
    <row r="106" spans="1:61">
      <c r="A106" s="193"/>
      <c r="B106" s="196" t="s">
        <v>176</v>
      </c>
      <c r="C106" s="650">
        <v>0</v>
      </c>
      <c r="D106" s="654">
        <v>0</v>
      </c>
      <c r="E106" s="650">
        <f t="shared" si="0"/>
        <v>0</v>
      </c>
      <c r="F106" s="654">
        <f t="shared" si="1"/>
        <v>0</v>
      </c>
      <c r="G106" s="650">
        <v>6.226</v>
      </c>
      <c r="H106" s="654">
        <v>18.433</v>
      </c>
      <c r="I106" s="650">
        <f t="shared" si="2"/>
        <v>-2.21</v>
      </c>
      <c r="J106" s="654">
        <f t="shared" si="3"/>
        <v>5.645999999999999</v>
      </c>
      <c r="K106" s="650">
        <v>54.186999999999998</v>
      </c>
      <c r="L106" s="654">
        <v>21.338000000000001</v>
      </c>
      <c r="M106" s="650">
        <f t="shared" si="4"/>
        <v>2.6689999999999969</v>
      </c>
      <c r="N106" s="654">
        <f t="shared" si="5"/>
        <v>6.1160000000000014</v>
      </c>
      <c r="O106" s="650">
        <v>0</v>
      </c>
      <c r="P106" s="654">
        <v>0.34200000000000003</v>
      </c>
      <c r="Q106" s="650">
        <f t="shared" si="6"/>
        <v>0</v>
      </c>
      <c r="R106" s="654">
        <f t="shared" si="7"/>
        <v>3.3000000000000029E-2</v>
      </c>
      <c r="S106" s="650">
        <v>0</v>
      </c>
      <c r="T106" s="654">
        <v>0</v>
      </c>
      <c r="U106" s="650">
        <f t="shared" si="8"/>
        <v>0</v>
      </c>
      <c r="V106" s="654">
        <f t="shared" si="9"/>
        <v>0</v>
      </c>
      <c r="W106" s="650">
        <v>0</v>
      </c>
      <c r="X106" s="654">
        <v>0</v>
      </c>
      <c r="Y106" s="650">
        <f t="shared" si="10"/>
        <v>0</v>
      </c>
      <c r="Z106" s="654">
        <f t="shared" si="11"/>
        <v>0</v>
      </c>
      <c r="AA106" s="650">
        <v>60.412999999999997</v>
      </c>
      <c r="AB106" s="654">
        <v>40.113</v>
      </c>
      <c r="AC106" s="650">
        <f t="shared" si="13"/>
        <v>0.45899999999999608</v>
      </c>
      <c r="AD106" s="654">
        <f t="shared" si="12"/>
        <v>11.794999999999998</v>
      </c>
      <c r="AF106" s="193">
        <v>0</v>
      </c>
      <c r="AG106" s="196" t="s">
        <v>176</v>
      </c>
      <c r="AH106" s="650">
        <v>0</v>
      </c>
      <c r="AI106" s="654">
        <v>0</v>
      </c>
      <c r="AJ106" s="650">
        <v>0</v>
      </c>
      <c r="AK106" s="654">
        <v>0</v>
      </c>
      <c r="AL106" s="650">
        <v>8.4359999999999999</v>
      </c>
      <c r="AM106" s="654">
        <v>12.787000000000001</v>
      </c>
      <c r="AN106" s="650">
        <v>2.1349999999999998</v>
      </c>
      <c r="AO106" s="654">
        <v>6.39</v>
      </c>
      <c r="AP106" s="650">
        <v>51.518000000000001</v>
      </c>
      <c r="AQ106" s="654">
        <v>15.222</v>
      </c>
      <c r="AR106" s="650">
        <v>15.417999999999999</v>
      </c>
      <c r="AS106" s="654">
        <v>5.1150000000000002</v>
      </c>
      <c r="AT106" s="650">
        <v>0</v>
      </c>
      <c r="AU106" s="654">
        <v>0.309</v>
      </c>
      <c r="AV106" s="650">
        <v>0</v>
      </c>
      <c r="AW106" s="654">
        <v>-6.2E-2</v>
      </c>
      <c r="AX106" s="650">
        <v>0</v>
      </c>
      <c r="AY106" s="654">
        <v>0</v>
      </c>
      <c r="AZ106" s="650">
        <v>0</v>
      </c>
      <c r="BA106" s="654">
        <v>0</v>
      </c>
      <c r="BB106" s="650">
        <v>0</v>
      </c>
      <c r="BC106" s="654">
        <v>0</v>
      </c>
      <c r="BD106" s="650">
        <v>0</v>
      </c>
      <c r="BE106" s="654">
        <v>0</v>
      </c>
      <c r="BF106" s="650">
        <v>59.954000000000001</v>
      </c>
      <c r="BG106" s="654">
        <v>28.318000000000001</v>
      </c>
      <c r="BH106" s="650">
        <v>18.085999999999999</v>
      </c>
      <c r="BI106" s="654">
        <v>9.3000000000000007</v>
      </c>
    </row>
    <row r="107" spans="1:61">
      <c r="A107" s="193"/>
      <c r="B107" s="196" t="s">
        <v>203</v>
      </c>
      <c r="C107" s="650">
        <v>0</v>
      </c>
      <c r="D107" s="654">
        <v>0</v>
      </c>
      <c r="E107" s="650">
        <f t="shared" si="0"/>
        <v>0</v>
      </c>
      <c r="F107" s="654">
        <f t="shared" si="1"/>
        <v>0</v>
      </c>
      <c r="G107" s="650">
        <v>6.0549999999999997</v>
      </c>
      <c r="H107" s="654">
        <v>8.8849999999999998</v>
      </c>
      <c r="I107" s="650">
        <f t="shared" si="2"/>
        <v>-1.1950000000000003</v>
      </c>
      <c r="J107" s="654">
        <f t="shared" si="3"/>
        <v>2.1929999999999996</v>
      </c>
      <c r="K107" s="650">
        <v>171.26900000000001</v>
      </c>
      <c r="L107" s="654">
        <v>275.29599999999999</v>
      </c>
      <c r="M107" s="650">
        <f t="shared" si="4"/>
        <v>69.329000000000008</v>
      </c>
      <c r="N107" s="654">
        <f t="shared" si="5"/>
        <v>63.899000000000001</v>
      </c>
      <c r="O107" s="650">
        <v>42.323</v>
      </c>
      <c r="P107" s="654">
        <v>28.632000000000001</v>
      </c>
      <c r="Q107" s="650">
        <f t="shared" si="6"/>
        <v>10.234000000000002</v>
      </c>
      <c r="R107" s="654">
        <f t="shared" si="7"/>
        <v>10.161000000000001</v>
      </c>
      <c r="S107" s="650">
        <v>0</v>
      </c>
      <c r="T107" s="654">
        <v>0</v>
      </c>
      <c r="U107" s="650">
        <f t="shared" si="8"/>
        <v>0</v>
      </c>
      <c r="V107" s="654">
        <f t="shared" si="9"/>
        <v>0</v>
      </c>
      <c r="W107" s="650">
        <v>0</v>
      </c>
      <c r="X107" s="654">
        <v>0</v>
      </c>
      <c r="Y107" s="650">
        <f t="shared" si="10"/>
        <v>0</v>
      </c>
      <c r="Z107" s="654">
        <f t="shared" si="11"/>
        <v>0</v>
      </c>
      <c r="AA107" s="650">
        <v>219.64699999999999</v>
      </c>
      <c r="AB107" s="654">
        <v>312.81299999999999</v>
      </c>
      <c r="AC107" s="650">
        <f t="shared" si="13"/>
        <v>78.367999999999995</v>
      </c>
      <c r="AD107" s="654">
        <f t="shared" si="12"/>
        <v>76.252999999999986</v>
      </c>
      <c r="AF107" s="193">
        <v>0</v>
      </c>
      <c r="AG107" s="196" t="s">
        <v>203</v>
      </c>
      <c r="AH107" s="650">
        <v>0</v>
      </c>
      <c r="AI107" s="654">
        <v>0</v>
      </c>
      <c r="AJ107" s="650">
        <v>0</v>
      </c>
      <c r="AK107" s="654">
        <v>0</v>
      </c>
      <c r="AL107" s="650">
        <v>7.25</v>
      </c>
      <c r="AM107" s="654">
        <v>6.6920000000000002</v>
      </c>
      <c r="AN107" s="650">
        <v>2.38</v>
      </c>
      <c r="AO107" s="654">
        <v>2.7549999999999999</v>
      </c>
      <c r="AP107" s="650">
        <v>101.94</v>
      </c>
      <c r="AQ107" s="654">
        <v>211.39699999999999</v>
      </c>
      <c r="AR107" s="650">
        <v>11.082000000000001</v>
      </c>
      <c r="AS107" s="654">
        <v>51.029000000000003</v>
      </c>
      <c r="AT107" s="650">
        <v>32.088999999999999</v>
      </c>
      <c r="AU107" s="654">
        <v>18.471</v>
      </c>
      <c r="AV107" s="650">
        <v>8.3000000000000007</v>
      </c>
      <c r="AW107" s="654">
        <v>10.971</v>
      </c>
      <c r="AX107" s="650">
        <v>0</v>
      </c>
      <c r="AY107" s="654">
        <v>0</v>
      </c>
      <c r="AZ107" s="650">
        <v>0</v>
      </c>
      <c r="BA107" s="654">
        <v>0</v>
      </c>
      <c r="BB107" s="650">
        <v>0</v>
      </c>
      <c r="BC107" s="654">
        <v>0</v>
      </c>
      <c r="BD107" s="650">
        <v>0</v>
      </c>
      <c r="BE107" s="654">
        <v>0</v>
      </c>
      <c r="BF107" s="650">
        <v>141.279</v>
      </c>
      <c r="BG107" s="654">
        <v>236.56</v>
      </c>
      <c r="BH107" s="650">
        <v>49.180999999999997</v>
      </c>
      <c r="BI107" s="654">
        <v>111.581</v>
      </c>
    </row>
    <row r="108" spans="1:61">
      <c r="A108" s="187"/>
      <c r="B108" s="195" t="s">
        <v>100</v>
      </c>
      <c r="C108" s="659">
        <v>0</v>
      </c>
      <c r="D108" s="653">
        <v>0</v>
      </c>
      <c r="E108" s="659">
        <f t="shared" si="0"/>
        <v>0</v>
      </c>
      <c r="F108" s="653">
        <f t="shared" si="1"/>
        <v>0</v>
      </c>
      <c r="G108" s="659">
        <v>-226.60400000000001</v>
      </c>
      <c r="H108" s="653">
        <v>-292.37</v>
      </c>
      <c r="I108" s="659">
        <f t="shared" si="2"/>
        <v>30.972999999999985</v>
      </c>
      <c r="J108" s="653">
        <f t="shared" si="3"/>
        <v>-28.168000000000006</v>
      </c>
      <c r="K108" s="659">
        <v>-900.15700000000004</v>
      </c>
      <c r="L108" s="653">
        <v>-986.20799999999997</v>
      </c>
      <c r="M108" s="659">
        <f t="shared" si="4"/>
        <v>-296.67200000000003</v>
      </c>
      <c r="N108" s="653">
        <f t="shared" si="5"/>
        <v>-262.78499999999997</v>
      </c>
      <c r="O108" s="659">
        <v>-133.023</v>
      </c>
      <c r="P108" s="653">
        <v>-85.378</v>
      </c>
      <c r="Q108" s="659">
        <f t="shared" si="6"/>
        <v>-37.399999999999991</v>
      </c>
      <c r="R108" s="653">
        <f t="shared" si="7"/>
        <v>-28.237000000000002</v>
      </c>
      <c r="S108" s="659">
        <v>0</v>
      </c>
      <c r="T108" s="653">
        <v>0</v>
      </c>
      <c r="U108" s="659">
        <f t="shared" si="8"/>
        <v>0</v>
      </c>
      <c r="V108" s="653">
        <f t="shared" si="9"/>
        <v>0</v>
      </c>
      <c r="W108" s="659">
        <v>0</v>
      </c>
      <c r="X108" s="653">
        <v>0</v>
      </c>
      <c r="Y108" s="659">
        <f t="shared" si="10"/>
        <v>0</v>
      </c>
      <c r="Z108" s="653">
        <f t="shared" si="11"/>
        <v>0</v>
      </c>
      <c r="AA108" s="659">
        <v>-1259.7840000000001</v>
      </c>
      <c r="AB108" s="653">
        <v>-1363.9559999999999</v>
      </c>
      <c r="AC108" s="659">
        <f t="shared" si="13"/>
        <v>-303.09900000000016</v>
      </c>
      <c r="AD108" s="653">
        <f t="shared" si="12"/>
        <v>-319.18999999999983</v>
      </c>
      <c r="AF108" s="187">
        <v>0</v>
      </c>
      <c r="AG108" s="195" t="s">
        <v>100</v>
      </c>
      <c r="AH108" s="659">
        <v>0</v>
      </c>
      <c r="AI108" s="653">
        <v>0</v>
      </c>
      <c r="AJ108" s="659">
        <v>0</v>
      </c>
      <c r="AK108" s="653">
        <v>0</v>
      </c>
      <c r="AL108" s="659">
        <v>-257.577</v>
      </c>
      <c r="AM108" s="653">
        <v>-264.202</v>
      </c>
      <c r="AN108" s="659">
        <v>-146.02500000000001</v>
      </c>
      <c r="AO108" s="653">
        <v>-108.247</v>
      </c>
      <c r="AP108" s="659">
        <v>-603.48500000000001</v>
      </c>
      <c r="AQ108" s="653">
        <v>-723.423</v>
      </c>
      <c r="AR108" s="659">
        <v>-185.154</v>
      </c>
      <c r="AS108" s="653">
        <v>-244.85400000000001</v>
      </c>
      <c r="AT108" s="659">
        <v>-95.623000000000005</v>
      </c>
      <c r="AU108" s="653">
        <v>-57.140999999999998</v>
      </c>
      <c r="AV108" s="659">
        <v>-33.856999999999999</v>
      </c>
      <c r="AW108" s="653">
        <v>-15.398999999999999</v>
      </c>
      <c r="AX108" s="659">
        <v>0</v>
      </c>
      <c r="AY108" s="653">
        <v>0</v>
      </c>
      <c r="AZ108" s="659">
        <v>0</v>
      </c>
      <c r="BA108" s="653">
        <v>0</v>
      </c>
      <c r="BB108" s="659">
        <v>0</v>
      </c>
      <c r="BC108" s="653">
        <v>0</v>
      </c>
      <c r="BD108" s="659">
        <v>0</v>
      </c>
      <c r="BE108" s="653">
        <v>0</v>
      </c>
      <c r="BF108" s="659">
        <v>-956.68499999999995</v>
      </c>
      <c r="BG108" s="653">
        <v>-1044.7660000000001</v>
      </c>
      <c r="BH108" s="659">
        <v>-267.798</v>
      </c>
      <c r="BI108" s="653">
        <v>-373.46499999999997</v>
      </c>
    </row>
    <row r="109" spans="1:61">
      <c r="A109" s="193"/>
      <c r="B109" s="196" t="s">
        <v>204</v>
      </c>
      <c r="C109" s="650">
        <v>0</v>
      </c>
      <c r="D109" s="654">
        <v>0</v>
      </c>
      <c r="E109" s="650">
        <f t="shared" ref="E109:E126" si="14">C109-AH109</f>
        <v>0</v>
      </c>
      <c r="F109" s="654">
        <f t="shared" ref="F109:F126" si="15">D109-AI109</f>
        <v>0</v>
      </c>
      <c r="G109" s="650">
        <v>-0.252</v>
      </c>
      <c r="H109" s="654">
        <v>-2.5000000000000001E-2</v>
      </c>
      <c r="I109" s="650">
        <f t="shared" si="2"/>
        <v>-0.161</v>
      </c>
      <c r="J109" s="654">
        <f t="shared" si="3"/>
        <v>-1.6E-2</v>
      </c>
      <c r="K109" s="650">
        <v>-32.826999999999998</v>
      </c>
      <c r="L109" s="654">
        <v>-28.411999999999999</v>
      </c>
      <c r="M109" s="650">
        <f t="shared" si="4"/>
        <v>-8.1679999999999993</v>
      </c>
      <c r="N109" s="654">
        <f t="shared" si="5"/>
        <v>-7.532</v>
      </c>
      <c r="O109" s="650">
        <v>0</v>
      </c>
      <c r="P109" s="654">
        <v>-3.2330000000000001</v>
      </c>
      <c r="Q109" s="650">
        <f t="shared" si="6"/>
        <v>0</v>
      </c>
      <c r="R109" s="654">
        <f t="shared" si="7"/>
        <v>0.14299999999999979</v>
      </c>
      <c r="S109" s="650">
        <v>0</v>
      </c>
      <c r="T109" s="654">
        <v>0</v>
      </c>
      <c r="U109" s="650">
        <f t="shared" si="8"/>
        <v>0</v>
      </c>
      <c r="V109" s="654">
        <f t="shared" si="9"/>
        <v>0</v>
      </c>
      <c r="W109" s="650">
        <v>0</v>
      </c>
      <c r="X109" s="654">
        <v>0</v>
      </c>
      <c r="Y109" s="650">
        <f t="shared" si="10"/>
        <v>0</v>
      </c>
      <c r="Z109" s="654">
        <f t="shared" si="11"/>
        <v>0</v>
      </c>
      <c r="AA109" s="650">
        <v>-33.079000000000001</v>
      </c>
      <c r="AB109" s="654">
        <v>-31.67</v>
      </c>
      <c r="AC109" s="650">
        <f t="shared" si="13"/>
        <v>-8.3290000000000006</v>
      </c>
      <c r="AD109" s="654">
        <f t="shared" si="12"/>
        <v>-7.4050000000000011</v>
      </c>
      <c r="AF109" s="193">
        <v>0</v>
      </c>
      <c r="AG109" s="196" t="s">
        <v>204</v>
      </c>
      <c r="AH109" s="650">
        <v>0</v>
      </c>
      <c r="AI109" s="654">
        <v>0</v>
      </c>
      <c r="AJ109" s="650">
        <v>0</v>
      </c>
      <c r="AK109" s="654">
        <v>0</v>
      </c>
      <c r="AL109" s="650">
        <v>-9.0999999999999998E-2</v>
      </c>
      <c r="AM109" s="654">
        <v>-8.9999999999999993E-3</v>
      </c>
      <c r="AN109" s="650">
        <v>-1.2E-2</v>
      </c>
      <c r="AO109" s="654">
        <v>-3.0000000000000001E-3</v>
      </c>
      <c r="AP109" s="650">
        <v>-24.658999999999999</v>
      </c>
      <c r="AQ109" s="654">
        <v>-20.88</v>
      </c>
      <c r="AR109" s="650">
        <v>-8.0269999999999992</v>
      </c>
      <c r="AS109" s="654">
        <v>17.038</v>
      </c>
      <c r="AT109" s="650">
        <v>0</v>
      </c>
      <c r="AU109" s="654">
        <v>-3.3759999999999999</v>
      </c>
      <c r="AV109" s="650">
        <v>0</v>
      </c>
      <c r="AW109" s="654">
        <v>0.129</v>
      </c>
      <c r="AX109" s="650">
        <v>0</v>
      </c>
      <c r="AY109" s="654">
        <v>0</v>
      </c>
      <c r="AZ109" s="650">
        <v>0</v>
      </c>
      <c r="BA109" s="654">
        <v>0</v>
      </c>
      <c r="BB109" s="650">
        <v>0</v>
      </c>
      <c r="BC109" s="654">
        <v>0</v>
      </c>
      <c r="BD109" s="650">
        <v>0</v>
      </c>
      <c r="BE109" s="654">
        <v>0</v>
      </c>
      <c r="BF109" s="650">
        <v>-24.75</v>
      </c>
      <c r="BG109" s="654">
        <v>-24.265000000000001</v>
      </c>
      <c r="BH109" s="650">
        <v>-8.7970000000000006</v>
      </c>
      <c r="BI109" s="654">
        <v>-20.196000000000002</v>
      </c>
    </row>
    <row r="110" spans="1:61">
      <c r="A110" s="193"/>
      <c r="B110" s="196" t="s">
        <v>205</v>
      </c>
      <c r="C110" s="650">
        <v>0</v>
      </c>
      <c r="D110" s="654">
        <v>0</v>
      </c>
      <c r="E110" s="650">
        <f t="shared" si="14"/>
        <v>0</v>
      </c>
      <c r="F110" s="654">
        <f t="shared" si="15"/>
        <v>0</v>
      </c>
      <c r="G110" s="650">
        <v>0</v>
      </c>
      <c r="H110" s="654">
        <v>0</v>
      </c>
      <c r="I110" s="650">
        <f t="shared" si="2"/>
        <v>0</v>
      </c>
      <c r="J110" s="654">
        <f t="shared" si="3"/>
        <v>0</v>
      </c>
      <c r="K110" s="650">
        <v>-184.42599999999999</v>
      </c>
      <c r="L110" s="654">
        <v>-148.88200000000001</v>
      </c>
      <c r="M110" s="650">
        <f t="shared" si="4"/>
        <v>-41.521999999999991</v>
      </c>
      <c r="N110" s="654">
        <f t="shared" si="5"/>
        <v>-37.207000000000008</v>
      </c>
      <c r="O110" s="650">
        <v>0</v>
      </c>
      <c r="P110" s="654">
        <v>-6.9509999999999996</v>
      </c>
      <c r="Q110" s="650">
        <f t="shared" si="6"/>
        <v>0</v>
      </c>
      <c r="R110" s="654">
        <f t="shared" si="7"/>
        <v>0.30800000000000072</v>
      </c>
      <c r="S110" s="650">
        <v>0</v>
      </c>
      <c r="T110" s="654">
        <v>0</v>
      </c>
      <c r="U110" s="650">
        <f t="shared" si="8"/>
        <v>0</v>
      </c>
      <c r="V110" s="654">
        <f t="shared" si="9"/>
        <v>0</v>
      </c>
      <c r="W110" s="650">
        <v>0</v>
      </c>
      <c r="X110" s="654">
        <v>0</v>
      </c>
      <c r="Y110" s="650">
        <f t="shared" si="10"/>
        <v>0</v>
      </c>
      <c r="Z110" s="654">
        <f t="shared" si="11"/>
        <v>0</v>
      </c>
      <c r="AA110" s="650">
        <v>-184.42599999999999</v>
      </c>
      <c r="AB110" s="654">
        <v>-155.833</v>
      </c>
      <c r="AC110" s="650">
        <f t="shared" si="13"/>
        <v>-41.521999999999991</v>
      </c>
      <c r="AD110" s="654">
        <f t="shared" si="12"/>
        <v>-36.899000000000001</v>
      </c>
      <c r="AF110" s="193">
        <v>0</v>
      </c>
      <c r="AG110" s="196" t="s">
        <v>205</v>
      </c>
      <c r="AH110" s="650">
        <v>0</v>
      </c>
      <c r="AI110" s="654">
        <v>0</v>
      </c>
      <c r="AJ110" s="650">
        <v>0</v>
      </c>
      <c r="AK110" s="654">
        <v>0</v>
      </c>
      <c r="AL110" s="650">
        <v>0</v>
      </c>
      <c r="AM110" s="654">
        <v>0</v>
      </c>
      <c r="AN110" s="650">
        <v>0</v>
      </c>
      <c r="AO110" s="654">
        <v>0</v>
      </c>
      <c r="AP110" s="650">
        <v>-142.904</v>
      </c>
      <c r="AQ110" s="654">
        <v>-111.675</v>
      </c>
      <c r="AR110" s="650">
        <v>-45.255000000000003</v>
      </c>
      <c r="AS110" s="654">
        <v>-50.185000000000002</v>
      </c>
      <c r="AT110" s="650">
        <v>0</v>
      </c>
      <c r="AU110" s="654">
        <v>-7.2590000000000003</v>
      </c>
      <c r="AV110" s="650">
        <v>0</v>
      </c>
      <c r="AW110" s="654">
        <v>0.27800000000000002</v>
      </c>
      <c r="AX110" s="650">
        <v>0</v>
      </c>
      <c r="AY110" s="654">
        <v>0</v>
      </c>
      <c r="AZ110" s="650">
        <v>0</v>
      </c>
      <c r="BA110" s="654">
        <v>0</v>
      </c>
      <c r="BB110" s="650">
        <v>0</v>
      </c>
      <c r="BC110" s="654">
        <v>0</v>
      </c>
      <c r="BD110" s="650">
        <v>0</v>
      </c>
      <c r="BE110" s="654">
        <v>0</v>
      </c>
      <c r="BF110" s="650">
        <v>-142.904</v>
      </c>
      <c r="BG110" s="654">
        <v>-118.934</v>
      </c>
      <c r="BH110" s="650">
        <v>-44.981000000000002</v>
      </c>
      <c r="BI110" s="654">
        <v>-29.748000000000001</v>
      </c>
    </row>
    <row r="111" spans="1:61">
      <c r="A111" s="193"/>
      <c r="B111" s="196" t="s">
        <v>108</v>
      </c>
      <c r="C111" s="650">
        <v>0</v>
      </c>
      <c r="D111" s="654">
        <v>0</v>
      </c>
      <c r="E111" s="650">
        <f t="shared" si="14"/>
        <v>0</v>
      </c>
      <c r="F111" s="654">
        <f t="shared" si="15"/>
        <v>0</v>
      </c>
      <c r="G111" s="650">
        <v>-226.352</v>
      </c>
      <c r="H111" s="654">
        <v>-292.34500000000003</v>
      </c>
      <c r="I111" s="650">
        <f t="shared" si="2"/>
        <v>31.133999999999986</v>
      </c>
      <c r="J111" s="654">
        <f t="shared" si="3"/>
        <v>-28.152000000000044</v>
      </c>
      <c r="K111" s="650">
        <v>-682.904</v>
      </c>
      <c r="L111" s="654">
        <v>-808.91399999999999</v>
      </c>
      <c r="M111" s="650">
        <f t="shared" si="4"/>
        <v>-246.98199999999997</v>
      </c>
      <c r="N111" s="654">
        <f t="shared" si="5"/>
        <v>-218.04599999999994</v>
      </c>
      <c r="O111" s="650">
        <v>-133.023</v>
      </c>
      <c r="P111" s="654">
        <v>-75.194000000000003</v>
      </c>
      <c r="Q111" s="650">
        <f t="shared" si="6"/>
        <v>-37.399999999999991</v>
      </c>
      <c r="R111" s="654">
        <f t="shared" si="7"/>
        <v>-28.688000000000002</v>
      </c>
      <c r="S111" s="650">
        <v>0</v>
      </c>
      <c r="T111" s="654">
        <v>0</v>
      </c>
      <c r="U111" s="650">
        <f t="shared" si="8"/>
        <v>0</v>
      </c>
      <c r="V111" s="654">
        <f t="shared" si="9"/>
        <v>0</v>
      </c>
      <c r="W111" s="650">
        <v>0</v>
      </c>
      <c r="X111" s="654">
        <v>0</v>
      </c>
      <c r="Y111" s="650">
        <f t="shared" si="10"/>
        <v>0</v>
      </c>
      <c r="Z111" s="654">
        <f t="shared" si="11"/>
        <v>0</v>
      </c>
      <c r="AA111" s="650">
        <v>-1042.279</v>
      </c>
      <c r="AB111" s="654">
        <v>-1176.453</v>
      </c>
      <c r="AC111" s="650">
        <f t="shared" si="13"/>
        <v>-253.24800000000005</v>
      </c>
      <c r="AD111" s="654">
        <f t="shared" si="12"/>
        <v>-274.88599999999997</v>
      </c>
      <c r="AF111" s="193">
        <v>0</v>
      </c>
      <c r="AG111" s="196" t="s">
        <v>108</v>
      </c>
      <c r="AH111" s="650">
        <v>0</v>
      </c>
      <c r="AI111" s="654">
        <v>0</v>
      </c>
      <c r="AJ111" s="650">
        <v>0</v>
      </c>
      <c r="AK111" s="654">
        <v>0</v>
      </c>
      <c r="AL111" s="650">
        <v>-257.48599999999999</v>
      </c>
      <c r="AM111" s="654">
        <v>-264.19299999999998</v>
      </c>
      <c r="AN111" s="650">
        <v>-146.01300000000001</v>
      </c>
      <c r="AO111" s="654">
        <v>-108.244</v>
      </c>
      <c r="AP111" s="650">
        <v>-435.92200000000003</v>
      </c>
      <c r="AQ111" s="654">
        <v>-590.86800000000005</v>
      </c>
      <c r="AR111" s="650">
        <v>-131.87200000000001</v>
      </c>
      <c r="AS111" s="654">
        <v>-211.70699999999999</v>
      </c>
      <c r="AT111" s="650">
        <v>-95.623000000000005</v>
      </c>
      <c r="AU111" s="654">
        <v>-46.506</v>
      </c>
      <c r="AV111" s="650">
        <v>-33.856999999999999</v>
      </c>
      <c r="AW111" s="654">
        <v>-15.805999999999999</v>
      </c>
      <c r="AX111" s="650">
        <v>0</v>
      </c>
      <c r="AY111" s="654">
        <v>0</v>
      </c>
      <c r="AZ111" s="650">
        <v>0</v>
      </c>
      <c r="BA111" s="654">
        <v>0</v>
      </c>
      <c r="BB111" s="650">
        <v>0</v>
      </c>
      <c r="BC111" s="654">
        <v>0</v>
      </c>
      <c r="BD111" s="650">
        <v>0</v>
      </c>
      <c r="BE111" s="654">
        <v>0</v>
      </c>
      <c r="BF111" s="650">
        <v>-789.03099999999995</v>
      </c>
      <c r="BG111" s="654">
        <v>-901.56700000000001</v>
      </c>
      <c r="BH111" s="650">
        <v>-214.02</v>
      </c>
      <c r="BI111" s="654">
        <v>-323.52100000000002</v>
      </c>
    </row>
    <row r="112" spans="1:61">
      <c r="A112" s="193"/>
      <c r="B112" s="194" t="s">
        <v>206</v>
      </c>
      <c r="C112" s="650">
        <v>0</v>
      </c>
      <c r="D112" s="654">
        <v>0</v>
      </c>
      <c r="E112" s="650">
        <f t="shared" si="14"/>
        <v>0</v>
      </c>
      <c r="F112" s="654">
        <f t="shared" si="15"/>
        <v>0</v>
      </c>
      <c r="G112" s="650">
        <v>477.62</v>
      </c>
      <c r="H112" s="654">
        <v>585.19799999999998</v>
      </c>
      <c r="I112" s="650">
        <f t="shared" si="2"/>
        <v>14.944999999999993</v>
      </c>
      <c r="J112" s="654">
        <f t="shared" si="3"/>
        <v>120.96199999999999</v>
      </c>
      <c r="K112" s="650">
        <v>0</v>
      </c>
      <c r="L112" s="654">
        <v>0</v>
      </c>
      <c r="M112" s="650">
        <f t="shared" si="4"/>
        <v>0</v>
      </c>
      <c r="N112" s="654">
        <f t="shared" si="5"/>
        <v>0</v>
      </c>
      <c r="O112" s="650">
        <v>0</v>
      </c>
      <c r="P112" s="654">
        <v>0</v>
      </c>
      <c r="Q112" s="650">
        <f t="shared" si="6"/>
        <v>0</v>
      </c>
      <c r="R112" s="654">
        <f t="shared" si="7"/>
        <v>0</v>
      </c>
      <c r="S112" s="650">
        <v>0</v>
      </c>
      <c r="T112" s="654">
        <v>0</v>
      </c>
      <c r="U112" s="650">
        <f t="shared" si="8"/>
        <v>0</v>
      </c>
      <c r="V112" s="654">
        <f t="shared" si="9"/>
        <v>0</v>
      </c>
      <c r="W112" s="650">
        <v>0</v>
      </c>
      <c r="X112" s="654">
        <v>0</v>
      </c>
      <c r="Y112" s="650">
        <f t="shared" si="10"/>
        <v>0</v>
      </c>
      <c r="Z112" s="654">
        <f t="shared" si="11"/>
        <v>0</v>
      </c>
      <c r="AA112" s="650">
        <v>477.62</v>
      </c>
      <c r="AB112" s="654">
        <v>585.19799999999998</v>
      </c>
      <c r="AC112" s="650">
        <f t="shared" si="13"/>
        <v>14.944999999999993</v>
      </c>
      <c r="AD112" s="654">
        <f t="shared" si="12"/>
        <v>120.96199999999999</v>
      </c>
      <c r="AF112" s="193">
        <v>0</v>
      </c>
      <c r="AG112" s="194" t="s">
        <v>206</v>
      </c>
      <c r="AH112" s="650">
        <v>0</v>
      </c>
      <c r="AI112" s="654">
        <v>0</v>
      </c>
      <c r="AJ112" s="650">
        <v>0</v>
      </c>
      <c r="AK112" s="654">
        <v>0</v>
      </c>
      <c r="AL112" s="650">
        <v>462.67500000000001</v>
      </c>
      <c r="AM112" s="654">
        <v>464.23599999999999</v>
      </c>
      <c r="AN112" s="650">
        <v>172.81</v>
      </c>
      <c r="AO112" s="654">
        <v>200.36799999999999</v>
      </c>
      <c r="AP112" s="650">
        <v>0</v>
      </c>
      <c r="AQ112" s="654">
        <v>0</v>
      </c>
      <c r="AR112" s="650">
        <v>0</v>
      </c>
      <c r="AS112" s="654">
        <v>0</v>
      </c>
      <c r="AT112" s="650">
        <v>0</v>
      </c>
      <c r="AU112" s="654">
        <v>0</v>
      </c>
      <c r="AV112" s="650">
        <v>0</v>
      </c>
      <c r="AW112" s="654">
        <v>0</v>
      </c>
      <c r="AX112" s="650">
        <v>0</v>
      </c>
      <c r="AY112" s="654">
        <v>0</v>
      </c>
      <c r="AZ112" s="650">
        <v>0</v>
      </c>
      <c r="BA112" s="654">
        <v>0</v>
      </c>
      <c r="BB112" s="650">
        <v>0</v>
      </c>
      <c r="BC112" s="654">
        <v>0</v>
      </c>
      <c r="BD112" s="650">
        <v>0</v>
      </c>
      <c r="BE112" s="654">
        <v>0</v>
      </c>
      <c r="BF112" s="650">
        <v>462.67500000000001</v>
      </c>
      <c r="BG112" s="654">
        <v>464.23599999999999</v>
      </c>
      <c r="BH112" s="650">
        <v>144.19800000000001</v>
      </c>
      <c r="BI112" s="654">
        <v>154.41900000000001</v>
      </c>
    </row>
    <row r="113" spans="1:61">
      <c r="A113" s="193"/>
      <c r="B113" s="195" t="s">
        <v>207</v>
      </c>
      <c r="C113" s="659">
        <v>0</v>
      </c>
      <c r="D113" s="653">
        <v>0</v>
      </c>
      <c r="E113" s="659">
        <f t="shared" si="14"/>
        <v>0</v>
      </c>
      <c r="F113" s="653">
        <f t="shared" si="15"/>
        <v>0</v>
      </c>
      <c r="G113" s="659">
        <v>-33.743000000000002</v>
      </c>
      <c r="H113" s="653">
        <v>-11.048999999999999</v>
      </c>
      <c r="I113" s="659">
        <f t="shared" si="2"/>
        <v>-14.927000000000003</v>
      </c>
      <c r="J113" s="653">
        <f t="shared" si="3"/>
        <v>-6.3279999999999994</v>
      </c>
      <c r="K113" s="659">
        <v>-10.499000000000001</v>
      </c>
      <c r="L113" s="653">
        <v>-27.706</v>
      </c>
      <c r="M113" s="659">
        <f t="shared" si="4"/>
        <v>27.844999999999999</v>
      </c>
      <c r="N113" s="653">
        <f t="shared" si="5"/>
        <v>-12.325999999999999</v>
      </c>
      <c r="O113" s="659">
        <v>8.8239999999999998</v>
      </c>
      <c r="P113" s="653">
        <v>-14.318</v>
      </c>
      <c r="Q113" s="659">
        <f t="shared" si="6"/>
        <v>2.327</v>
      </c>
      <c r="R113" s="653">
        <f t="shared" si="7"/>
        <v>-4.1630000000000003</v>
      </c>
      <c r="S113" s="659">
        <v>0</v>
      </c>
      <c r="T113" s="653">
        <v>0</v>
      </c>
      <c r="U113" s="659">
        <f t="shared" si="8"/>
        <v>0</v>
      </c>
      <c r="V113" s="653">
        <f t="shared" si="9"/>
        <v>0</v>
      </c>
      <c r="W113" s="659">
        <v>0</v>
      </c>
      <c r="X113" s="653">
        <v>0</v>
      </c>
      <c r="Y113" s="659">
        <f t="shared" si="10"/>
        <v>0</v>
      </c>
      <c r="Z113" s="653">
        <f t="shared" si="11"/>
        <v>0</v>
      </c>
      <c r="AA113" s="659">
        <v>-35.417999999999999</v>
      </c>
      <c r="AB113" s="653">
        <v>-53.073</v>
      </c>
      <c r="AC113" s="659">
        <f t="shared" si="13"/>
        <v>15.244999999999997</v>
      </c>
      <c r="AD113" s="653">
        <f t="shared" si="12"/>
        <v>-22.817</v>
      </c>
      <c r="AF113" s="193">
        <v>0</v>
      </c>
      <c r="AG113" s="195" t="s">
        <v>207</v>
      </c>
      <c r="AH113" s="659">
        <v>0</v>
      </c>
      <c r="AI113" s="653">
        <v>0</v>
      </c>
      <c r="AJ113" s="659">
        <v>0</v>
      </c>
      <c r="AK113" s="653">
        <v>0</v>
      </c>
      <c r="AL113" s="659">
        <v>-18.815999999999999</v>
      </c>
      <c r="AM113" s="653">
        <v>-4.7210000000000001</v>
      </c>
      <c r="AN113" s="659">
        <v>-9.8620000000000001</v>
      </c>
      <c r="AO113" s="653">
        <v>-2.7570000000000001</v>
      </c>
      <c r="AP113" s="659">
        <v>-38.344000000000001</v>
      </c>
      <c r="AQ113" s="653">
        <v>-15.38</v>
      </c>
      <c r="AR113" s="659">
        <v>-13.875</v>
      </c>
      <c r="AS113" s="653">
        <v>-12.39</v>
      </c>
      <c r="AT113" s="659">
        <v>6.4969999999999999</v>
      </c>
      <c r="AU113" s="653">
        <v>-10.154999999999999</v>
      </c>
      <c r="AV113" s="659">
        <v>1.921</v>
      </c>
      <c r="AW113" s="653">
        <v>-5.7309999999999999</v>
      </c>
      <c r="AX113" s="659">
        <v>0</v>
      </c>
      <c r="AY113" s="653">
        <v>0</v>
      </c>
      <c r="AZ113" s="659">
        <v>0</v>
      </c>
      <c r="BA113" s="653">
        <v>0</v>
      </c>
      <c r="BB113" s="659">
        <v>0</v>
      </c>
      <c r="BC113" s="653">
        <v>0</v>
      </c>
      <c r="BD113" s="659">
        <v>0</v>
      </c>
      <c r="BE113" s="653">
        <v>0</v>
      </c>
      <c r="BF113" s="659">
        <v>-50.662999999999997</v>
      </c>
      <c r="BG113" s="653">
        <v>-30.256</v>
      </c>
      <c r="BH113" s="659">
        <v>-15.528</v>
      </c>
      <c r="BI113" s="653">
        <v>-10.446</v>
      </c>
    </row>
    <row r="114" spans="1:61">
      <c r="E114" s="795"/>
      <c r="F114" s="795"/>
      <c r="I114" s="795"/>
      <c r="J114" s="795"/>
      <c r="M114" s="795"/>
      <c r="N114" s="795"/>
      <c r="Q114" s="795"/>
      <c r="R114" s="795"/>
      <c r="S114" s="191"/>
      <c r="T114" s="191"/>
      <c r="U114" s="795"/>
      <c r="V114" s="795"/>
      <c r="W114" s="191"/>
      <c r="X114" s="191"/>
      <c r="Y114" s="795"/>
      <c r="Z114" s="795"/>
      <c r="AA114" s="191"/>
      <c r="AB114" s="191"/>
      <c r="AC114" s="795"/>
      <c r="AD114" s="795"/>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row>
    <row r="115" spans="1:61" ht="25.5">
      <c r="A115" s="207"/>
      <c r="B115" s="194" t="s">
        <v>208</v>
      </c>
      <c r="C115" s="650">
        <v>0</v>
      </c>
      <c r="D115" s="654">
        <v>0</v>
      </c>
      <c r="E115" s="650">
        <f t="shared" si="14"/>
        <v>0</v>
      </c>
      <c r="F115" s="654">
        <f t="shared" si="15"/>
        <v>0</v>
      </c>
      <c r="G115" s="650">
        <v>2E-3</v>
      </c>
      <c r="H115" s="654">
        <v>5.0000000000000001E-3</v>
      </c>
      <c r="I115" s="650">
        <f t="shared" si="2"/>
        <v>-1.4E-2</v>
      </c>
      <c r="J115" s="654">
        <f t="shared" si="3"/>
        <v>-1.0999999999999999E-2</v>
      </c>
      <c r="K115" s="650">
        <v>0</v>
      </c>
      <c r="L115" s="654">
        <v>0</v>
      </c>
      <c r="M115" s="650">
        <f t="shared" si="4"/>
        <v>0</v>
      </c>
      <c r="N115" s="654">
        <f t="shared" si="5"/>
        <v>0</v>
      </c>
      <c r="O115" s="650">
        <v>-0.89</v>
      </c>
      <c r="P115" s="654">
        <v>-0.25700000000000001</v>
      </c>
      <c r="Q115" s="650">
        <f t="shared" si="6"/>
        <v>-4.500000000000004E-2</v>
      </c>
      <c r="R115" s="654">
        <f t="shared" si="7"/>
        <v>-0.25700000000000001</v>
      </c>
      <c r="S115" s="650">
        <v>0</v>
      </c>
      <c r="T115" s="654">
        <v>0</v>
      </c>
      <c r="U115" s="650">
        <f t="shared" si="8"/>
        <v>0</v>
      </c>
      <c r="V115" s="654">
        <f t="shared" si="9"/>
        <v>0</v>
      </c>
      <c r="W115" s="650">
        <v>0</v>
      </c>
      <c r="X115" s="654">
        <v>0</v>
      </c>
      <c r="Y115" s="650">
        <f t="shared" si="10"/>
        <v>0</v>
      </c>
      <c r="Z115" s="654">
        <f t="shared" si="11"/>
        <v>0</v>
      </c>
      <c r="AA115" s="650">
        <v>-0.88800000000000001</v>
      </c>
      <c r="AB115" s="654">
        <v>-0.252</v>
      </c>
      <c r="AC115" s="650">
        <f t="shared" si="13"/>
        <v>-5.9000000000000052E-2</v>
      </c>
      <c r="AD115" s="654">
        <f t="shared" si="12"/>
        <v>-0.26800000000000002</v>
      </c>
      <c r="AF115" s="207">
        <v>0</v>
      </c>
      <c r="AG115" s="194" t="s">
        <v>208</v>
      </c>
      <c r="AH115" s="650">
        <v>0</v>
      </c>
      <c r="AI115" s="654">
        <v>0</v>
      </c>
      <c r="AJ115" s="650">
        <v>0</v>
      </c>
      <c r="AK115" s="654">
        <v>0</v>
      </c>
      <c r="AL115" s="650">
        <v>1.6E-2</v>
      </c>
      <c r="AM115" s="654">
        <v>1.6E-2</v>
      </c>
      <c r="AN115" s="650">
        <v>3.2000000000000001E-2</v>
      </c>
      <c r="AO115" s="654">
        <v>-3.0000000000000001E-3</v>
      </c>
      <c r="AP115" s="650">
        <v>0</v>
      </c>
      <c r="AQ115" s="654">
        <v>0</v>
      </c>
      <c r="AR115" s="650">
        <v>0</v>
      </c>
      <c r="AS115" s="654">
        <v>0</v>
      </c>
      <c r="AT115" s="650">
        <v>-0.84499999999999997</v>
      </c>
      <c r="AU115" s="654">
        <v>0</v>
      </c>
      <c r="AV115" s="650">
        <v>-2.298</v>
      </c>
      <c r="AW115" s="654">
        <v>0</v>
      </c>
      <c r="AX115" s="650">
        <v>0</v>
      </c>
      <c r="AY115" s="654">
        <v>0</v>
      </c>
      <c r="AZ115" s="650">
        <v>0</v>
      </c>
      <c r="BA115" s="654">
        <v>0</v>
      </c>
      <c r="BB115" s="650">
        <v>0</v>
      </c>
      <c r="BC115" s="654">
        <v>0</v>
      </c>
      <c r="BD115" s="650">
        <v>0</v>
      </c>
      <c r="BE115" s="654">
        <v>0</v>
      </c>
      <c r="BF115" s="650">
        <v>-0.82899999999999996</v>
      </c>
      <c r="BG115" s="654">
        <v>1.6E-2</v>
      </c>
      <c r="BH115" s="650">
        <v>1.373</v>
      </c>
      <c r="BI115" s="654">
        <v>1.9E-2</v>
      </c>
    </row>
    <row r="116" spans="1:61">
      <c r="A116" s="208"/>
      <c r="B116" s="194" t="s">
        <v>209</v>
      </c>
      <c r="C116" s="659">
        <v>0</v>
      </c>
      <c r="D116" s="653">
        <v>0</v>
      </c>
      <c r="E116" s="659">
        <f t="shared" si="14"/>
        <v>0</v>
      </c>
      <c r="F116" s="653">
        <f t="shared" si="15"/>
        <v>0</v>
      </c>
      <c r="G116" s="659">
        <v>9.5000000000000001E-2</v>
      </c>
      <c r="H116" s="653">
        <v>0</v>
      </c>
      <c r="I116" s="659">
        <f t="shared" si="2"/>
        <v>-4.8999999999999988E-2</v>
      </c>
      <c r="J116" s="653">
        <f t="shared" si="3"/>
        <v>0</v>
      </c>
      <c r="K116" s="659">
        <v>0</v>
      </c>
      <c r="L116" s="653">
        <v>-208.762</v>
      </c>
      <c r="M116" s="659">
        <f t="shared" si="4"/>
        <v>0</v>
      </c>
      <c r="N116" s="653">
        <f t="shared" si="5"/>
        <v>-213.14600000000002</v>
      </c>
      <c r="O116" s="659">
        <v>0.17299999999999999</v>
      </c>
      <c r="P116" s="653">
        <v>3.8079999999999998</v>
      </c>
      <c r="Q116" s="659">
        <f t="shared" si="6"/>
        <v>6.8999999999999992E-2</v>
      </c>
      <c r="R116" s="653">
        <f t="shared" si="7"/>
        <v>3.8079999999999998</v>
      </c>
      <c r="S116" s="659">
        <v>0</v>
      </c>
      <c r="T116" s="653">
        <v>0</v>
      </c>
      <c r="U116" s="659">
        <f t="shared" si="8"/>
        <v>0</v>
      </c>
      <c r="V116" s="653">
        <f t="shared" si="9"/>
        <v>0</v>
      </c>
      <c r="W116" s="659">
        <v>0</v>
      </c>
      <c r="X116" s="653">
        <v>0</v>
      </c>
      <c r="Y116" s="659">
        <f t="shared" si="10"/>
        <v>0</v>
      </c>
      <c r="Z116" s="653">
        <f t="shared" si="11"/>
        <v>0</v>
      </c>
      <c r="AA116" s="659">
        <v>0.26800000000000002</v>
      </c>
      <c r="AB116" s="653">
        <v>-204.95400000000001</v>
      </c>
      <c r="AC116" s="659">
        <f t="shared" si="13"/>
        <v>2.0000000000000018E-2</v>
      </c>
      <c r="AD116" s="653">
        <f t="shared" si="12"/>
        <v>-209.33800000000002</v>
      </c>
      <c r="AF116" s="208">
        <v>0</v>
      </c>
      <c r="AG116" s="194" t="s">
        <v>209</v>
      </c>
      <c r="AH116" s="659">
        <v>0</v>
      </c>
      <c r="AI116" s="653">
        <v>0</v>
      </c>
      <c r="AJ116" s="659">
        <v>0</v>
      </c>
      <c r="AK116" s="653">
        <v>0</v>
      </c>
      <c r="AL116" s="659">
        <v>0.14399999999999999</v>
      </c>
      <c r="AM116" s="653">
        <v>0</v>
      </c>
      <c r="AN116" s="659">
        <v>0.14399999999999999</v>
      </c>
      <c r="AO116" s="653">
        <v>0</v>
      </c>
      <c r="AP116" s="659">
        <v>0</v>
      </c>
      <c r="AQ116" s="653">
        <v>4.3840000000000003</v>
      </c>
      <c r="AR116" s="659">
        <v>0</v>
      </c>
      <c r="AS116" s="653">
        <v>1.4430000000000001</v>
      </c>
      <c r="AT116" s="659">
        <v>0.104</v>
      </c>
      <c r="AU116" s="653">
        <v>0</v>
      </c>
      <c r="AV116" s="659">
        <v>4.0000000000000001E-3</v>
      </c>
      <c r="AW116" s="653">
        <v>0</v>
      </c>
      <c r="AX116" s="659">
        <v>0</v>
      </c>
      <c r="AY116" s="653">
        <v>0</v>
      </c>
      <c r="AZ116" s="659">
        <v>0</v>
      </c>
      <c r="BA116" s="653">
        <v>0</v>
      </c>
      <c r="BB116" s="659">
        <v>0</v>
      </c>
      <c r="BC116" s="653">
        <v>0</v>
      </c>
      <c r="BD116" s="659">
        <v>0</v>
      </c>
      <c r="BE116" s="653">
        <v>0</v>
      </c>
      <c r="BF116" s="659">
        <v>0.248</v>
      </c>
      <c r="BG116" s="653">
        <v>4.3840000000000003</v>
      </c>
      <c r="BH116" s="659">
        <v>0.1</v>
      </c>
      <c r="BI116" s="653">
        <v>2.4689999999999999</v>
      </c>
    </row>
    <row r="117" spans="1:61">
      <c r="A117" s="187"/>
      <c r="B117" s="196" t="s">
        <v>210</v>
      </c>
      <c r="C117" s="650">
        <v>0</v>
      </c>
      <c r="D117" s="654">
        <v>0</v>
      </c>
      <c r="E117" s="650">
        <f t="shared" si="14"/>
        <v>0</v>
      </c>
      <c r="F117" s="654">
        <f t="shared" si="15"/>
        <v>0</v>
      </c>
      <c r="G117" s="650">
        <v>0</v>
      </c>
      <c r="H117" s="654">
        <v>0</v>
      </c>
      <c r="I117" s="650">
        <f t="shared" si="2"/>
        <v>0</v>
      </c>
      <c r="J117" s="654">
        <f t="shared" si="3"/>
        <v>0</v>
      </c>
      <c r="K117" s="650">
        <v>0</v>
      </c>
      <c r="L117" s="654">
        <v>-215.982</v>
      </c>
      <c r="M117" s="650">
        <f t="shared" si="4"/>
        <v>0</v>
      </c>
      <c r="N117" s="654">
        <f t="shared" si="5"/>
        <v>-215.982</v>
      </c>
      <c r="O117" s="650">
        <v>0</v>
      </c>
      <c r="P117" s="654">
        <v>0</v>
      </c>
      <c r="Q117" s="650">
        <f t="shared" si="6"/>
        <v>0</v>
      </c>
      <c r="R117" s="654">
        <f t="shared" si="7"/>
        <v>0</v>
      </c>
      <c r="S117" s="650">
        <v>0</v>
      </c>
      <c r="T117" s="654">
        <v>0</v>
      </c>
      <c r="U117" s="650">
        <f t="shared" si="8"/>
        <v>0</v>
      </c>
      <c r="V117" s="654">
        <f t="shared" si="9"/>
        <v>0</v>
      </c>
      <c r="W117" s="650">
        <v>0</v>
      </c>
      <c r="X117" s="654">
        <v>0</v>
      </c>
      <c r="Y117" s="650">
        <f t="shared" si="10"/>
        <v>0</v>
      </c>
      <c r="Z117" s="654">
        <f t="shared" si="11"/>
        <v>0</v>
      </c>
      <c r="AA117" s="650">
        <v>0</v>
      </c>
      <c r="AB117" s="654">
        <v>-215.982</v>
      </c>
      <c r="AC117" s="650">
        <f t="shared" si="13"/>
        <v>0</v>
      </c>
      <c r="AD117" s="654">
        <f t="shared" si="12"/>
        <v>-215.982</v>
      </c>
      <c r="AF117" s="187">
        <v>0</v>
      </c>
      <c r="AG117" s="196" t="s">
        <v>210</v>
      </c>
      <c r="AH117" s="650">
        <v>0</v>
      </c>
      <c r="AI117" s="654">
        <v>0</v>
      </c>
      <c r="AJ117" s="650">
        <v>0</v>
      </c>
      <c r="AK117" s="654">
        <v>0</v>
      </c>
      <c r="AL117" s="650">
        <v>0</v>
      </c>
      <c r="AM117" s="654">
        <v>0</v>
      </c>
      <c r="AN117" s="650">
        <v>0</v>
      </c>
      <c r="AO117" s="654">
        <v>0</v>
      </c>
      <c r="AP117" s="650">
        <v>0</v>
      </c>
      <c r="AQ117" s="654">
        <v>0</v>
      </c>
      <c r="AR117" s="650">
        <v>0</v>
      </c>
      <c r="AS117" s="654">
        <v>-0.94699999999999995</v>
      </c>
      <c r="AT117" s="650">
        <v>0</v>
      </c>
      <c r="AU117" s="654">
        <v>0</v>
      </c>
      <c r="AV117" s="650">
        <v>0</v>
      </c>
      <c r="AW117" s="654">
        <v>0</v>
      </c>
      <c r="AX117" s="650">
        <v>0</v>
      </c>
      <c r="AY117" s="654">
        <v>0</v>
      </c>
      <c r="AZ117" s="650">
        <v>0</v>
      </c>
      <c r="BA117" s="654">
        <v>0</v>
      </c>
      <c r="BB117" s="650">
        <v>0</v>
      </c>
      <c r="BC117" s="654">
        <v>0</v>
      </c>
      <c r="BD117" s="650">
        <v>0</v>
      </c>
      <c r="BE117" s="654">
        <v>0</v>
      </c>
      <c r="BF117" s="650">
        <v>0</v>
      </c>
      <c r="BG117" s="654">
        <v>0</v>
      </c>
      <c r="BH117" s="650">
        <v>0</v>
      </c>
      <c r="BI117" s="654">
        <v>0.47499999999999998</v>
      </c>
    </row>
    <row r="118" spans="1:61">
      <c r="A118" s="187"/>
      <c r="B118" s="196" t="s">
        <v>211</v>
      </c>
      <c r="C118" s="650">
        <v>0</v>
      </c>
      <c r="D118" s="654">
        <v>0</v>
      </c>
      <c r="E118" s="650">
        <f t="shared" si="14"/>
        <v>0</v>
      </c>
      <c r="F118" s="654">
        <f t="shared" si="15"/>
        <v>0</v>
      </c>
      <c r="G118" s="650">
        <v>9.5000000000000001E-2</v>
      </c>
      <c r="H118" s="654">
        <v>0</v>
      </c>
      <c r="I118" s="650">
        <f t="shared" si="2"/>
        <v>-4.8999999999999988E-2</v>
      </c>
      <c r="J118" s="654">
        <f t="shared" si="3"/>
        <v>0</v>
      </c>
      <c r="K118" s="650">
        <v>0</v>
      </c>
      <c r="L118" s="654">
        <v>7.22</v>
      </c>
      <c r="M118" s="650">
        <f t="shared" si="4"/>
        <v>0</v>
      </c>
      <c r="N118" s="654">
        <f t="shared" si="5"/>
        <v>2.8359999999999994</v>
      </c>
      <c r="O118" s="650">
        <v>0.17299999999999999</v>
      </c>
      <c r="P118" s="654">
        <v>3.8079999999999998</v>
      </c>
      <c r="Q118" s="650">
        <f t="shared" si="6"/>
        <v>6.8999999999999992E-2</v>
      </c>
      <c r="R118" s="654">
        <f t="shared" si="7"/>
        <v>3.8079999999999998</v>
      </c>
      <c r="S118" s="650">
        <v>0</v>
      </c>
      <c r="T118" s="654">
        <v>0</v>
      </c>
      <c r="U118" s="650">
        <f t="shared" si="8"/>
        <v>0</v>
      </c>
      <c r="V118" s="654">
        <f t="shared" si="9"/>
        <v>0</v>
      </c>
      <c r="W118" s="650">
        <v>0</v>
      </c>
      <c r="X118" s="654">
        <v>0</v>
      </c>
      <c r="Y118" s="650">
        <f t="shared" si="10"/>
        <v>0</v>
      </c>
      <c r="Z118" s="654">
        <f t="shared" si="11"/>
        <v>0</v>
      </c>
      <c r="AA118" s="650">
        <v>0.26800000000000002</v>
      </c>
      <c r="AB118" s="654">
        <v>11.028</v>
      </c>
      <c r="AC118" s="650">
        <f t="shared" si="13"/>
        <v>2.0000000000000018E-2</v>
      </c>
      <c r="AD118" s="654">
        <f t="shared" si="12"/>
        <v>6.6440000000000001</v>
      </c>
      <c r="AF118" s="187">
        <v>0</v>
      </c>
      <c r="AG118" s="196" t="s">
        <v>211</v>
      </c>
      <c r="AH118" s="650">
        <v>0</v>
      </c>
      <c r="AI118" s="654">
        <v>0</v>
      </c>
      <c r="AJ118" s="650">
        <v>0</v>
      </c>
      <c r="AK118" s="654">
        <v>0</v>
      </c>
      <c r="AL118" s="650">
        <v>0.14399999999999999</v>
      </c>
      <c r="AM118" s="654">
        <v>0</v>
      </c>
      <c r="AN118" s="650">
        <v>0.14399999999999999</v>
      </c>
      <c r="AO118" s="654">
        <v>0</v>
      </c>
      <c r="AP118" s="650">
        <v>0</v>
      </c>
      <c r="AQ118" s="654">
        <v>4.3840000000000003</v>
      </c>
      <c r="AR118" s="650">
        <v>0</v>
      </c>
      <c r="AS118" s="654">
        <v>2.39</v>
      </c>
      <c r="AT118" s="650">
        <v>0.104</v>
      </c>
      <c r="AU118" s="654">
        <v>0</v>
      </c>
      <c r="AV118" s="650">
        <v>4.0000000000000001E-3</v>
      </c>
      <c r="AW118" s="654">
        <v>0</v>
      </c>
      <c r="AX118" s="650">
        <v>0</v>
      </c>
      <c r="AY118" s="654">
        <v>0</v>
      </c>
      <c r="AZ118" s="650">
        <v>0</v>
      </c>
      <c r="BA118" s="654">
        <v>0</v>
      </c>
      <c r="BB118" s="650">
        <v>0</v>
      </c>
      <c r="BC118" s="654">
        <v>0</v>
      </c>
      <c r="BD118" s="650">
        <v>0</v>
      </c>
      <c r="BE118" s="654">
        <v>0</v>
      </c>
      <c r="BF118" s="650">
        <v>0.248</v>
      </c>
      <c r="BG118" s="654">
        <v>4.3840000000000003</v>
      </c>
      <c r="BH118" s="650">
        <v>0.1</v>
      </c>
      <c r="BI118" s="654">
        <v>1.994</v>
      </c>
    </row>
    <row r="119" spans="1:61">
      <c r="E119" s="795"/>
      <c r="F119" s="795"/>
      <c r="I119" s="795"/>
      <c r="J119" s="795"/>
      <c r="M119" s="795"/>
      <c r="N119" s="795"/>
      <c r="Q119" s="795"/>
      <c r="R119" s="795"/>
      <c r="S119" s="191"/>
      <c r="T119" s="191"/>
      <c r="U119" s="795"/>
      <c r="V119" s="795"/>
      <c r="W119" s="191"/>
      <c r="X119" s="191"/>
      <c r="Y119" s="795"/>
      <c r="Z119" s="795"/>
      <c r="AA119" s="191"/>
      <c r="AB119" s="191"/>
      <c r="AC119" s="795"/>
      <c r="AD119" s="795"/>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row>
    <row r="120" spans="1:61">
      <c r="A120" s="187" t="s">
        <v>240</v>
      </c>
      <c r="B120" s="195"/>
      <c r="C120" s="659">
        <v>0</v>
      </c>
      <c r="D120" s="653">
        <v>0</v>
      </c>
      <c r="E120" s="659">
        <f t="shared" si="14"/>
        <v>0</v>
      </c>
      <c r="F120" s="653">
        <f t="shared" si="15"/>
        <v>0</v>
      </c>
      <c r="G120" s="659">
        <v>91.738</v>
      </c>
      <c r="H120" s="653">
        <v>325.65499999999997</v>
      </c>
      <c r="I120" s="659">
        <f t="shared" si="2"/>
        <v>31.631</v>
      </c>
      <c r="J120" s="653">
        <f t="shared" si="3"/>
        <v>249.99599999999998</v>
      </c>
      <c r="K120" s="659">
        <v>373.44099999999997</v>
      </c>
      <c r="L120" s="653">
        <v>-609.71799999999996</v>
      </c>
      <c r="M120" s="659">
        <f t="shared" si="4"/>
        <v>42.977999999999952</v>
      </c>
      <c r="N120" s="653">
        <f t="shared" si="5"/>
        <v>14.855000000000018</v>
      </c>
      <c r="O120" s="659">
        <v>425.92</v>
      </c>
      <c r="P120" s="653">
        <v>437.48</v>
      </c>
      <c r="Q120" s="659">
        <f t="shared" si="6"/>
        <v>120.60700000000003</v>
      </c>
      <c r="R120" s="653">
        <f t="shared" si="7"/>
        <v>89.62700000000001</v>
      </c>
      <c r="S120" s="659">
        <v>0</v>
      </c>
      <c r="T120" s="653">
        <v>0</v>
      </c>
      <c r="U120" s="659">
        <f t="shared" si="8"/>
        <v>0</v>
      </c>
      <c r="V120" s="653">
        <f t="shared" si="9"/>
        <v>0</v>
      </c>
      <c r="W120" s="659">
        <v>0</v>
      </c>
      <c r="X120" s="653">
        <v>-2E-3</v>
      </c>
      <c r="Y120" s="659">
        <f t="shared" si="10"/>
        <v>0</v>
      </c>
      <c r="Z120" s="653">
        <f t="shared" si="11"/>
        <v>0</v>
      </c>
      <c r="AA120" s="659">
        <v>891.09900000000005</v>
      </c>
      <c r="AB120" s="653">
        <v>153.41499999999999</v>
      </c>
      <c r="AC120" s="659">
        <f t="shared" si="13"/>
        <v>195.21600000000001</v>
      </c>
      <c r="AD120" s="653">
        <f t="shared" si="12"/>
        <v>354.47799999999995</v>
      </c>
      <c r="AF120" s="187" t="s">
        <v>240</v>
      </c>
      <c r="AG120" s="195">
        <v>0</v>
      </c>
      <c r="AH120" s="659">
        <v>0</v>
      </c>
      <c r="AI120" s="653">
        <v>0</v>
      </c>
      <c r="AJ120" s="659">
        <v>0</v>
      </c>
      <c r="AK120" s="653">
        <v>0</v>
      </c>
      <c r="AL120" s="659">
        <v>60.106999999999999</v>
      </c>
      <c r="AM120" s="653">
        <v>75.659000000000006</v>
      </c>
      <c r="AN120" s="659">
        <v>-5.6879999999999997</v>
      </c>
      <c r="AO120" s="653">
        <v>44.741</v>
      </c>
      <c r="AP120" s="659">
        <v>330.46300000000002</v>
      </c>
      <c r="AQ120" s="653">
        <v>-624.57299999999998</v>
      </c>
      <c r="AR120" s="659">
        <v>53.476999999999997</v>
      </c>
      <c r="AS120" s="653">
        <v>-794.75</v>
      </c>
      <c r="AT120" s="659">
        <v>305.31299999999999</v>
      </c>
      <c r="AU120" s="653">
        <v>347.85300000000001</v>
      </c>
      <c r="AV120" s="659">
        <v>95.641999999999996</v>
      </c>
      <c r="AW120" s="653">
        <v>103.712</v>
      </c>
      <c r="AX120" s="659">
        <v>0</v>
      </c>
      <c r="AY120" s="653">
        <v>0</v>
      </c>
      <c r="AZ120" s="659">
        <v>0</v>
      </c>
      <c r="BA120" s="653">
        <v>0</v>
      </c>
      <c r="BB120" s="659">
        <v>0</v>
      </c>
      <c r="BC120" s="653">
        <v>-2E-3</v>
      </c>
      <c r="BD120" s="659">
        <v>0</v>
      </c>
      <c r="BE120" s="653">
        <v>4.0000000000000001E-3</v>
      </c>
      <c r="BF120" s="659">
        <v>695.88300000000004</v>
      </c>
      <c r="BG120" s="653">
        <v>-201.06299999999999</v>
      </c>
      <c r="BH120" s="659">
        <v>290.03699999999998</v>
      </c>
      <c r="BI120" s="653">
        <v>213.06399999999999</v>
      </c>
    </row>
    <row r="121" spans="1:61">
      <c r="E121" s="795"/>
      <c r="F121" s="795"/>
      <c r="I121" s="795"/>
      <c r="J121" s="795"/>
      <c r="M121" s="795"/>
      <c r="N121" s="795"/>
      <c r="Q121" s="795"/>
      <c r="R121" s="795"/>
      <c r="S121" s="191"/>
      <c r="T121" s="191"/>
      <c r="U121" s="795"/>
      <c r="V121" s="795"/>
      <c r="W121" s="191"/>
      <c r="X121" s="191"/>
      <c r="Y121" s="795"/>
      <c r="Z121" s="795"/>
      <c r="AA121" s="191"/>
      <c r="AB121" s="191"/>
      <c r="AC121" s="795"/>
      <c r="AD121" s="795"/>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row>
    <row r="122" spans="1:61">
      <c r="A122" s="193"/>
      <c r="B122" s="194" t="s">
        <v>212</v>
      </c>
      <c r="C122" s="650">
        <v>0</v>
      </c>
      <c r="D122" s="654">
        <v>0</v>
      </c>
      <c r="E122" s="650">
        <f t="shared" si="14"/>
        <v>0</v>
      </c>
      <c r="F122" s="654">
        <f t="shared" si="15"/>
        <v>0</v>
      </c>
      <c r="G122" s="650">
        <v>25.695</v>
      </c>
      <c r="H122" s="654">
        <v>-131.22999999999999</v>
      </c>
      <c r="I122" s="650">
        <f t="shared" si="2"/>
        <v>-26.006</v>
      </c>
      <c r="J122" s="654">
        <f t="shared" si="3"/>
        <v>-82.806999999999988</v>
      </c>
      <c r="K122" s="650">
        <v>-101.259</v>
      </c>
      <c r="L122" s="654">
        <v>-104.008</v>
      </c>
      <c r="M122" s="650">
        <f t="shared" si="4"/>
        <v>-11.575999999999993</v>
      </c>
      <c r="N122" s="654">
        <f t="shared" si="5"/>
        <v>-73.233000000000004</v>
      </c>
      <c r="O122" s="650">
        <v>-158.25700000000001</v>
      </c>
      <c r="P122" s="654">
        <v>-153.804</v>
      </c>
      <c r="Q122" s="650">
        <f t="shared" si="6"/>
        <v>-43.081000000000003</v>
      </c>
      <c r="R122" s="654">
        <f t="shared" si="7"/>
        <v>-29.897999999999996</v>
      </c>
      <c r="S122" s="650">
        <v>0</v>
      </c>
      <c r="T122" s="654">
        <v>0</v>
      </c>
      <c r="U122" s="650">
        <f t="shared" si="8"/>
        <v>0</v>
      </c>
      <c r="V122" s="654">
        <f t="shared" si="9"/>
        <v>0</v>
      </c>
      <c r="W122" s="650">
        <v>0</v>
      </c>
      <c r="X122" s="654">
        <v>0</v>
      </c>
      <c r="Y122" s="650">
        <f t="shared" si="10"/>
        <v>0</v>
      </c>
      <c r="Z122" s="654">
        <f t="shared" si="11"/>
        <v>0</v>
      </c>
      <c r="AA122" s="650">
        <v>-233.821</v>
      </c>
      <c r="AB122" s="654">
        <v>-389.04199999999997</v>
      </c>
      <c r="AC122" s="650">
        <f t="shared" si="13"/>
        <v>-80.663000000000011</v>
      </c>
      <c r="AD122" s="654">
        <f t="shared" si="12"/>
        <v>-185.93799999999996</v>
      </c>
      <c r="AF122" s="193">
        <v>0</v>
      </c>
      <c r="AG122" s="194" t="s">
        <v>212</v>
      </c>
      <c r="AH122" s="650">
        <v>0</v>
      </c>
      <c r="AI122" s="654">
        <v>0</v>
      </c>
      <c r="AJ122" s="650">
        <v>0</v>
      </c>
      <c r="AK122" s="654">
        <v>0</v>
      </c>
      <c r="AL122" s="650">
        <v>51.701000000000001</v>
      </c>
      <c r="AM122" s="654">
        <v>-48.423000000000002</v>
      </c>
      <c r="AN122" s="650">
        <v>5.2690000000000001</v>
      </c>
      <c r="AO122" s="654">
        <v>-42.485999999999997</v>
      </c>
      <c r="AP122" s="650">
        <v>-89.683000000000007</v>
      </c>
      <c r="AQ122" s="654">
        <v>-30.774999999999999</v>
      </c>
      <c r="AR122" s="650">
        <v>-9.3559999999999999</v>
      </c>
      <c r="AS122" s="654">
        <v>12.371</v>
      </c>
      <c r="AT122" s="650">
        <v>-115.176</v>
      </c>
      <c r="AU122" s="654">
        <v>-123.90600000000001</v>
      </c>
      <c r="AV122" s="650">
        <v>-37.043999999999997</v>
      </c>
      <c r="AW122" s="654">
        <v>-39.207999999999998</v>
      </c>
      <c r="AX122" s="650">
        <v>0</v>
      </c>
      <c r="AY122" s="654">
        <v>0</v>
      </c>
      <c r="AZ122" s="650">
        <v>0</v>
      </c>
      <c r="BA122" s="654">
        <v>0</v>
      </c>
      <c r="BB122" s="650">
        <v>0</v>
      </c>
      <c r="BC122" s="654">
        <v>0</v>
      </c>
      <c r="BD122" s="650">
        <v>0</v>
      </c>
      <c r="BE122" s="654">
        <v>0</v>
      </c>
      <c r="BF122" s="650">
        <v>-153.15799999999999</v>
      </c>
      <c r="BG122" s="654">
        <v>-203.10400000000001</v>
      </c>
      <c r="BH122" s="650">
        <v>-94.100999999999999</v>
      </c>
      <c r="BI122" s="654">
        <v>-55.323999999999998</v>
      </c>
    </row>
    <row r="123" spans="1:61">
      <c r="E123" s="795"/>
      <c r="F123" s="795"/>
      <c r="I123" s="795"/>
      <c r="J123" s="795"/>
      <c r="M123" s="795"/>
      <c r="N123" s="795"/>
      <c r="Q123" s="795"/>
      <c r="R123" s="795"/>
      <c r="S123" s="191"/>
      <c r="T123" s="191"/>
      <c r="U123" s="795"/>
      <c r="V123" s="795"/>
      <c r="W123" s="191"/>
      <c r="X123" s="191"/>
      <c r="Y123" s="795"/>
      <c r="Z123" s="795"/>
      <c r="AA123" s="191"/>
      <c r="AB123" s="191"/>
      <c r="AC123" s="795"/>
      <c r="AD123" s="795"/>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row>
    <row r="124" spans="1:61">
      <c r="A124" s="187" t="s">
        <v>235</v>
      </c>
      <c r="B124" s="195"/>
      <c r="C124" s="659">
        <v>0</v>
      </c>
      <c r="D124" s="653">
        <v>0</v>
      </c>
      <c r="E124" s="659">
        <f t="shared" si="14"/>
        <v>0</v>
      </c>
      <c r="F124" s="653">
        <f t="shared" si="15"/>
        <v>0</v>
      </c>
      <c r="G124" s="659">
        <v>117.43300000000001</v>
      </c>
      <c r="H124" s="653">
        <v>194.42500000000001</v>
      </c>
      <c r="I124" s="659">
        <f t="shared" si="2"/>
        <v>5.625</v>
      </c>
      <c r="J124" s="653">
        <f t="shared" si="3"/>
        <v>167.18900000000002</v>
      </c>
      <c r="K124" s="659">
        <v>272.18200000000002</v>
      </c>
      <c r="L124" s="653">
        <v>-713.726</v>
      </c>
      <c r="M124" s="659">
        <f t="shared" si="4"/>
        <v>31.402000000000015</v>
      </c>
      <c r="N124" s="653">
        <f t="shared" si="5"/>
        <v>-58.378000000000043</v>
      </c>
      <c r="O124" s="659">
        <v>267.66300000000001</v>
      </c>
      <c r="P124" s="653">
        <v>283.67599999999999</v>
      </c>
      <c r="Q124" s="659">
        <f t="shared" si="6"/>
        <v>77.52600000000001</v>
      </c>
      <c r="R124" s="653">
        <f t="shared" si="7"/>
        <v>59.728999999999985</v>
      </c>
      <c r="S124" s="659">
        <v>0</v>
      </c>
      <c r="T124" s="653">
        <v>0</v>
      </c>
      <c r="U124" s="659">
        <f t="shared" si="8"/>
        <v>0</v>
      </c>
      <c r="V124" s="653">
        <f t="shared" si="9"/>
        <v>0</v>
      </c>
      <c r="W124" s="659">
        <v>0</v>
      </c>
      <c r="X124" s="653">
        <v>-2E-3</v>
      </c>
      <c r="Y124" s="659">
        <f t="shared" si="10"/>
        <v>0</v>
      </c>
      <c r="Z124" s="653">
        <f t="shared" si="11"/>
        <v>0</v>
      </c>
      <c r="AA124" s="659">
        <v>657.27800000000002</v>
      </c>
      <c r="AB124" s="653">
        <v>-235.62700000000001</v>
      </c>
      <c r="AC124" s="659">
        <f t="shared" si="13"/>
        <v>114.553</v>
      </c>
      <c r="AD124" s="653">
        <f t="shared" si="12"/>
        <v>168.53999999999996</v>
      </c>
      <c r="AF124" s="187" t="s">
        <v>235</v>
      </c>
      <c r="AG124" s="195">
        <v>0</v>
      </c>
      <c r="AH124" s="659">
        <v>0</v>
      </c>
      <c r="AI124" s="653">
        <v>0</v>
      </c>
      <c r="AJ124" s="659">
        <v>0</v>
      </c>
      <c r="AK124" s="653">
        <v>0</v>
      </c>
      <c r="AL124" s="659">
        <v>111.80800000000001</v>
      </c>
      <c r="AM124" s="653">
        <v>27.236000000000001</v>
      </c>
      <c r="AN124" s="659">
        <v>-0.41899999999999998</v>
      </c>
      <c r="AO124" s="653">
        <v>2.2549999999999999</v>
      </c>
      <c r="AP124" s="659">
        <v>240.78</v>
      </c>
      <c r="AQ124" s="653">
        <v>-655.34799999999996</v>
      </c>
      <c r="AR124" s="659">
        <v>44.121000000000002</v>
      </c>
      <c r="AS124" s="653">
        <v>-782.37900000000002</v>
      </c>
      <c r="AT124" s="659">
        <v>190.137</v>
      </c>
      <c r="AU124" s="653">
        <v>223.947</v>
      </c>
      <c r="AV124" s="659">
        <v>58.597999999999999</v>
      </c>
      <c r="AW124" s="653">
        <v>64.504000000000005</v>
      </c>
      <c r="AX124" s="659">
        <v>0</v>
      </c>
      <c r="AY124" s="653">
        <v>0</v>
      </c>
      <c r="AZ124" s="659">
        <v>0</v>
      </c>
      <c r="BA124" s="653">
        <v>0</v>
      </c>
      <c r="BB124" s="659">
        <v>0</v>
      </c>
      <c r="BC124" s="653">
        <v>-2E-3</v>
      </c>
      <c r="BD124" s="659">
        <v>0</v>
      </c>
      <c r="BE124" s="653">
        <v>4.0000000000000001E-3</v>
      </c>
      <c r="BF124" s="659">
        <v>542.72500000000002</v>
      </c>
      <c r="BG124" s="653">
        <v>-404.16699999999997</v>
      </c>
      <c r="BH124" s="659">
        <v>195.93600000000001</v>
      </c>
      <c r="BI124" s="653">
        <v>157.74</v>
      </c>
    </row>
    <row r="125" spans="1:61">
      <c r="A125" s="193"/>
      <c r="B125" s="194" t="s">
        <v>213</v>
      </c>
      <c r="C125" s="650">
        <v>0</v>
      </c>
      <c r="D125" s="654">
        <v>0</v>
      </c>
      <c r="E125" s="650">
        <f t="shared" si="14"/>
        <v>0</v>
      </c>
      <c r="F125" s="654">
        <f t="shared" si="15"/>
        <v>0</v>
      </c>
      <c r="G125" s="650">
        <v>0</v>
      </c>
      <c r="H125" s="654">
        <v>0</v>
      </c>
      <c r="I125" s="650">
        <f t="shared" si="2"/>
        <v>0</v>
      </c>
      <c r="J125" s="654">
        <f t="shared" si="3"/>
        <v>0</v>
      </c>
      <c r="K125" s="650">
        <v>0</v>
      </c>
      <c r="L125" s="654">
        <v>0</v>
      </c>
      <c r="M125" s="650">
        <f t="shared" si="4"/>
        <v>0</v>
      </c>
      <c r="N125" s="654">
        <f t="shared" si="5"/>
        <v>0</v>
      </c>
      <c r="O125" s="650">
        <v>0</v>
      </c>
      <c r="P125" s="654">
        <v>0</v>
      </c>
      <c r="Q125" s="650">
        <f t="shared" si="6"/>
        <v>0</v>
      </c>
      <c r="R125" s="654">
        <f t="shared" si="7"/>
        <v>0</v>
      </c>
      <c r="S125" s="650">
        <v>152.255</v>
      </c>
      <c r="T125" s="654">
        <v>124.95399999999999</v>
      </c>
      <c r="U125" s="650">
        <f t="shared" si="8"/>
        <v>35.10799999999999</v>
      </c>
      <c r="V125" s="654">
        <f t="shared" si="9"/>
        <v>34.340999999999994</v>
      </c>
      <c r="W125" s="650">
        <v>0</v>
      </c>
      <c r="X125" s="654">
        <v>2E-3</v>
      </c>
      <c r="Y125" s="650">
        <f t="shared" si="10"/>
        <v>0</v>
      </c>
      <c r="Z125" s="654">
        <f t="shared" si="11"/>
        <v>0</v>
      </c>
      <c r="AA125" s="650">
        <v>152.255</v>
      </c>
      <c r="AB125" s="654">
        <v>124.956</v>
      </c>
      <c r="AC125" s="650">
        <f t="shared" si="13"/>
        <v>35.10799999999999</v>
      </c>
      <c r="AD125" s="654">
        <f t="shared" si="12"/>
        <v>34.341000000000008</v>
      </c>
      <c r="AF125" s="193">
        <v>0</v>
      </c>
      <c r="AG125" s="194" t="s">
        <v>213</v>
      </c>
      <c r="AH125" s="650">
        <v>0</v>
      </c>
      <c r="AI125" s="654">
        <v>0</v>
      </c>
      <c r="AJ125" s="650">
        <v>0</v>
      </c>
      <c r="AK125" s="654">
        <v>0</v>
      </c>
      <c r="AL125" s="650">
        <v>0</v>
      </c>
      <c r="AM125" s="654">
        <v>0</v>
      </c>
      <c r="AN125" s="650">
        <v>0</v>
      </c>
      <c r="AO125" s="654">
        <v>0</v>
      </c>
      <c r="AP125" s="650">
        <v>0</v>
      </c>
      <c r="AQ125" s="654">
        <v>0</v>
      </c>
      <c r="AR125" s="650">
        <v>0</v>
      </c>
      <c r="AS125" s="654">
        <v>0</v>
      </c>
      <c r="AT125" s="650">
        <v>0</v>
      </c>
      <c r="AU125" s="654">
        <v>0</v>
      </c>
      <c r="AV125" s="650">
        <v>0</v>
      </c>
      <c r="AW125" s="654">
        <v>0</v>
      </c>
      <c r="AX125" s="650">
        <v>117.14700000000001</v>
      </c>
      <c r="AY125" s="654">
        <v>90.613</v>
      </c>
      <c r="AZ125" s="650">
        <v>34.683</v>
      </c>
      <c r="BA125" s="654">
        <v>29.95</v>
      </c>
      <c r="BB125" s="650">
        <v>0</v>
      </c>
      <c r="BC125" s="654">
        <v>2E-3</v>
      </c>
      <c r="BD125" s="650">
        <v>0</v>
      </c>
      <c r="BE125" s="654">
        <v>-4.0000000000000001E-3</v>
      </c>
      <c r="BF125" s="650">
        <v>117.14700000000001</v>
      </c>
      <c r="BG125" s="654">
        <v>90.614999999999995</v>
      </c>
      <c r="BH125" s="650">
        <v>41.96</v>
      </c>
      <c r="BI125" s="654">
        <v>32.165999999999997</v>
      </c>
    </row>
    <row r="126" spans="1:61">
      <c r="A126" s="187" t="s">
        <v>83</v>
      </c>
      <c r="B126" s="194"/>
      <c r="C126" s="659">
        <v>0</v>
      </c>
      <c r="D126" s="653">
        <v>0</v>
      </c>
      <c r="E126" s="659">
        <f t="shared" si="14"/>
        <v>0</v>
      </c>
      <c r="F126" s="653">
        <f t="shared" si="15"/>
        <v>0</v>
      </c>
      <c r="G126" s="659">
        <v>117.43300000000001</v>
      </c>
      <c r="H126" s="653">
        <v>194.42500000000001</v>
      </c>
      <c r="I126" s="659">
        <f t="shared" si="2"/>
        <v>5.625</v>
      </c>
      <c r="J126" s="653">
        <f t="shared" si="3"/>
        <v>167.18900000000002</v>
      </c>
      <c r="K126" s="659">
        <v>272.18200000000002</v>
      </c>
      <c r="L126" s="653">
        <v>-713.726</v>
      </c>
      <c r="M126" s="659">
        <f t="shared" si="4"/>
        <v>31.402000000000015</v>
      </c>
      <c r="N126" s="653">
        <f t="shared" si="5"/>
        <v>-58.378000000000043</v>
      </c>
      <c r="O126" s="659">
        <v>267.66300000000001</v>
      </c>
      <c r="P126" s="653">
        <v>283.67599999999999</v>
      </c>
      <c r="Q126" s="659">
        <f t="shared" si="6"/>
        <v>77.52600000000001</v>
      </c>
      <c r="R126" s="653">
        <f t="shared" si="7"/>
        <v>59.728999999999985</v>
      </c>
      <c r="S126" s="659">
        <v>152.255</v>
      </c>
      <c r="T126" s="653">
        <v>124.95399999999999</v>
      </c>
      <c r="U126" s="659">
        <f t="shared" si="8"/>
        <v>35.10799999999999</v>
      </c>
      <c r="V126" s="653">
        <f t="shared" si="9"/>
        <v>34.340999999999994</v>
      </c>
      <c r="W126" s="659">
        <v>0</v>
      </c>
      <c r="X126" s="653">
        <v>0</v>
      </c>
      <c r="Y126" s="659">
        <f t="shared" si="10"/>
        <v>0</v>
      </c>
      <c r="Z126" s="653">
        <f t="shared" si="11"/>
        <v>0</v>
      </c>
      <c r="AA126" s="659">
        <v>809.53300000000002</v>
      </c>
      <c r="AB126" s="653">
        <v>-110.67100000000001</v>
      </c>
      <c r="AC126" s="659">
        <f t="shared" si="13"/>
        <v>149.66100000000006</v>
      </c>
      <c r="AD126" s="653">
        <f t="shared" si="12"/>
        <v>202.88100000000003</v>
      </c>
      <c r="AF126" s="187" t="s">
        <v>83</v>
      </c>
      <c r="AG126" s="194">
        <v>0</v>
      </c>
      <c r="AH126" s="659">
        <v>0</v>
      </c>
      <c r="AI126" s="653">
        <v>0</v>
      </c>
      <c r="AJ126" s="659">
        <v>0</v>
      </c>
      <c r="AK126" s="653">
        <v>0</v>
      </c>
      <c r="AL126" s="659">
        <v>111.80800000000001</v>
      </c>
      <c r="AM126" s="653">
        <v>27.236000000000001</v>
      </c>
      <c r="AN126" s="659">
        <v>-0.41899999999999998</v>
      </c>
      <c r="AO126" s="653">
        <v>2.2549999999999999</v>
      </c>
      <c r="AP126" s="659">
        <v>240.78</v>
      </c>
      <c r="AQ126" s="653">
        <v>-655.34799999999996</v>
      </c>
      <c r="AR126" s="659">
        <v>44.121000000000002</v>
      </c>
      <c r="AS126" s="653">
        <v>-782.37900000000002</v>
      </c>
      <c r="AT126" s="659">
        <v>190.137</v>
      </c>
      <c r="AU126" s="653">
        <v>223.947</v>
      </c>
      <c r="AV126" s="659">
        <v>58.597999999999999</v>
      </c>
      <c r="AW126" s="653">
        <v>64.504000000000005</v>
      </c>
      <c r="AX126" s="659">
        <v>117.14700000000001</v>
      </c>
      <c r="AY126" s="653">
        <v>90.613</v>
      </c>
      <c r="AZ126" s="659">
        <v>34.683</v>
      </c>
      <c r="BA126" s="653">
        <v>29.95</v>
      </c>
      <c r="BB126" s="659">
        <v>0</v>
      </c>
      <c r="BC126" s="653">
        <v>0</v>
      </c>
      <c r="BD126" s="659">
        <v>0</v>
      </c>
      <c r="BE126" s="653">
        <v>0</v>
      </c>
      <c r="BF126" s="659">
        <v>659.87199999999996</v>
      </c>
      <c r="BG126" s="653">
        <v>-313.55200000000002</v>
      </c>
      <c r="BH126" s="659">
        <v>237.89599999999999</v>
      </c>
      <c r="BI126" s="653">
        <v>189.90600000000001</v>
      </c>
    </row>
    <row r="127" spans="1:61">
      <c r="C127" s="192"/>
      <c r="O127" s="112"/>
      <c r="P127" s="112"/>
    </row>
    <row r="128" spans="1:61">
      <c r="C128" s="192"/>
    </row>
    <row r="129" spans="1:19">
      <c r="C129" s="112"/>
      <c r="Q129"/>
      <c r="R129"/>
      <c r="S129"/>
    </row>
    <row r="130" spans="1:19">
      <c r="A130" s="934" t="s">
        <v>71</v>
      </c>
      <c r="B130" s="935"/>
      <c r="C130" s="927" t="s">
        <v>20</v>
      </c>
      <c r="D130" s="928"/>
      <c r="E130" s="927" t="s">
        <v>10</v>
      </c>
      <c r="F130" s="928"/>
      <c r="G130" s="927" t="s">
        <v>46</v>
      </c>
      <c r="H130" s="928"/>
      <c r="I130" s="927" t="s">
        <v>14</v>
      </c>
      <c r="J130" s="928"/>
      <c r="K130" s="927" t="s">
        <v>47</v>
      </c>
      <c r="L130" s="928"/>
      <c r="M130" s="927" t="s">
        <v>242</v>
      </c>
      <c r="N130" s="928"/>
      <c r="O130" s="927" t="s">
        <v>17</v>
      </c>
      <c r="P130" s="928"/>
      <c r="Q130"/>
      <c r="R130"/>
      <c r="S130"/>
    </row>
    <row r="131" spans="1:19">
      <c r="A131" s="968" t="s">
        <v>236</v>
      </c>
      <c r="B131" s="970"/>
      <c r="C131" s="646" t="s">
        <v>538</v>
      </c>
      <c r="D131" s="302" t="s">
        <v>437</v>
      </c>
      <c r="E131" s="646" t="s">
        <v>538</v>
      </c>
      <c r="F131" s="302" t="s">
        <v>437</v>
      </c>
      <c r="G131" s="646" t="s">
        <v>538</v>
      </c>
      <c r="H131" s="302" t="s">
        <v>437</v>
      </c>
      <c r="I131" s="646" t="s">
        <v>538</v>
      </c>
      <c r="J131" s="302" t="s">
        <v>437</v>
      </c>
      <c r="K131" s="646" t="s">
        <v>538</v>
      </c>
      <c r="L131" s="302" t="s">
        <v>437</v>
      </c>
      <c r="M131" s="646" t="s">
        <v>538</v>
      </c>
      <c r="N131" s="302" t="s">
        <v>437</v>
      </c>
      <c r="O131" s="646" t="s">
        <v>538</v>
      </c>
      <c r="P131" s="302" t="s">
        <v>437</v>
      </c>
      <c r="Q131"/>
      <c r="R131"/>
      <c r="S131"/>
    </row>
    <row r="132" spans="1:19">
      <c r="A132" s="971"/>
      <c r="B132" s="972"/>
      <c r="C132" s="647" t="s">
        <v>301</v>
      </c>
      <c r="D132" s="303" t="s">
        <v>301</v>
      </c>
      <c r="E132" s="647" t="s">
        <v>301</v>
      </c>
      <c r="F132" s="303" t="s">
        <v>301</v>
      </c>
      <c r="G132" s="647" t="s">
        <v>301</v>
      </c>
      <c r="H132" s="303" t="s">
        <v>301</v>
      </c>
      <c r="I132" s="647" t="s">
        <v>301</v>
      </c>
      <c r="J132" s="303" t="s">
        <v>301</v>
      </c>
      <c r="K132" s="647" t="s">
        <v>301</v>
      </c>
      <c r="L132" s="303" t="s">
        <v>301</v>
      </c>
      <c r="M132" s="647" t="s">
        <v>301</v>
      </c>
      <c r="N132" s="303" t="s">
        <v>301</v>
      </c>
      <c r="O132" s="647" t="s">
        <v>301</v>
      </c>
      <c r="P132" s="303" t="s">
        <v>301</v>
      </c>
      <c r="Q132"/>
      <c r="R132"/>
      <c r="S132"/>
    </row>
    <row r="133" spans="1:19">
      <c r="C133" s="198"/>
      <c r="D133" s="198"/>
      <c r="E133" s="198"/>
      <c r="F133" s="198"/>
      <c r="G133" s="198"/>
      <c r="H133" s="198"/>
      <c r="I133" s="198"/>
      <c r="J133" s="198"/>
      <c r="K133" s="198"/>
      <c r="L133" s="198"/>
      <c r="M133" s="198"/>
      <c r="N133" s="198"/>
      <c r="O133" s="198"/>
      <c r="P133" s="198"/>
      <c r="Q133"/>
      <c r="R133"/>
      <c r="S133"/>
    </row>
    <row r="134" spans="1:19">
      <c r="A134" s="187"/>
      <c r="B134" s="196" t="s">
        <v>215</v>
      </c>
      <c r="C134" s="650">
        <v>0</v>
      </c>
      <c r="D134" s="654">
        <v>0</v>
      </c>
      <c r="E134" s="650">
        <v>41.31</v>
      </c>
      <c r="F134" s="654">
        <v>230.37799999999999</v>
      </c>
      <c r="G134" s="650">
        <v>874.56899999999996</v>
      </c>
      <c r="H134" s="654">
        <v>1425.3879999999999</v>
      </c>
      <c r="I134" s="650">
        <v>278.858</v>
      </c>
      <c r="J134" s="654">
        <v>689.072</v>
      </c>
      <c r="K134" s="650">
        <v>196.923</v>
      </c>
      <c r="L134" s="654">
        <v>235.30500000000001</v>
      </c>
      <c r="M134" s="650">
        <v>0</v>
      </c>
      <c r="N134" s="654">
        <v>0</v>
      </c>
      <c r="O134" s="650">
        <v>1391.66</v>
      </c>
      <c r="P134" s="654">
        <v>2580.143</v>
      </c>
      <c r="Q134"/>
      <c r="R134"/>
      <c r="S134"/>
    </row>
    <row r="135" spans="1:19">
      <c r="A135" s="187"/>
      <c r="B135" s="196" t="s">
        <v>216</v>
      </c>
      <c r="C135" s="650">
        <v>0</v>
      </c>
      <c r="D135" s="654">
        <v>0</v>
      </c>
      <c r="E135" s="650">
        <v>-60.408000000000001</v>
      </c>
      <c r="F135" s="654">
        <v>-189.697</v>
      </c>
      <c r="G135" s="650">
        <v>-856.10299999999995</v>
      </c>
      <c r="H135" s="654">
        <v>-1356.2850000000001</v>
      </c>
      <c r="I135" s="650">
        <v>-275.26799999999997</v>
      </c>
      <c r="J135" s="654">
        <v>-383.17200000000003</v>
      </c>
      <c r="K135" s="650">
        <v>-173.82400000000001</v>
      </c>
      <c r="L135" s="654">
        <v>-182.803</v>
      </c>
      <c r="M135" s="650">
        <v>0</v>
      </c>
      <c r="N135" s="654">
        <v>0</v>
      </c>
      <c r="O135" s="650">
        <v>-1365.6030000000001</v>
      </c>
      <c r="P135" s="654">
        <v>-2111.9569999999999</v>
      </c>
    </row>
    <row r="136" spans="1:19">
      <c r="A136" s="187"/>
      <c r="B136" s="196" t="s">
        <v>217</v>
      </c>
      <c r="C136" s="650">
        <v>0</v>
      </c>
      <c r="D136" s="654">
        <v>0</v>
      </c>
      <c r="E136" s="650">
        <v>20.010999999999999</v>
      </c>
      <c r="F136" s="654">
        <v>-35.377000000000002</v>
      </c>
      <c r="G136" s="650">
        <v>-232.386</v>
      </c>
      <c r="H136" s="654">
        <v>-121.754</v>
      </c>
      <c r="I136" s="650">
        <v>-231.30199999999999</v>
      </c>
      <c r="J136" s="654">
        <v>-259.90100000000001</v>
      </c>
      <c r="K136" s="650">
        <v>-19.673999999999999</v>
      </c>
      <c r="L136" s="654">
        <v>-99.855999999999995</v>
      </c>
      <c r="M136" s="650">
        <v>0</v>
      </c>
      <c r="N136" s="654">
        <v>0</v>
      </c>
      <c r="O136" s="650">
        <v>-463.351</v>
      </c>
      <c r="P136" s="654">
        <v>-516.88800000000003</v>
      </c>
    </row>
    <row r="137" spans="1:19">
      <c r="C137" s="198"/>
      <c r="D137" s="198"/>
      <c r="E137" s="198"/>
      <c r="F137" s="198"/>
      <c r="G137" s="198"/>
      <c r="H137" s="198"/>
      <c r="I137" s="198"/>
      <c r="J137" s="198"/>
      <c r="K137" s="198"/>
      <c r="L137" s="198"/>
      <c r="M137" s="198"/>
      <c r="N137" s="198"/>
      <c r="O137" s="198"/>
      <c r="P137" s="198"/>
    </row>
    <row r="142" spans="1:19">
      <c r="E142" s="213"/>
      <c r="F142" s="213"/>
      <c r="G142" s="213"/>
      <c r="H142" s="213"/>
      <c r="I142" s="213"/>
      <c r="J142" s="213"/>
    </row>
    <row r="143" spans="1:19">
      <c r="E143" s="213"/>
      <c r="F143" s="213"/>
      <c r="G143" s="213"/>
      <c r="H143" s="213"/>
      <c r="I143" s="213"/>
      <c r="J143" s="213"/>
    </row>
    <row r="144" spans="1:19">
      <c r="E144" s="213"/>
      <c r="F144" s="213"/>
      <c r="G144" s="213"/>
      <c r="H144" s="213"/>
      <c r="I144" s="213"/>
      <c r="J144" s="213"/>
    </row>
    <row r="145" spans="5:10">
      <c r="E145" s="213"/>
      <c r="F145" s="213"/>
      <c r="G145" s="213"/>
      <c r="H145" s="213"/>
      <c r="I145" s="213"/>
      <c r="J145" s="213"/>
    </row>
  </sheetData>
  <mergeCells count="79">
    <mergeCell ref="AA74:AB74"/>
    <mergeCell ref="AC74:AD74"/>
    <mergeCell ref="AA73:AD73"/>
    <mergeCell ref="W73:Z73"/>
    <mergeCell ref="S74:T74"/>
    <mergeCell ref="U74:V74"/>
    <mergeCell ref="O73:R73"/>
    <mergeCell ref="W74:X74"/>
    <mergeCell ref="Y74:Z74"/>
    <mergeCell ref="A131:B132"/>
    <mergeCell ref="A73:B73"/>
    <mergeCell ref="A75:B76"/>
    <mergeCell ref="A130:B130"/>
    <mergeCell ref="C130:D130"/>
    <mergeCell ref="C73:F73"/>
    <mergeCell ref="C74:D74"/>
    <mergeCell ref="E74:F74"/>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32:B32"/>
    <mergeCell ref="A33:B33"/>
    <mergeCell ref="C33:D33"/>
    <mergeCell ref="G33:H33"/>
    <mergeCell ref="I33:J33"/>
    <mergeCell ref="K33:L33"/>
    <mergeCell ref="M33:N33"/>
    <mergeCell ref="AH72:BI72"/>
    <mergeCell ref="AF73:AG73"/>
    <mergeCell ref="AH73:AK73"/>
    <mergeCell ref="AL73:AO73"/>
    <mergeCell ref="AP73:AS73"/>
    <mergeCell ref="AT73:AW73"/>
    <mergeCell ref="AX73:BA73"/>
    <mergeCell ref="BB73:BE73"/>
    <mergeCell ref="BF73:BI73"/>
    <mergeCell ref="BB74:BC74"/>
    <mergeCell ref="BD74:BE74"/>
    <mergeCell ref="BF74:BG74"/>
    <mergeCell ref="BH74:BI74"/>
    <mergeCell ref="AF75:AG76"/>
    <mergeCell ref="AR74:AS74"/>
    <mergeCell ref="AT74:AU74"/>
    <mergeCell ref="AV74:AW74"/>
    <mergeCell ref="AX74:AY74"/>
    <mergeCell ref="AZ74:BA74"/>
    <mergeCell ref="AH74:AI74"/>
    <mergeCell ref="AJ74:AK74"/>
    <mergeCell ref="AL74:AM74"/>
    <mergeCell ref="AN74:AO74"/>
    <mergeCell ref="AP74:AQ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74" t="s">
        <v>27</v>
      </c>
      <c r="D5" s="974"/>
      <c r="E5" s="974"/>
      <c r="F5" s="974"/>
      <c r="G5" s="974"/>
    </row>
    <row r="6" spans="3:9">
      <c r="C6" s="975" t="s">
        <v>44</v>
      </c>
      <c r="D6" s="975"/>
      <c r="E6" s="975"/>
      <c r="F6" s="975"/>
      <c r="G6" s="975"/>
    </row>
    <row r="7" spans="3:9" ht="8.25" hidden="1" customHeight="1">
      <c r="C7" s="973"/>
      <c r="D7" s="973"/>
      <c r="E7" s="973"/>
      <c r="F7" s="973"/>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0</v>
      </c>
      <c r="D3" s="982" t="s">
        <v>1</v>
      </c>
      <c r="E3" s="978"/>
      <c r="F3" s="978" t="s">
        <v>2</v>
      </c>
      <c r="G3" s="979"/>
      <c r="H3" s="2"/>
      <c r="I3" s="2"/>
      <c r="J3" s="2"/>
      <c r="L3" s="3"/>
      <c r="M3" s="3"/>
    </row>
    <row r="4" spans="1:15" s="1" customFormat="1" ht="14.25">
      <c r="B4" s="39" t="s">
        <v>3</v>
      </c>
      <c r="C4" s="40" t="s">
        <v>4</v>
      </c>
      <c r="D4" s="983" t="s">
        <v>5</v>
      </c>
      <c r="E4" s="980"/>
      <c r="F4" s="980" t="s">
        <v>6</v>
      </c>
      <c r="G4" s="981"/>
      <c r="H4" s="2"/>
      <c r="I4" s="2"/>
      <c r="J4" s="2"/>
      <c r="L4" s="3"/>
      <c r="M4" s="3"/>
    </row>
    <row r="5" spans="1:15" s="1" customFormat="1" ht="14.25">
      <c r="B5" s="41"/>
      <c r="C5" s="42" t="s">
        <v>7</v>
      </c>
      <c r="D5" s="38" t="e">
        <f>+#REF!</f>
        <v>#REF!</v>
      </c>
      <c r="E5" s="4" t="str">
        <f>+'Property, plant and equipment'!D6</f>
        <v>December 2022</v>
      </c>
      <c r="F5" s="5" t="e">
        <f>+D5</f>
        <v>#REF!</v>
      </c>
      <c r="G5" s="6" t="str">
        <f>+E5</f>
        <v>December 2022</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76" t="s">
        <v>15</v>
      </c>
      <c r="C13" s="97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84" t="s">
        <v>39</v>
      </c>
      <c r="D4" s="984"/>
      <c r="E4" s="984"/>
      <c r="F4" s="984"/>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25">
      <c r="C8" s="51" t="s">
        <v>22</v>
      </c>
      <c r="D8" s="55">
        <v>-224930</v>
      </c>
      <c r="E8" s="56">
        <v>-352977</v>
      </c>
      <c r="F8" s="56">
        <f>+E8-D8</f>
        <v>-128047</v>
      </c>
    </row>
    <row r="9" spans="3:6" ht="14.25">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-275004.09899999999</v>
      </c>
      <c r="E13" s="76">
        <f>+E11-'Income Statement'!D30</f>
        <v>-450282.29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H14"/>
  <sheetViews>
    <sheetView workbookViewId="0">
      <selection activeCell="C14" sqref="C14"/>
    </sheetView>
  </sheetViews>
  <sheetFormatPr baseColWidth="10" defaultColWidth="11.42578125" defaultRowHeight="12.75"/>
  <cols>
    <col min="1" max="1" width="11.42578125" style="104"/>
    <col min="2" max="2" width="22.7109375" style="104" customWidth="1"/>
    <col min="3" max="4" width="14.85546875" style="104" bestFit="1" customWidth="1"/>
    <col min="5" max="5" width="13.85546875" style="104" customWidth="1"/>
    <col min="6" max="16384" width="11.42578125" style="104"/>
  </cols>
  <sheetData>
    <row r="3" spans="1:8" ht="44.25" customHeight="1">
      <c r="A3" s="541"/>
      <c r="B3" s="817" t="s">
        <v>483</v>
      </c>
      <c r="C3" s="818"/>
      <c r="D3" s="818"/>
      <c r="E3" s="818"/>
      <c r="F3" s="818"/>
      <c r="G3" s="818"/>
      <c r="H3" s="818"/>
    </row>
    <row r="4" spans="1:8">
      <c r="B4" s="815" t="s">
        <v>71</v>
      </c>
      <c r="C4" s="813" t="s">
        <v>257</v>
      </c>
      <c r="D4" s="813"/>
      <c r="E4" s="813"/>
      <c r="F4" s="813" t="s">
        <v>460</v>
      </c>
      <c r="G4" s="813"/>
      <c r="H4" s="813"/>
    </row>
    <row r="5" spans="1:8">
      <c r="B5" s="816"/>
      <c r="C5" s="449" t="s">
        <v>516</v>
      </c>
      <c r="D5" s="449" t="s">
        <v>401</v>
      </c>
      <c r="E5" s="449" t="s">
        <v>463</v>
      </c>
      <c r="F5" s="449" t="s">
        <v>521</v>
      </c>
      <c r="G5" s="449" t="s">
        <v>522</v>
      </c>
      <c r="H5" s="449" t="s">
        <v>18</v>
      </c>
    </row>
    <row r="7" spans="1:8">
      <c r="B7" s="104" t="s">
        <v>10</v>
      </c>
      <c r="C7" s="312">
        <v>-33.631</v>
      </c>
      <c r="D7" s="244">
        <v>231.042</v>
      </c>
      <c r="E7" s="214">
        <v>-1.1455622787198865</v>
      </c>
      <c r="F7" s="312">
        <v>-5.990000000000002</v>
      </c>
      <c r="G7" s="244">
        <v>195.261</v>
      </c>
      <c r="H7" s="214">
        <v>-1.0306768888820603</v>
      </c>
    </row>
    <row r="8" spans="1:8">
      <c r="B8" s="104" t="s">
        <v>46</v>
      </c>
      <c r="C8" s="312">
        <v>2283.4279999999999</v>
      </c>
      <c r="D8" s="155">
        <v>2393.1860000000001</v>
      </c>
      <c r="E8" s="214">
        <v>-4.5862711882820761E-2</v>
      </c>
      <c r="F8" s="312">
        <v>549.96499999999992</v>
      </c>
      <c r="G8" s="244">
        <v>715.60400000000004</v>
      </c>
      <c r="H8" s="214">
        <v>-0.23146740375962138</v>
      </c>
    </row>
    <row r="9" spans="1:8">
      <c r="B9" s="104" t="s">
        <v>14</v>
      </c>
      <c r="C9" s="312">
        <v>1417.79</v>
      </c>
      <c r="D9" s="155">
        <v>1403.8720000000001</v>
      </c>
      <c r="E9" s="214">
        <v>9.9140092544047764E-3</v>
      </c>
      <c r="F9" s="312">
        <v>282.36500000000001</v>
      </c>
      <c r="G9" s="244">
        <v>277.91000000000008</v>
      </c>
      <c r="H9" s="214">
        <v>1.6030369544096645E-2</v>
      </c>
    </row>
    <row r="10" spans="1:8">
      <c r="B10" s="104" t="s">
        <v>47</v>
      </c>
      <c r="C10" s="312">
        <f>'Adjusted EBITDA'!C10</f>
        <v>691.20899999999995</v>
      </c>
      <c r="D10" s="155">
        <v>655.77800000000002</v>
      </c>
      <c r="E10" s="214">
        <f>+(C10-D10)/D10</f>
        <v>5.4028954920720011E-2</v>
      </c>
      <c r="F10" s="312">
        <v>175.20899999999995</v>
      </c>
      <c r="G10" s="244">
        <v>161.27800000000002</v>
      </c>
      <c r="H10" s="214">
        <f>+(F10-G10)/G10</f>
        <v>8.6378799340269125E-2</v>
      </c>
    </row>
    <row r="11" spans="1:8">
      <c r="B11" s="104" t="s">
        <v>322</v>
      </c>
      <c r="C11" s="312">
        <v>111.121</v>
      </c>
      <c r="D11" s="155">
        <v>175.57400000000001</v>
      </c>
      <c r="E11" s="214">
        <v>-0.3670987731668699</v>
      </c>
      <c r="F11" s="312">
        <v>30.959999999999994</v>
      </c>
      <c r="G11" s="244">
        <v>63.277000000000015</v>
      </c>
      <c r="H11" s="214">
        <v>-0.5107226954501638</v>
      </c>
    </row>
    <row r="12" spans="1:8">
      <c r="B12" s="450"/>
      <c r="C12" s="450"/>
      <c r="D12" s="450"/>
      <c r="E12" s="450"/>
      <c r="F12" s="450"/>
      <c r="G12" s="450"/>
      <c r="H12" s="450"/>
    </row>
    <row r="13" spans="1:8">
      <c r="A13" s="453"/>
      <c r="B13" s="572" t="s">
        <v>246</v>
      </c>
      <c r="C13" s="566">
        <v>4439.7840000000006</v>
      </c>
      <c r="D13" s="567">
        <v>4824.9360000000006</v>
      </c>
      <c r="E13" s="571">
        <f>+(C13-D13)/D13</f>
        <v>-7.9825307527395181E-2</v>
      </c>
      <c r="F13" s="566">
        <v>1024.4359999999997</v>
      </c>
      <c r="G13" s="567">
        <v>1400.38</v>
      </c>
      <c r="H13" s="571">
        <f>+(F13-G13)/G13</f>
        <v>-0.2684585612476616</v>
      </c>
    </row>
    <row r="14" spans="1:8">
      <c r="B14" s="104" t="s">
        <v>247</v>
      </c>
    </row>
  </sheetData>
  <mergeCells count="4">
    <mergeCell ref="C4:E4"/>
    <mergeCell ref="B4:B5"/>
    <mergeCell ref="F4:H4"/>
    <mergeCell ref="B3:H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activeCell="J19" sqref="J19"/>
    </sheetView>
  </sheetViews>
  <sheetFormatPr baseColWidth="10" defaultColWidth="11.42578125" defaultRowHeight="12.75"/>
  <cols>
    <col min="1" max="1" width="11.42578125" style="257"/>
    <col min="2" max="2" width="22.7109375" style="257" bestFit="1" customWidth="1"/>
    <col min="3" max="4" width="15.5703125" style="257" bestFit="1" customWidth="1"/>
    <col min="5" max="16384" width="11.42578125" style="257"/>
  </cols>
  <sheetData>
    <row r="3" spans="1:8">
      <c r="B3" s="262" t="s">
        <v>459</v>
      </c>
    </row>
    <row r="4" spans="1:8">
      <c r="B4" s="262"/>
    </row>
    <row r="5" spans="1:8">
      <c r="B5" s="708"/>
      <c r="C5" s="819" t="s">
        <v>257</v>
      </c>
      <c r="D5" s="819"/>
      <c r="E5" s="819"/>
      <c r="F5" s="820" t="s">
        <v>460</v>
      </c>
      <c r="G5" s="820"/>
      <c r="H5" s="820"/>
    </row>
    <row r="6" spans="1:8">
      <c r="A6" s="326"/>
      <c r="B6" s="323" t="s">
        <v>435</v>
      </c>
      <c r="C6" s="324" t="s">
        <v>516</v>
      </c>
      <c r="D6" s="324" t="s">
        <v>401</v>
      </c>
      <c r="E6" s="325" t="s">
        <v>18</v>
      </c>
      <c r="F6" s="324" t="s">
        <v>521</v>
      </c>
      <c r="G6" s="324" t="s">
        <v>522</v>
      </c>
      <c r="H6" s="325" t="s">
        <v>18</v>
      </c>
    </row>
    <row r="7" spans="1:8">
      <c r="B7" s="263" t="s">
        <v>441</v>
      </c>
      <c r="C7" s="327">
        <v>63.865216119530501</v>
      </c>
      <c r="D7" s="309">
        <v>76.179862587963342</v>
      </c>
      <c r="E7" s="215">
        <v>-0.16165225362822577</v>
      </c>
      <c r="F7" s="327">
        <v>15.510196638078966</v>
      </c>
      <c r="G7" s="309">
        <v>17.800338219485759</v>
      </c>
      <c r="H7" s="215">
        <v>-0.12865719477733351</v>
      </c>
    </row>
    <row r="8" spans="1:8">
      <c r="B8" s="263" t="s">
        <v>442</v>
      </c>
      <c r="C8" s="327">
        <v>40.234018613978066</v>
      </c>
      <c r="D8" s="309">
        <v>43.7649645543802</v>
      </c>
      <c r="E8" s="215">
        <v>-8.067973952120433E-2</v>
      </c>
      <c r="F8" s="327">
        <v>8.7644059554225571</v>
      </c>
      <c r="G8" s="309">
        <v>10.230377270560869</v>
      </c>
      <c r="H8" s="215">
        <v>-0.14329591923817109</v>
      </c>
    </row>
    <row r="12" spans="1:8">
      <c r="B12" s="262" t="s">
        <v>461</v>
      </c>
    </row>
    <row r="13" spans="1:8">
      <c r="B13" s="262"/>
    </row>
    <row r="14" spans="1:8">
      <c r="B14" s="708"/>
      <c r="C14" s="819" t="s">
        <v>257</v>
      </c>
      <c r="D14" s="819"/>
      <c r="E14" s="819"/>
      <c r="F14" s="820" t="s">
        <v>460</v>
      </c>
      <c r="G14" s="820"/>
      <c r="H14" s="820"/>
    </row>
    <row r="15" spans="1:8">
      <c r="B15" s="323" t="s">
        <v>435</v>
      </c>
      <c r="C15" s="324" t="s">
        <v>516</v>
      </c>
      <c r="D15" s="324" t="s">
        <v>401</v>
      </c>
      <c r="E15" s="325" t="s">
        <v>18</v>
      </c>
      <c r="F15" s="324" t="s">
        <v>521</v>
      </c>
      <c r="G15" s="324" t="s">
        <v>522</v>
      </c>
      <c r="H15" s="325" t="s">
        <v>18</v>
      </c>
    </row>
    <row r="16" spans="1:8">
      <c r="B16" s="263" t="s">
        <v>441</v>
      </c>
      <c r="C16" s="327">
        <v>103.4116781005514</v>
      </c>
      <c r="D16" s="309">
        <v>114.307087</v>
      </c>
      <c r="E16" s="215">
        <v>-9.5317002518388039E-2</v>
      </c>
      <c r="F16" s="327">
        <v>27.035292724279614</v>
      </c>
      <c r="G16" s="309">
        <v>29.207316999999993</v>
      </c>
      <c r="H16" s="215">
        <v>-7.4365758269421933E-2</v>
      </c>
    </row>
    <row r="17" spans="2:8">
      <c r="B17" s="263" t="s">
        <v>499</v>
      </c>
      <c r="C17" s="806">
        <v>22196.258000000002</v>
      </c>
      <c r="D17" s="807">
        <v>21777.532999999999</v>
      </c>
      <c r="E17" s="215">
        <v>1.9227384479224563E-2</v>
      </c>
      <c r="F17" s="806">
        <v>22196.258000000002</v>
      </c>
      <c r="G17" s="807">
        <v>21777.532999999999</v>
      </c>
      <c r="H17" s="215">
        <v>1.9227384479224563E-2</v>
      </c>
    </row>
    <row r="22" spans="2:8">
      <c r="D22" s="264"/>
    </row>
    <row r="23" spans="2:8">
      <c r="D23" s="264"/>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8"/>
  <sheetViews>
    <sheetView showGridLines="0" zoomScaleNormal="100" workbookViewId="0">
      <selection activeCell="D10" sqref="D10"/>
    </sheetView>
  </sheetViews>
  <sheetFormatPr baseColWidth="10" defaultColWidth="4" defaultRowHeight="12.75"/>
  <cols>
    <col min="1" max="1" width="3.42578125" style="141" customWidth="1"/>
    <col min="2" max="2" width="40.42578125" style="141" customWidth="1"/>
    <col min="3" max="3" width="15.42578125" style="141" customWidth="1"/>
    <col min="4" max="4" width="16.5703125" style="141" customWidth="1"/>
    <col min="5" max="5" width="14.5703125" style="141" customWidth="1"/>
    <col min="6" max="6" width="7.42578125" style="141" customWidth="1"/>
    <col min="7" max="7" width="11.7109375" style="141" customWidth="1"/>
    <col min="8" max="8" width="9.85546875" style="141" customWidth="1"/>
    <col min="9" max="9" width="7.28515625" style="141" customWidth="1"/>
    <col min="10" max="10" width="1.85546875" style="141" customWidth="1"/>
    <col min="11" max="11" width="16.42578125" style="141" customWidth="1"/>
    <col min="12" max="12" width="14.5703125" style="141" customWidth="1"/>
    <col min="13" max="13" width="7.42578125" style="141" customWidth="1"/>
    <col min="14" max="14" width="10.140625" style="141" customWidth="1"/>
    <col min="15" max="15" width="10.42578125" style="141" customWidth="1"/>
    <col min="16" max="16" width="10.140625" style="141" customWidth="1"/>
    <col min="17" max="17" width="1.7109375" style="141" customWidth="1"/>
    <col min="18" max="19" width="14.5703125" style="141" bestFit="1" customWidth="1"/>
    <col min="20" max="20" width="1.7109375" style="137" customWidth="1"/>
    <col min="21" max="21" width="14.5703125" style="141" customWidth="1"/>
    <col min="22" max="22" width="13.5703125" style="141" customWidth="1"/>
    <col min="23" max="23" width="8.42578125" style="141" customWidth="1"/>
    <col min="24" max="24" width="11" style="141" customWidth="1"/>
    <col min="25" max="25" width="11.85546875" style="141" customWidth="1"/>
    <col min="26" max="26" width="8.7109375" style="141" customWidth="1"/>
    <col min="27" max="27" width="7.85546875" style="141" customWidth="1"/>
    <col min="28" max="28" width="8.140625" style="141" customWidth="1"/>
    <col min="29" max="16384" width="4" style="141"/>
  </cols>
  <sheetData>
    <row r="2" spans="1:29">
      <c r="B2" s="340"/>
      <c r="C2" s="340"/>
      <c r="D2" s="340"/>
      <c r="E2" s="340"/>
      <c r="F2" s="340"/>
      <c r="G2" s="340"/>
      <c r="H2" s="340"/>
      <c r="I2" s="340"/>
      <c r="K2" s="340"/>
      <c r="L2" s="340"/>
      <c r="M2" s="340"/>
      <c r="N2" s="340"/>
      <c r="O2" s="340"/>
      <c r="P2" s="340"/>
      <c r="R2" s="340"/>
      <c r="S2" s="340"/>
    </row>
    <row r="3" spans="1:29" s="137" customFormat="1" ht="15" customHeight="1">
      <c r="B3" s="822" t="s">
        <v>510</v>
      </c>
      <c r="C3" s="808" t="s">
        <v>258</v>
      </c>
      <c r="D3" s="828" t="s">
        <v>439</v>
      </c>
      <c r="E3" s="828"/>
      <c r="F3" s="828"/>
      <c r="G3" s="828"/>
      <c r="H3" s="828"/>
      <c r="I3" s="826"/>
      <c r="J3" s="709"/>
      <c r="K3" s="829" t="s">
        <v>455</v>
      </c>
      <c r="L3" s="830"/>
      <c r="M3" s="830"/>
      <c r="N3" s="830"/>
      <c r="O3" s="830"/>
      <c r="P3" s="831"/>
      <c r="R3" s="825" t="s">
        <v>259</v>
      </c>
      <c r="S3" s="826"/>
      <c r="T3" s="121"/>
      <c r="U3" s="141"/>
      <c r="V3" s="141"/>
      <c r="W3" s="121"/>
      <c r="X3" s="121"/>
      <c r="Y3" s="121"/>
    </row>
    <row r="4" spans="1:29" s="137" customFormat="1" ht="15" customHeight="1">
      <c r="B4" s="822"/>
      <c r="C4" s="808"/>
      <c r="D4" s="827" t="s">
        <v>257</v>
      </c>
      <c r="E4" s="827"/>
      <c r="F4" s="827"/>
      <c r="G4" s="827" t="s">
        <v>460</v>
      </c>
      <c r="H4" s="827"/>
      <c r="I4" s="827"/>
      <c r="J4" s="125"/>
      <c r="K4" s="827" t="s">
        <v>257</v>
      </c>
      <c r="L4" s="827"/>
      <c r="M4" s="827"/>
      <c r="N4" s="827" t="s">
        <v>460</v>
      </c>
      <c r="O4" s="827"/>
      <c r="P4" s="827"/>
      <c r="Q4" s="125"/>
      <c r="R4" s="824"/>
      <c r="S4" s="824"/>
      <c r="T4" s="121"/>
      <c r="U4" s="141"/>
      <c r="V4" s="141"/>
      <c r="W4" s="121"/>
      <c r="X4" s="121"/>
      <c r="Y4" s="121"/>
    </row>
    <row r="5" spans="1:29" s="138" customFormat="1">
      <c r="B5" s="823"/>
      <c r="C5" s="809"/>
      <c r="D5" s="314" t="s">
        <v>516</v>
      </c>
      <c r="E5" s="315" t="s">
        <v>401</v>
      </c>
      <c r="F5" s="315" t="s">
        <v>18</v>
      </c>
      <c r="G5" s="314" t="s">
        <v>521</v>
      </c>
      <c r="H5" s="315" t="s">
        <v>522</v>
      </c>
      <c r="I5" s="315" t="s">
        <v>18</v>
      </c>
      <c r="J5" s="126"/>
      <c r="K5" s="314" t="s">
        <v>516</v>
      </c>
      <c r="L5" s="315" t="s">
        <v>401</v>
      </c>
      <c r="M5" s="315" t="s">
        <v>18</v>
      </c>
      <c r="N5" s="314" t="s">
        <v>521</v>
      </c>
      <c r="O5" s="315" t="s">
        <v>522</v>
      </c>
      <c r="P5" s="315" t="s">
        <v>18</v>
      </c>
      <c r="Q5" s="126"/>
      <c r="R5" s="339" t="s">
        <v>516</v>
      </c>
      <c r="S5" s="332" t="s">
        <v>401</v>
      </c>
      <c r="T5" s="127"/>
      <c r="U5" s="141"/>
      <c r="V5" s="141"/>
      <c r="W5" s="127"/>
      <c r="X5" s="127"/>
      <c r="Y5" s="127"/>
    </row>
    <row r="6" spans="1:29" s="138" customFormat="1" ht="9" customHeight="1">
      <c r="B6" s="126"/>
      <c r="C6" s="126"/>
      <c r="D6" s="330"/>
      <c r="E6" s="126"/>
      <c r="F6" s="126"/>
      <c r="G6" s="126"/>
      <c r="H6" s="126"/>
      <c r="I6" s="126"/>
      <c r="J6" s="126"/>
      <c r="K6" s="330"/>
      <c r="L6" s="126"/>
      <c r="M6" s="126"/>
      <c r="N6" s="126"/>
      <c r="O6" s="126"/>
      <c r="P6" s="126"/>
      <c r="Q6" s="126"/>
      <c r="R6" s="328"/>
      <c r="S6" s="127"/>
      <c r="T6" s="127"/>
      <c r="U6" s="141"/>
      <c r="V6" s="141"/>
      <c r="W6" s="127"/>
      <c r="X6" s="127"/>
      <c r="Y6" s="127"/>
    </row>
    <row r="7" spans="1:29" s="137" customFormat="1">
      <c r="B7" s="121" t="s">
        <v>387</v>
      </c>
      <c r="C7" s="121" t="s">
        <v>174</v>
      </c>
      <c r="D7" s="331">
        <v>4.4613492501081797</v>
      </c>
      <c r="E7" s="310">
        <v>11.12292108584</v>
      </c>
      <c r="F7" s="214">
        <v>-0.59890489056982643</v>
      </c>
      <c r="G7" s="331">
        <v>0.81882344985818012</v>
      </c>
      <c r="H7" s="310">
        <v>2.3401178850169999</v>
      </c>
      <c r="I7" s="214">
        <v>-0.65009307646386727</v>
      </c>
      <c r="J7" s="124"/>
      <c r="K7" s="331">
        <v>4.4585761299999991</v>
      </c>
      <c r="L7" s="310">
        <v>11.120621085840002</v>
      </c>
      <c r="M7" s="214">
        <v>-0.59907130226052319</v>
      </c>
      <c r="N7" s="331">
        <v>0.81854038999999901</v>
      </c>
      <c r="O7" s="310">
        <v>2.3397178850170004</v>
      </c>
      <c r="P7" s="214">
        <v>-0.65015423643947079</v>
      </c>
      <c r="Q7" s="124"/>
      <c r="R7" s="329">
        <v>2.9270680108571746E-2</v>
      </c>
      <c r="S7" s="261">
        <v>4.999904109281509E-2</v>
      </c>
      <c r="T7" s="136"/>
      <c r="U7" s="141"/>
      <c r="V7" s="141"/>
      <c r="W7" s="121"/>
      <c r="X7" s="136"/>
      <c r="Y7" s="136"/>
      <c r="Z7" s="139"/>
    </row>
    <row r="8" spans="1:29" s="137" customFormat="1">
      <c r="B8" s="121" t="s">
        <v>440</v>
      </c>
      <c r="C8" s="121" t="s">
        <v>248</v>
      </c>
      <c r="D8" s="331">
        <v>34.460646659230413</v>
      </c>
      <c r="E8" s="310">
        <v>43.324107401501934</v>
      </c>
      <c r="F8" s="214">
        <v>-0.20458495913442054</v>
      </c>
      <c r="G8" s="331">
        <v>8.7119429111654405</v>
      </c>
      <c r="H8" s="310">
        <v>9.9379768086379663</v>
      </c>
      <c r="I8" s="214">
        <v>-0.12336856093353654</v>
      </c>
      <c r="J8" s="124"/>
      <c r="K8" s="331">
        <v>17.625011730879947</v>
      </c>
      <c r="L8" s="310">
        <v>16.607613468540197</v>
      </c>
      <c r="M8" s="214">
        <v>6.1260955059377231E-2</v>
      </c>
      <c r="N8" s="331">
        <v>4.3684632642091259</v>
      </c>
      <c r="O8" s="310">
        <v>3.9172893855438655</v>
      </c>
      <c r="P8" s="214">
        <v>0.1151750188102636</v>
      </c>
      <c r="Q8" s="124"/>
      <c r="R8" s="329">
        <v>6.5287554236176909E-2</v>
      </c>
      <c r="S8" s="261">
        <v>8.5187085905551838E-2</v>
      </c>
      <c r="T8" s="136"/>
      <c r="U8" s="122"/>
      <c r="W8" s="121"/>
      <c r="X8" s="136"/>
      <c r="Y8" s="136"/>
      <c r="Z8" s="139"/>
    </row>
    <row r="9" spans="1:29" s="137" customFormat="1">
      <c r="B9" s="121" t="s">
        <v>388</v>
      </c>
      <c r="C9" s="121" t="s">
        <v>175</v>
      </c>
      <c r="D9" s="331">
        <v>21.614984047505551</v>
      </c>
      <c r="E9" s="310">
        <v>18.751735474793954</v>
      </c>
      <c r="F9" s="214">
        <v>0.1526924575360169</v>
      </c>
      <c r="G9" s="331">
        <v>5.0595263861955511</v>
      </c>
      <c r="H9" s="310">
        <v>4.6676091376940043</v>
      </c>
      <c r="I9" s="214">
        <v>8.3965310063466525E-2</v>
      </c>
      <c r="J9" s="124"/>
      <c r="K9" s="331">
        <v>15.958555978629997</v>
      </c>
      <c r="L9" s="310">
        <v>13.662840000000001</v>
      </c>
      <c r="M9" s="214">
        <v>0.16802626530282105</v>
      </c>
      <c r="N9" s="331">
        <v>3.0167976130599961</v>
      </c>
      <c r="O9" s="310">
        <v>3.2154200000000035</v>
      </c>
      <c r="P9" s="214">
        <v>-6.1771832898970369E-2</v>
      </c>
      <c r="Q9" s="124"/>
      <c r="R9" s="329">
        <v>0.27052046198155527</v>
      </c>
      <c r="S9" s="261">
        <v>0.24463105431234605</v>
      </c>
      <c r="T9" s="136"/>
      <c r="U9" s="122"/>
      <c r="W9" s="121"/>
      <c r="X9" s="136"/>
      <c r="Y9" s="136"/>
      <c r="Z9" s="139"/>
    </row>
    <row r="10" spans="1:29" s="137" customFormat="1">
      <c r="B10" s="121" t="s">
        <v>514</v>
      </c>
      <c r="C10" s="121" t="s">
        <v>454</v>
      </c>
      <c r="D10" s="331">
        <v>11.319526468949922</v>
      </c>
      <c r="E10" s="310">
        <v>11.827478940000001</v>
      </c>
      <c r="F10" s="214">
        <v>-4.2946808328882868E-2</v>
      </c>
      <c r="G10" s="331">
        <v>2.8838619999999993</v>
      </c>
      <c r="H10" s="310">
        <v>3.0446365500000003</v>
      </c>
      <c r="I10" s="214">
        <v>-5.2805826692187918E-2</v>
      </c>
      <c r="J10" s="124"/>
      <c r="K10" s="331">
        <v>10.39354</v>
      </c>
      <c r="L10" s="310">
        <v>9.6145400000000016</v>
      </c>
      <c r="M10" s="214">
        <v>8.1023117070603279E-2</v>
      </c>
      <c r="N10" s="331">
        <v>2.5732459999999993</v>
      </c>
      <c r="O10" s="310">
        <v>2.6325400000000014</v>
      </c>
      <c r="P10" s="214">
        <v>-2.2523494419838697E-2</v>
      </c>
      <c r="Q10" s="124"/>
      <c r="R10" s="329">
        <v>0.19379410583727297</v>
      </c>
      <c r="S10" s="261">
        <v>0.21107121492507741</v>
      </c>
      <c r="T10" s="136"/>
      <c r="U10" s="122"/>
      <c r="W10" s="121"/>
      <c r="X10" s="136"/>
      <c r="Y10" s="136"/>
      <c r="Z10" s="139"/>
    </row>
    <row r="11" spans="1:29" s="137" customFormat="1">
      <c r="B11" s="316" t="s">
        <v>443</v>
      </c>
      <c r="C11" s="338" t="s">
        <v>444</v>
      </c>
      <c r="D11" s="337">
        <v>3.3282361626863604</v>
      </c>
      <c r="E11" s="336">
        <v>2.9810986258274532</v>
      </c>
      <c r="F11" s="317">
        <v>0.11644617653753508</v>
      </c>
      <c r="G11" s="337">
        <v>0.91990389085979674</v>
      </c>
      <c r="H11" s="336">
        <v>0.85463438813678705</v>
      </c>
      <c r="I11" s="317">
        <v>7.6371257263946113E-2</v>
      </c>
      <c r="J11" s="124"/>
      <c r="K11" s="337">
        <v>2.1918747744681233</v>
      </c>
      <c r="L11" s="336">
        <v>2.3738900000000003</v>
      </c>
      <c r="M11" s="317">
        <v>-7.6673824621982023E-2</v>
      </c>
      <c r="N11" s="337">
        <v>0.56060468815343456</v>
      </c>
      <c r="O11" s="336">
        <v>0.75795000000000012</v>
      </c>
      <c r="P11" s="317">
        <v>-0.26036719024548527</v>
      </c>
      <c r="Q11" s="124"/>
      <c r="R11" s="573">
        <v>9.0954248106676627E-2</v>
      </c>
      <c r="S11" s="574">
        <v>8.3891135687883492E-2</v>
      </c>
      <c r="T11" s="136"/>
      <c r="U11" s="122"/>
      <c r="W11" s="121"/>
      <c r="X11" s="121"/>
      <c r="Y11" s="121"/>
      <c r="Z11" s="139"/>
    </row>
    <row r="12" spans="1:29" s="137" customFormat="1">
      <c r="B12" s="316"/>
      <c r="C12" s="316"/>
      <c r="D12" s="335"/>
      <c r="E12" s="336"/>
      <c r="F12" s="317"/>
      <c r="G12" s="335"/>
      <c r="H12" s="336"/>
      <c r="I12" s="317"/>
      <c r="J12" s="124"/>
      <c r="K12" s="124"/>
      <c r="L12" s="124"/>
      <c r="M12" s="124"/>
      <c r="N12" s="124"/>
      <c r="O12" s="124"/>
      <c r="P12" s="124"/>
      <c r="Q12" s="124"/>
      <c r="R12" s="231"/>
      <c r="S12" s="135"/>
      <c r="T12" s="136"/>
      <c r="U12" s="122"/>
      <c r="W12" s="121"/>
      <c r="X12" s="121"/>
      <c r="Y12" s="121"/>
      <c r="Z12" s="139"/>
    </row>
    <row r="13" spans="1:29" s="150" customFormat="1">
      <c r="B13" s="357" t="s">
        <v>485</v>
      </c>
      <c r="C13" s="318"/>
      <c r="D13" s="333">
        <v>63.865216119530501</v>
      </c>
      <c r="E13" s="334">
        <v>76.179862587963342</v>
      </c>
      <c r="F13" s="321">
        <v>-0.16165225362822577</v>
      </c>
      <c r="G13" s="333">
        <v>15.510196638078966</v>
      </c>
      <c r="H13" s="334">
        <v>17.800338219485759</v>
      </c>
      <c r="I13" s="321">
        <v>-0.12865719477733351</v>
      </c>
      <c r="J13" s="124"/>
      <c r="K13" s="333">
        <v>40.234018613978066</v>
      </c>
      <c r="L13" s="334">
        <v>43.764964554380207</v>
      </c>
      <c r="M13" s="321">
        <v>-8.0679739521204441E-2</v>
      </c>
      <c r="N13" s="333">
        <v>8.7644059554225553</v>
      </c>
      <c r="O13" s="334">
        <v>10.230377270560869</v>
      </c>
      <c r="P13" s="321">
        <v>-0.14329591923817131</v>
      </c>
      <c r="Q13" s="124"/>
      <c r="R13" s="137"/>
      <c r="S13" s="137"/>
      <c r="T13" s="151"/>
      <c r="U13" s="152"/>
      <c r="W13" s="125"/>
      <c r="X13" s="125"/>
      <c r="Y13" s="125"/>
      <c r="Z13" s="153"/>
    </row>
    <row r="14" spans="1:29" s="150" customFormat="1">
      <c r="B14" s="357" t="s">
        <v>484</v>
      </c>
      <c r="C14" s="318"/>
      <c r="D14" s="333">
        <v>75.184742588480432</v>
      </c>
      <c r="E14" s="334">
        <v>88.007341527963348</v>
      </c>
      <c r="F14" s="321">
        <v>-0.14569919641770657</v>
      </c>
      <c r="G14" s="333">
        <v>18.394058638078967</v>
      </c>
      <c r="H14" s="334">
        <v>20.844974769485759</v>
      </c>
      <c r="I14" s="321">
        <v>-0.11757827286961287</v>
      </c>
      <c r="J14" s="124"/>
      <c r="K14" s="333">
        <v>50.627558613978067</v>
      </c>
      <c r="L14" s="334">
        <v>53.379504554380205</v>
      </c>
      <c r="M14" s="321">
        <v>-5.1554355241319239E-2</v>
      </c>
      <c r="N14" s="333">
        <v>11.337651955422555</v>
      </c>
      <c r="O14" s="334">
        <v>12.862917270560871</v>
      </c>
      <c r="P14" s="321">
        <v>-0.1185784906375138</v>
      </c>
      <c r="Q14" s="124"/>
      <c r="R14" s="137"/>
      <c r="S14" s="137"/>
      <c r="T14" s="151"/>
      <c r="U14" s="152"/>
      <c r="W14" s="125"/>
      <c r="X14" s="125"/>
      <c r="Y14" s="125"/>
      <c r="Z14" s="153"/>
    </row>
    <row r="15" spans="1:29" ht="13.5" customHeight="1">
      <c r="A15" s="123"/>
      <c r="B15" s="128"/>
      <c r="C15" s="128"/>
      <c r="D15" s="129"/>
      <c r="E15" s="129"/>
      <c r="F15" s="128"/>
      <c r="G15" s="128"/>
      <c r="H15" s="128"/>
      <c r="I15" s="128"/>
      <c r="J15" s="128"/>
      <c r="K15" s="128"/>
      <c r="L15" s="128"/>
      <c r="M15" s="128"/>
      <c r="N15" s="128"/>
      <c r="O15" s="128"/>
      <c r="P15" s="128"/>
      <c r="Q15" s="128"/>
      <c r="R15" s="128"/>
      <c r="S15" s="128"/>
      <c r="T15" s="124"/>
      <c r="U15" s="123"/>
      <c r="V15" s="123"/>
      <c r="W15" s="123"/>
      <c r="X15" s="123"/>
      <c r="Z15" s="123"/>
      <c r="AA15" s="123"/>
      <c r="AB15" s="123"/>
      <c r="AC15" s="142"/>
    </row>
    <row r="16" spans="1:29">
      <c r="B16" s="832" t="s">
        <v>511</v>
      </c>
      <c r="C16" s="832"/>
      <c r="D16" s="832"/>
      <c r="E16" s="832"/>
      <c r="F16" s="832"/>
      <c r="G16" s="832"/>
      <c r="H16" s="832"/>
      <c r="I16" s="832"/>
      <c r="J16" s="832"/>
      <c r="K16" s="832"/>
      <c r="L16" s="832"/>
      <c r="M16" s="832"/>
      <c r="N16" s="832"/>
      <c r="O16" s="832"/>
      <c r="P16" s="832"/>
      <c r="Q16" s="832"/>
      <c r="R16" s="832"/>
      <c r="S16" s="832"/>
      <c r="T16" s="728"/>
      <c r="U16" s="728"/>
      <c r="V16" s="728"/>
      <c r="W16" s="121"/>
      <c r="X16" s="123"/>
    </row>
    <row r="17" spans="1:29">
      <c r="A17" s="123"/>
      <c r="B17" s="833" t="s">
        <v>512</v>
      </c>
      <c r="C17" s="833"/>
      <c r="D17" s="833"/>
      <c r="E17" s="833"/>
      <c r="F17" s="833"/>
      <c r="G17" s="833"/>
      <c r="H17" s="833"/>
      <c r="I17" s="833"/>
      <c r="J17" s="833"/>
      <c r="K17" s="833"/>
      <c r="L17" s="833"/>
      <c r="M17" s="833"/>
      <c r="N17" s="833"/>
      <c r="O17" s="833"/>
      <c r="P17" s="833"/>
      <c r="Q17" s="833"/>
      <c r="R17" s="833"/>
      <c r="S17" s="833"/>
      <c r="U17" s="121"/>
      <c r="V17" s="121"/>
      <c r="W17" s="121"/>
      <c r="X17" s="123"/>
      <c r="Z17" s="123"/>
      <c r="AA17" s="123"/>
      <c r="AB17" s="123"/>
      <c r="AC17" s="142"/>
    </row>
    <row r="18" spans="1:29">
      <c r="B18" s="821" t="s">
        <v>486</v>
      </c>
      <c r="C18" s="821"/>
      <c r="D18" s="821"/>
      <c r="E18" s="821"/>
      <c r="F18" s="821"/>
      <c r="G18" s="821"/>
      <c r="H18" s="821"/>
      <c r="I18" s="821"/>
      <c r="J18" s="821"/>
      <c r="K18" s="821"/>
      <c r="L18" s="821"/>
      <c r="M18" s="821"/>
      <c r="N18" s="821"/>
      <c r="O18" s="821"/>
      <c r="P18" s="821"/>
      <c r="Q18" s="821"/>
      <c r="R18" s="821"/>
      <c r="S18" s="730"/>
      <c r="T18" s="730"/>
      <c r="U18" s="730"/>
      <c r="V18" s="730"/>
      <c r="W18" s="121"/>
      <c r="X18" s="123"/>
    </row>
    <row r="19" spans="1:29">
      <c r="B19" s="121"/>
      <c r="C19" s="121"/>
      <c r="D19" s="121"/>
      <c r="E19" s="121"/>
      <c r="F19" s="130"/>
      <c r="G19" s="130"/>
      <c r="H19" s="130"/>
      <c r="I19" s="130"/>
      <c r="J19" s="130"/>
      <c r="K19" s="130"/>
      <c r="L19" s="130"/>
      <c r="M19" s="130"/>
      <c r="N19" s="130"/>
      <c r="O19" s="130"/>
      <c r="P19" s="130"/>
      <c r="Q19" s="130"/>
      <c r="R19" s="130"/>
      <c r="S19" s="130"/>
      <c r="T19" s="130"/>
      <c r="U19" s="137"/>
      <c r="V19" s="137"/>
      <c r="W19" s="137"/>
    </row>
    <row r="20" spans="1:29">
      <c r="B20" s="729"/>
      <c r="C20" s="729"/>
      <c r="D20" s="729"/>
      <c r="E20" s="729"/>
      <c r="F20" s="729"/>
      <c r="G20" s="729"/>
      <c r="H20" s="729"/>
      <c r="I20" s="729"/>
      <c r="J20" s="729"/>
      <c r="K20" s="729"/>
      <c r="L20" s="729"/>
      <c r="M20" s="729"/>
      <c r="N20" s="729"/>
      <c r="O20" s="729"/>
      <c r="P20" s="729"/>
      <c r="Q20" s="729"/>
      <c r="R20" s="729"/>
      <c r="S20" s="729"/>
      <c r="T20" s="729"/>
      <c r="U20" s="729"/>
      <c r="V20" s="729"/>
      <c r="W20" s="137"/>
    </row>
    <row r="21" spans="1:29" ht="14.25" customHeight="1">
      <c r="B21" s="131"/>
      <c r="C21" s="137"/>
      <c r="D21" s="143"/>
      <c r="E21" s="143"/>
      <c r="F21" s="143"/>
      <c r="G21" s="143"/>
      <c r="H21" s="143"/>
      <c r="I21" s="143"/>
      <c r="J21" s="143"/>
      <c r="K21" s="143"/>
      <c r="L21" s="143"/>
      <c r="M21" s="143"/>
      <c r="N21" s="143"/>
      <c r="O21" s="143"/>
      <c r="P21" s="143"/>
      <c r="Q21" s="143"/>
      <c r="R21" s="143"/>
      <c r="S21" s="143"/>
      <c r="T21" s="135"/>
      <c r="U21" s="137"/>
      <c r="V21" s="137"/>
      <c r="W21" s="137"/>
    </row>
    <row r="22" spans="1:29" ht="14.25" customHeight="1">
      <c r="B22" s="131"/>
      <c r="C22" s="137"/>
      <c r="D22" s="137"/>
      <c r="E22" s="143"/>
      <c r="F22" s="137"/>
      <c r="G22" s="137"/>
      <c r="H22" s="137"/>
      <c r="I22" s="137"/>
      <c r="J22" s="137"/>
      <c r="K22" s="137"/>
      <c r="L22" s="137"/>
      <c r="M22" s="137"/>
      <c r="N22" s="137"/>
      <c r="O22" s="137"/>
      <c r="P22" s="137"/>
      <c r="Q22" s="137"/>
      <c r="R22" s="137"/>
      <c r="S22" s="137"/>
      <c r="U22" s="137"/>
      <c r="V22" s="137"/>
      <c r="W22" s="137"/>
    </row>
    <row r="23" spans="1:29" ht="15" customHeight="1">
      <c r="B23" s="131"/>
      <c r="C23" s="137"/>
      <c r="D23" s="132"/>
      <c r="E23" s="132"/>
      <c r="F23" s="137"/>
      <c r="G23" s="137"/>
      <c r="H23" s="137"/>
      <c r="I23" s="137"/>
      <c r="J23" s="137"/>
      <c r="K23" s="137"/>
      <c r="L23" s="137"/>
      <c r="M23" s="137"/>
      <c r="N23" s="137"/>
      <c r="O23" s="137"/>
      <c r="P23" s="137"/>
      <c r="Q23" s="137"/>
      <c r="R23" s="137"/>
      <c r="S23" s="137"/>
      <c r="U23" s="137"/>
      <c r="V23" s="137"/>
      <c r="W23" s="137"/>
    </row>
    <row r="24" spans="1:29" ht="14.25" customHeight="1">
      <c r="D24" s="133"/>
      <c r="E24" s="133"/>
      <c r="F24" s="144"/>
      <c r="G24" s="144"/>
      <c r="H24" s="144"/>
      <c r="I24" s="144"/>
      <c r="J24" s="144"/>
      <c r="K24" s="144"/>
      <c r="L24" s="144"/>
      <c r="M24" s="144"/>
      <c r="N24" s="144"/>
      <c r="O24" s="144"/>
      <c r="P24" s="144"/>
      <c r="Q24" s="144"/>
      <c r="R24" s="144"/>
      <c r="S24" s="144"/>
      <c r="U24" s="123"/>
      <c r="V24" s="123"/>
      <c r="W24" s="123"/>
      <c r="X24" s="123"/>
    </row>
    <row r="25" spans="1:29" ht="23.25" customHeight="1">
      <c r="A25" s="145"/>
      <c r="D25" s="146"/>
      <c r="E25" s="147"/>
      <c r="U25" s="123"/>
      <c r="V25" s="123"/>
      <c r="W25" s="123"/>
      <c r="X25" s="123"/>
    </row>
    <row r="26" spans="1:29">
      <c r="D26" s="148"/>
      <c r="E26" s="148"/>
      <c r="F26" s="148"/>
      <c r="G26" s="148"/>
      <c r="H26" s="148"/>
      <c r="I26" s="148"/>
      <c r="J26" s="148"/>
      <c r="K26" s="148"/>
      <c r="L26" s="148"/>
      <c r="M26" s="148"/>
      <c r="N26" s="148"/>
      <c r="O26" s="148"/>
      <c r="P26" s="148"/>
      <c r="Q26" s="148"/>
      <c r="R26" s="148"/>
      <c r="S26" s="148"/>
      <c r="T26" s="140"/>
      <c r="U26" s="123"/>
      <c r="V26" s="123"/>
      <c r="W26" s="123"/>
      <c r="X26" s="123"/>
    </row>
    <row r="27" spans="1:29">
      <c r="B27" s="149"/>
      <c r="D27" s="148"/>
      <c r="E27" s="148"/>
      <c r="T27" s="140"/>
      <c r="U27" s="123"/>
      <c r="V27" s="123"/>
      <c r="W27" s="123"/>
      <c r="X27" s="123"/>
    </row>
    <row r="28" spans="1:29">
      <c r="E28" s="133"/>
    </row>
    <row r="29" spans="1:29">
      <c r="D29" s="133"/>
      <c r="E29" s="133"/>
    </row>
    <row r="30" spans="1:29">
      <c r="D30" s="133"/>
      <c r="E30" s="133"/>
    </row>
    <row r="31" spans="1:29">
      <c r="D31" s="133"/>
      <c r="E31" s="133"/>
    </row>
    <row r="32" spans="1:29">
      <c r="D32" s="133"/>
      <c r="E32" s="133"/>
    </row>
    <row r="33" spans="4:20">
      <c r="D33" s="133"/>
      <c r="E33" s="133"/>
    </row>
    <row r="34" spans="4:20">
      <c r="D34" s="133"/>
      <c r="E34" s="133"/>
    </row>
    <row r="35" spans="4:20">
      <c r="D35" s="133"/>
      <c r="E35" s="133"/>
      <c r="F35" s="134"/>
      <c r="G35" s="134"/>
      <c r="H35" s="134"/>
      <c r="I35" s="134"/>
      <c r="J35" s="134"/>
      <c r="K35" s="134"/>
      <c r="L35" s="134"/>
      <c r="M35" s="134"/>
      <c r="N35" s="134"/>
      <c r="O35" s="134"/>
      <c r="P35" s="134"/>
      <c r="Q35" s="134"/>
      <c r="R35" s="134"/>
      <c r="S35" s="134"/>
      <c r="T35" s="135"/>
    </row>
    <row r="36" spans="4:20">
      <c r="D36" s="133"/>
      <c r="E36" s="133"/>
      <c r="F36" s="133"/>
      <c r="G36" s="133"/>
      <c r="H36" s="133"/>
      <c r="I36" s="133"/>
      <c r="J36" s="133"/>
      <c r="K36" s="133"/>
      <c r="L36" s="133"/>
      <c r="M36" s="133"/>
      <c r="N36" s="133"/>
      <c r="O36" s="133"/>
      <c r="P36" s="133"/>
      <c r="Q36" s="133"/>
      <c r="R36" s="133"/>
      <c r="S36" s="133"/>
    </row>
    <row r="37" spans="4:20">
      <c r="E37" s="133"/>
      <c r="F37" s="133"/>
      <c r="G37" s="133"/>
      <c r="H37" s="133"/>
      <c r="I37" s="133"/>
      <c r="J37" s="133"/>
      <c r="K37" s="133"/>
      <c r="L37" s="133"/>
      <c r="M37" s="133"/>
      <c r="N37" s="133"/>
      <c r="O37" s="133"/>
      <c r="P37" s="133"/>
      <c r="Q37" s="133"/>
      <c r="R37" s="133"/>
      <c r="S37" s="133"/>
    </row>
    <row r="38" spans="4:20">
      <c r="D38" s="128"/>
      <c r="E38" s="144"/>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5"/>
  <sheetViews>
    <sheetView showGridLines="0" zoomScaleNormal="100" workbookViewId="0">
      <selection activeCell="D7" sqref="D7"/>
    </sheetView>
  </sheetViews>
  <sheetFormatPr baseColWidth="10" defaultColWidth="4" defaultRowHeight="12.75"/>
  <cols>
    <col min="1" max="1" width="2.7109375" style="162" customWidth="1"/>
    <col min="2" max="2" width="45.7109375" style="162" customWidth="1"/>
    <col min="3" max="4" width="14.5703125" style="162" customWidth="1"/>
    <col min="5" max="5" width="7.42578125" style="162" customWidth="1"/>
    <col min="6" max="7" width="8.42578125" style="162" customWidth="1"/>
    <col min="8" max="8" width="7.42578125" style="162" customWidth="1"/>
    <col min="9" max="9" width="1.5703125" style="162" customWidth="1"/>
    <col min="10" max="11" width="14.5703125" style="162" customWidth="1"/>
    <col min="12" max="12" width="1.7109375" style="159" customWidth="1"/>
    <col min="13" max="13" width="15.85546875" style="162" customWidth="1"/>
    <col min="14" max="14" width="14.85546875" style="159" customWidth="1"/>
    <col min="15" max="15" width="7.42578125" style="159" bestFit="1" customWidth="1"/>
    <col min="16" max="16" width="2" style="159" customWidth="1"/>
    <col min="17" max="17" width="5.85546875" style="162" customWidth="1"/>
    <col min="18" max="16384" width="4" style="162"/>
  </cols>
  <sheetData>
    <row r="2" spans="2:17">
      <c r="B2" s="345"/>
      <c r="C2" s="345"/>
      <c r="D2" s="345"/>
      <c r="E2" s="345"/>
      <c r="F2" s="345"/>
      <c r="G2" s="345"/>
      <c r="H2" s="345"/>
      <c r="J2" s="345"/>
      <c r="K2" s="345"/>
      <c r="M2" s="345"/>
      <c r="N2" s="346"/>
      <c r="O2" s="346"/>
    </row>
    <row r="3" spans="2:17" s="137" customFormat="1" ht="17.25" customHeight="1">
      <c r="B3" s="836" t="s">
        <v>515</v>
      </c>
      <c r="C3" s="845" t="s">
        <v>439</v>
      </c>
      <c r="D3" s="840"/>
      <c r="E3" s="840"/>
      <c r="F3" s="840"/>
      <c r="G3" s="840"/>
      <c r="H3" s="841"/>
      <c r="I3" s="160"/>
      <c r="J3" s="840" t="s">
        <v>260</v>
      </c>
      <c r="K3" s="841"/>
      <c r="L3" s="347"/>
      <c r="M3" s="842" t="s">
        <v>497</v>
      </c>
      <c r="N3" s="843"/>
      <c r="O3" s="844"/>
      <c r="P3" s="156"/>
    </row>
    <row r="4" spans="2:17" s="137" customFormat="1">
      <c r="B4" s="837"/>
      <c r="C4" s="839" t="s">
        <v>257</v>
      </c>
      <c r="D4" s="839"/>
      <c r="E4" s="839"/>
      <c r="F4" s="839" t="s">
        <v>460</v>
      </c>
      <c r="G4" s="839"/>
      <c r="H4" s="839"/>
      <c r="I4" s="160"/>
      <c r="J4" s="349"/>
      <c r="K4" s="349"/>
      <c r="M4" s="350"/>
      <c r="N4" s="351"/>
      <c r="O4" s="351"/>
      <c r="P4" s="156"/>
    </row>
    <row r="5" spans="2:17" s="137" customFormat="1">
      <c r="B5" s="838"/>
      <c r="C5" s="339" t="s">
        <v>516</v>
      </c>
      <c r="D5" s="332" t="s">
        <v>401</v>
      </c>
      <c r="E5" s="332" t="s">
        <v>18</v>
      </c>
      <c r="F5" s="339" t="s">
        <v>521</v>
      </c>
      <c r="G5" s="332" t="s">
        <v>522</v>
      </c>
      <c r="H5" s="332" t="s">
        <v>18</v>
      </c>
      <c r="I5" s="126"/>
      <c r="J5" s="339" t="s">
        <v>516</v>
      </c>
      <c r="K5" s="332" t="s">
        <v>401</v>
      </c>
      <c r="M5" s="339" t="s">
        <v>516</v>
      </c>
      <c r="N5" s="332" t="s">
        <v>401</v>
      </c>
      <c r="O5" s="332" t="s">
        <v>18</v>
      </c>
      <c r="P5" s="156"/>
      <c r="Q5" s="138"/>
    </row>
    <row r="6" spans="2:17" s="89" customFormat="1" ht="6" customHeight="1">
      <c r="C6" s="342"/>
      <c r="D6" s="136"/>
      <c r="F6" s="342"/>
      <c r="G6" s="136"/>
      <c r="J6" s="342"/>
      <c r="K6" s="136"/>
      <c r="L6" s="137"/>
      <c r="M6" s="342"/>
      <c r="N6" s="88"/>
      <c r="O6" s="88"/>
      <c r="P6" s="157"/>
    </row>
    <row r="7" spans="2:17" s="159" customFormat="1">
      <c r="B7" s="161" t="s">
        <v>389</v>
      </c>
      <c r="C7" s="362">
        <v>18.060071448723001</v>
      </c>
      <c r="D7" s="365">
        <v>17.494520000000001</v>
      </c>
      <c r="E7" s="214">
        <v>3.2327348719656257E-2</v>
      </c>
      <c r="F7" s="362">
        <v>4.1903524686019988</v>
      </c>
      <c r="G7" s="365">
        <v>4.346597</v>
      </c>
      <c r="H7" s="214">
        <v>-3.5946403910461777E-2</v>
      </c>
      <c r="I7" s="136"/>
      <c r="J7" s="344">
        <v>0.16825451341594266</v>
      </c>
      <c r="K7" s="135">
        <v>0.17118</v>
      </c>
      <c r="L7" s="137"/>
      <c r="M7" s="343">
        <v>2638.9050000000002</v>
      </c>
      <c r="N7" s="136">
        <v>2587.556</v>
      </c>
      <c r="O7" s="216">
        <v>1.9844594667709714E-2</v>
      </c>
      <c r="P7" s="158"/>
    </row>
    <row r="8" spans="2:17" s="159" customFormat="1">
      <c r="B8" s="161" t="s">
        <v>390</v>
      </c>
      <c r="C8" s="362">
        <v>70.094470651828388</v>
      </c>
      <c r="D8" s="365">
        <v>81.737489999999994</v>
      </c>
      <c r="E8" s="214">
        <v>-0.14244405288407569</v>
      </c>
      <c r="F8" s="362">
        <v>18.917688255677611</v>
      </c>
      <c r="G8" s="365">
        <v>21.007387999999995</v>
      </c>
      <c r="H8" s="214">
        <v>-9.947451555245157E-2</v>
      </c>
      <c r="I8" s="136"/>
      <c r="J8" s="344">
        <v>0.12978435669793065</v>
      </c>
      <c r="K8" s="135">
        <v>0.13368542288244967</v>
      </c>
      <c r="L8" s="137"/>
      <c r="M8" s="343">
        <v>15599.058000000001</v>
      </c>
      <c r="N8" s="136">
        <v>18701.957999999999</v>
      </c>
      <c r="O8" s="214">
        <v>-0.16591310920492919</v>
      </c>
      <c r="P8" s="158"/>
    </row>
    <row r="9" spans="2:17" s="159" customFormat="1">
      <c r="B9" s="161" t="s">
        <v>391</v>
      </c>
      <c r="C9" s="362">
        <v>15.257136000000001</v>
      </c>
      <c r="D9" s="365">
        <v>15.075076999999999</v>
      </c>
      <c r="E9" s="214">
        <v>1.2076820569473901E-2</v>
      </c>
      <c r="F9" s="362">
        <v>3.9272520000000024</v>
      </c>
      <c r="G9" s="365">
        <v>3.8533319999999986</v>
      </c>
      <c r="H9" s="214">
        <v>1.9183397641314937E-2</v>
      </c>
      <c r="I9" s="136"/>
      <c r="J9" s="344">
        <v>7.5123315074767799E-2</v>
      </c>
      <c r="K9" s="135">
        <v>7.5119999999999992E-2</v>
      </c>
      <c r="L9" s="137"/>
      <c r="M9" s="343">
        <v>3844.3910000000001</v>
      </c>
      <c r="N9" s="136">
        <v>3772.2469999999998</v>
      </c>
      <c r="O9" s="214">
        <v>1.9124940652083477E-2</v>
      </c>
      <c r="P9" s="158"/>
    </row>
    <row r="10" spans="2:17" s="159" customFormat="1" ht="12" customHeight="1">
      <c r="B10" s="352" t="s">
        <v>513</v>
      </c>
      <c r="C10" s="363">
        <v>8.5412499999999998</v>
      </c>
      <c r="D10" s="366">
        <v>8.3080099999999995</v>
      </c>
      <c r="E10" s="317">
        <v>2.8074111610361552E-2</v>
      </c>
      <c r="F10" s="363">
        <v>2.1359499999999998</v>
      </c>
      <c r="G10" s="366">
        <v>2.1130100000000001</v>
      </c>
      <c r="H10" s="317">
        <v>1.0856550607900362E-2</v>
      </c>
      <c r="I10" s="136"/>
      <c r="J10" s="355">
        <v>8.7039244085061807E-2</v>
      </c>
      <c r="K10" s="356">
        <v>8.2400000000000001E-2</v>
      </c>
      <c r="L10" s="137"/>
      <c r="M10" s="353">
        <v>1564.607</v>
      </c>
      <c r="N10" s="354">
        <v>1521.9280000000001</v>
      </c>
      <c r="O10" s="317">
        <v>2.8042719497900048E-2</v>
      </c>
      <c r="P10" s="158"/>
    </row>
    <row r="11" spans="2:17" s="159" customFormat="1">
      <c r="B11" s="161"/>
      <c r="C11" s="365"/>
      <c r="D11" s="365"/>
      <c r="E11" s="214"/>
      <c r="F11" s="365"/>
      <c r="G11" s="365"/>
      <c r="H11" s="214"/>
      <c r="I11" s="136"/>
      <c r="J11" s="135"/>
      <c r="K11" s="135"/>
      <c r="L11" s="137"/>
      <c r="M11" s="136"/>
      <c r="N11" s="136"/>
      <c r="O11" s="214"/>
      <c r="P11" s="158"/>
    </row>
    <row r="12" spans="2:17" s="150" customFormat="1">
      <c r="B12" s="332" t="s">
        <v>485</v>
      </c>
      <c r="C12" s="364">
        <v>103.4116781005514</v>
      </c>
      <c r="D12" s="367">
        <v>114.307087</v>
      </c>
      <c r="E12" s="321">
        <v>-9.5317002518388039E-2</v>
      </c>
      <c r="F12" s="364">
        <v>27.035292724279614</v>
      </c>
      <c r="G12" s="367">
        <v>29.207316999999993</v>
      </c>
      <c r="H12" s="321">
        <v>-7.4365758269421933E-2</v>
      </c>
      <c r="I12" s="126"/>
      <c r="J12" s="360">
        <v>0.12843830788089045</v>
      </c>
      <c r="K12" s="361">
        <v>0.13170016863293874</v>
      </c>
      <c r="L12" s="137"/>
      <c r="M12" s="364">
        <v>8.7644059554225553</v>
      </c>
      <c r="N12" s="367">
        <v>10.230377270560869</v>
      </c>
      <c r="O12" s="321">
        <v>-0.14329591923817131</v>
      </c>
      <c r="P12" s="156"/>
    </row>
    <row r="13" spans="2:17" s="150" customFormat="1" ht="11.45" customHeight="1">
      <c r="B13" s="332" t="s">
        <v>484</v>
      </c>
      <c r="C13" s="364">
        <v>111.9529281005514</v>
      </c>
      <c r="D13" s="367">
        <v>122.61509699999999</v>
      </c>
      <c r="E13" s="321">
        <v>-8.6956412059508326E-2</v>
      </c>
      <c r="F13" s="364">
        <v>29.171242724279615</v>
      </c>
      <c r="G13" s="367">
        <v>31.320326999999992</v>
      </c>
      <c r="H13" s="321">
        <v>-6.8616278358791583E-2</v>
      </c>
      <c r="I13" s="126"/>
      <c r="J13" s="360">
        <v>0.12527983976714416</v>
      </c>
      <c r="K13" s="361">
        <v>0.12835974560163663</v>
      </c>
      <c r="L13" s="137"/>
      <c r="M13" s="358">
        <v>23646.960999999999</v>
      </c>
      <c r="N13" s="359">
        <v>26583.688999999998</v>
      </c>
      <c r="O13" s="321">
        <v>-0.11047104861932444</v>
      </c>
      <c r="P13" s="156"/>
    </row>
    <row r="14" spans="2:17">
      <c r="B14" s="834" t="s">
        <v>462</v>
      </c>
      <c r="C14" s="834"/>
      <c r="D14" s="834"/>
      <c r="E14" s="834"/>
      <c r="F14" s="706"/>
      <c r="G14" s="706"/>
      <c r="H14" s="706"/>
      <c r="I14" s="228"/>
      <c r="J14" s="228"/>
      <c r="K14" s="228"/>
      <c r="L14" s="228"/>
      <c r="M14" s="228"/>
      <c r="N14" s="228"/>
      <c r="O14" s="228"/>
      <c r="P14" s="228"/>
    </row>
    <row r="15" spans="2:17" s="141" customFormat="1">
      <c r="B15" s="835"/>
      <c r="C15" s="835"/>
      <c r="D15" s="835"/>
      <c r="E15" s="835"/>
      <c r="F15" s="835"/>
      <c r="G15" s="835"/>
      <c r="H15" s="835"/>
      <c r="I15" s="835"/>
      <c r="J15" s="835"/>
      <c r="K15" s="835"/>
      <c r="L15" s="835"/>
      <c r="M15" s="835"/>
      <c r="N15" s="835"/>
      <c r="O15" s="835"/>
      <c r="P15" s="835"/>
    </row>
  </sheetData>
  <mergeCells count="8">
    <mergeCell ref="B14:E14"/>
    <mergeCell ref="B15:P15"/>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zoomScale="96" zoomScaleNormal="96" workbookViewId="0">
      <selection activeCell="C22" sqref="C22"/>
    </sheetView>
  </sheetViews>
  <sheetFormatPr baseColWidth="10" defaultColWidth="11.42578125" defaultRowHeight="12.75"/>
  <cols>
    <col min="1" max="1" width="7" style="123" customWidth="1"/>
    <col min="2" max="2" width="34.85546875" style="123" bestFit="1" customWidth="1"/>
    <col min="3" max="16" width="15.140625" style="123" bestFit="1" customWidth="1"/>
    <col min="17" max="18" width="15.85546875" style="123" bestFit="1" customWidth="1"/>
    <col min="19" max="19" width="8.7109375" style="123" customWidth="1"/>
    <col min="20" max="20" width="9.140625" style="123" customWidth="1"/>
    <col min="21" max="21" width="10.28515625" style="123" customWidth="1"/>
    <col min="22" max="22" width="8.140625" style="123" customWidth="1"/>
    <col min="23" max="16384" width="11.42578125" style="123"/>
  </cols>
  <sheetData>
    <row r="1" spans="2:21" ht="14.25" customHeight="1">
      <c r="B1" s="371"/>
      <c r="C1" s="371"/>
      <c r="D1" s="371"/>
      <c r="E1" s="371"/>
      <c r="F1" s="371"/>
      <c r="G1" s="371"/>
      <c r="H1" s="371"/>
      <c r="I1" s="371"/>
      <c r="J1" s="371"/>
      <c r="K1" s="371"/>
      <c r="L1" s="371"/>
      <c r="M1" s="371"/>
      <c r="N1" s="371"/>
      <c r="O1" s="371"/>
      <c r="P1" s="371"/>
      <c r="Q1" s="121"/>
      <c r="R1" s="121"/>
      <c r="S1" s="121"/>
      <c r="T1" s="163"/>
      <c r="U1" s="163"/>
    </row>
    <row r="2" spans="2:21" ht="14.25" customHeight="1">
      <c r="B2" s="846" t="s">
        <v>487</v>
      </c>
      <c r="C2" s="849" t="s">
        <v>257</v>
      </c>
      <c r="D2" s="849"/>
      <c r="E2" s="849"/>
      <c r="F2" s="849"/>
      <c r="G2" s="849"/>
      <c r="H2" s="849"/>
      <c r="I2" s="849"/>
      <c r="J2" s="849"/>
      <c r="K2" s="849"/>
      <c r="L2" s="849"/>
      <c r="M2" s="849"/>
      <c r="N2" s="849"/>
      <c r="O2" s="849"/>
      <c r="P2" s="849"/>
      <c r="Q2" s="121"/>
      <c r="R2" s="121"/>
      <c r="S2" s="121"/>
    </row>
    <row r="3" spans="2:21" s="121" customFormat="1" ht="25.5" customHeight="1">
      <c r="B3" s="847"/>
      <c r="C3" s="850" t="s">
        <v>10</v>
      </c>
      <c r="D3" s="850"/>
      <c r="E3" s="850" t="s">
        <v>46</v>
      </c>
      <c r="F3" s="850"/>
      <c r="G3" s="850" t="s">
        <v>14</v>
      </c>
      <c r="H3" s="850"/>
      <c r="I3" s="850" t="s">
        <v>311</v>
      </c>
      <c r="J3" s="850"/>
      <c r="K3" s="850" t="s">
        <v>80</v>
      </c>
      <c r="L3" s="850"/>
      <c r="M3" s="850" t="s">
        <v>81</v>
      </c>
      <c r="N3" s="850"/>
      <c r="O3" s="851" t="s">
        <v>17</v>
      </c>
      <c r="P3" s="851"/>
    </row>
    <row r="4" spans="2:21" s="121" customFormat="1">
      <c r="B4" s="848"/>
      <c r="C4" s="348" t="s">
        <v>516</v>
      </c>
      <c r="D4" s="372" t="s">
        <v>401</v>
      </c>
      <c r="E4" s="348" t="s">
        <v>516</v>
      </c>
      <c r="F4" s="372" t="s">
        <v>401</v>
      </c>
      <c r="G4" s="348" t="s">
        <v>516</v>
      </c>
      <c r="H4" s="372" t="s">
        <v>401</v>
      </c>
      <c r="I4" s="348" t="s">
        <v>516</v>
      </c>
      <c r="J4" s="372" t="s">
        <v>401</v>
      </c>
      <c r="K4" s="348" t="s">
        <v>516</v>
      </c>
      <c r="L4" s="372" t="s">
        <v>401</v>
      </c>
      <c r="M4" s="348" t="s">
        <v>516</v>
      </c>
      <c r="N4" s="372" t="s">
        <v>401</v>
      </c>
      <c r="O4" s="348" t="s">
        <v>516</v>
      </c>
      <c r="P4" s="372" t="s">
        <v>401</v>
      </c>
    </row>
    <row r="5" spans="2:21">
      <c r="B5" s="368"/>
      <c r="C5" s="369"/>
      <c r="D5" s="369"/>
      <c r="E5" s="369"/>
      <c r="F5" s="369"/>
      <c r="G5" s="369"/>
      <c r="H5" s="369"/>
      <c r="I5" s="369"/>
      <c r="J5" s="369"/>
      <c r="K5" s="369"/>
      <c r="L5" s="369"/>
      <c r="M5" s="369"/>
      <c r="N5" s="369"/>
      <c r="O5" s="369"/>
      <c r="P5" s="369"/>
      <c r="Q5" s="121"/>
    </row>
    <row r="6" spans="2:21" s="121" customFormat="1">
      <c r="B6" s="165" t="s">
        <v>70</v>
      </c>
      <c r="C6" s="370">
        <v>38</v>
      </c>
      <c r="D6" s="245">
        <v>185</v>
      </c>
      <c r="E6" s="370">
        <v>1073</v>
      </c>
      <c r="F6" s="245">
        <v>1196</v>
      </c>
      <c r="G6" s="370">
        <v>1690</v>
      </c>
      <c r="H6" s="245">
        <v>1313</v>
      </c>
      <c r="I6" s="370">
        <v>321</v>
      </c>
      <c r="J6" s="245">
        <v>288</v>
      </c>
      <c r="K6" s="370">
        <v>3122</v>
      </c>
      <c r="L6" s="245">
        <v>2982</v>
      </c>
      <c r="M6" s="370">
        <v>-187</v>
      </c>
      <c r="N6" s="245">
        <v>-494</v>
      </c>
      <c r="O6" s="370">
        <v>2935</v>
      </c>
      <c r="P6" s="245">
        <v>2488</v>
      </c>
    </row>
    <row r="7" spans="2:21" s="121" customFormat="1">
      <c r="B7" s="164" t="s">
        <v>74</v>
      </c>
      <c r="C7" s="312">
        <v>0</v>
      </c>
      <c r="D7" s="244">
        <v>0</v>
      </c>
      <c r="E7" s="312">
        <v>311</v>
      </c>
      <c r="F7" s="244">
        <v>366</v>
      </c>
      <c r="G7" s="312">
        <v>688</v>
      </c>
      <c r="H7" s="244">
        <v>513</v>
      </c>
      <c r="I7" s="312">
        <v>182</v>
      </c>
      <c r="J7" s="244">
        <v>248</v>
      </c>
      <c r="K7" s="312">
        <v>1181</v>
      </c>
      <c r="L7" s="244">
        <v>1127</v>
      </c>
      <c r="M7" s="312">
        <v>-23</v>
      </c>
      <c r="N7" s="244">
        <v>-271</v>
      </c>
      <c r="O7" s="312">
        <v>1158</v>
      </c>
      <c r="P7" s="244">
        <v>856</v>
      </c>
    </row>
    <row r="8" spans="2:21" s="121" customFormat="1">
      <c r="B8" s="164" t="s">
        <v>73</v>
      </c>
      <c r="C8" s="312">
        <v>0</v>
      </c>
      <c r="D8" s="244">
        <v>0</v>
      </c>
      <c r="E8" s="312">
        <v>726</v>
      </c>
      <c r="F8" s="244">
        <v>811</v>
      </c>
      <c r="G8" s="312">
        <v>567</v>
      </c>
      <c r="H8" s="244">
        <v>492</v>
      </c>
      <c r="I8" s="312">
        <v>49</v>
      </c>
      <c r="J8" s="244">
        <v>3</v>
      </c>
      <c r="K8" s="312">
        <v>1342</v>
      </c>
      <c r="L8" s="244">
        <v>1306</v>
      </c>
      <c r="M8" s="312">
        <v>-3</v>
      </c>
      <c r="N8" s="244">
        <v>0</v>
      </c>
      <c r="O8" s="312">
        <v>1339</v>
      </c>
      <c r="P8" s="244">
        <v>1306</v>
      </c>
    </row>
    <row r="9" spans="2:21" s="121" customFormat="1">
      <c r="B9" s="164" t="s">
        <v>75</v>
      </c>
      <c r="C9" s="312">
        <v>38</v>
      </c>
      <c r="D9" s="244">
        <v>185</v>
      </c>
      <c r="E9" s="312">
        <v>36</v>
      </c>
      <c r="F9" s="244">
        <v>19</v>
      </c>
      <c r="G9" s="312">
        <v>435</v>
      </c>
      <c r="H9" s="244">
        <v>308</v>
      </c>
      <c r="I9" s="312">
        <v>90</v>
      </c>
      <c r="J9" s="244">
        <v>37</v>
      </c>
      <c r="K9" s="312">
        <v>599</v>
      </c>
      <c r="L9" s="244">
        <v>549</v>
      </c>
      <c r="M9" s="312">
        <v>-161</v>
      </c>
      <c r="N9" s="244">
        <v>-223</v>
      </c>
      <c r="O9" s="312">
        <v>438</v>
      </c>
      <c r="P9" s="244">
        <v>326</v>
      </c>
    </row>
    <row r="10" spans="2:21" s="121" customFormat="1">
      <c r="B10" s="164" t="s">
        <v>349</v>
      </c>
      <c r="C10" s="312">
        <v>0</v>
      </c>
      <c r="D10" s="244">
        <v>0</v>
      </c>
      <c r="E10" s="312">
        <v>0</v>
      </c>
      <c r="F10" s="244">
        <v>0</v>
      </c>
      <c r="G10" s="312">
        <v>0</v>
      </c>
      <c r="H10" s="244">
        <v>0</v>
      </c>
      <c r="I10" s="312">
        <v>0</v>
      </c>
      <c r="J10" s="244">
        <v>0</v>
      </c>
      <c r="K10" s="312">
        <v>0</v>
      </c>
      <c r="L10" s="244">
        <v>0</v>
      </c>
      <c r="M10" s="312">
        <v>0</v>
      </c>
      <c r="N10" s="244">
        <v>0</v>
      </c>
      <c r="O10" s="312">
        <v>0</v>
      </c>
      <c r="P10" s="244">
        <v>0</v>
      </c>
    </row>
    <row r="11" spans="2:21" s="121" customFormat="1">
      <c r="B11" s="164"/>
      <c r="C11" s="312"/>
      <c r="D11" s="244"/>
      <c r="E11" s="312"/>
      <c r="F11" s="244"/>
      <c r="G11" s="312"/>
      <c r="H11" s="244"/>
      <c r="I11" s="312"/>
      <c r="J11" s="244"/>
      <c r="K11" s="312"/>
      <c r="L11" s="244"/>
      <c r="M11" s="312"/>
      <c r="N11" s="244"/>
      <c r="O11" s="312"/>
      <c r="P11" s="244"/>
    </row>
    <row r="12" spans="2:21" s="121" customFormat="1">
      <c r="B12" s="165" t="s">
        <v>45</v>
      </c>
      <c r="C12" s="370">
        <v>608</v>
      </c>
      <c r="D12" s="245">
        <v>797</v>
      </c>
      <c r="E12" s="370">
        <v>5229</v>
      </c>
      <c r="F12" s="245">
        <v>5941</v>
      </c>
      <c r="G12" s="370">
        <v>1058</v>
      </c>
      <c r="H12" s="245">
        <v>847</v>
      </c>
      <c r="I12" s="312">
        <v>0</v>
      </c>
      <c r="J12" s="244">
        <v>0</v>
      </c>
      <c r="K12" s="370">
        <v>6895</v>
      </c>
      <c r="L12" s="245">
        <v>7585</v>
      </c>
      <c r="M12" s="370">
        <v>13</v>
      </c>
      <c r="N12" s="245">
        <v>-2</v>
      </c>
      <c r="O12" s="370">
        <v>6908</v>
      </c>
      <c r="P12" s="245">
        <v>7583</v>
      </c>
    </row>
    <row r="13" spans="2:21" s="121" customFormat="1">
      <c r="B13" s="164" t="s">
        <v>76</v>
      </c>
      <c r="C13" s="312">
        <v>246</v>
      </c>
      <c r="D13" s="244">
        <v>326</v>
      </c>
      <c r="E13" s="312">
        <v>2902</v>
      </c>
      <c r="F13" s="244">
        <v>3456</v>
      </c>
      <c r="G13" s="312">
        <v>523</v>
      </c>
      <c r="H13" s="244">
        <v>457</v>
      </c>
      <c r="I13" s="312">
        <v>0</v>
      </c>
      <c r="J13" s="244">
        <v>0</v>
      </c>
      <c r="K13" s="312">
        <v>3671</v>
      </c>
      <c r="L13" s="244">
        <v>4239</v>
      </c>
      <c r="M13" s="312">
        <v>-1</v>
      </c>
      <c r="N13" s="244">
        <v>0</v>
      </c>
      <c r="O13" s="312">
        <v>3670</v>
      </c>
      <c r="P13" s="244">
        <v>4239</v>
      </c>
    </row>
    <row r="14" spans="2:21" s="121" customFormat="1">
      <c r="B14" s="164" t="s">
        <v>77</v>
      </c>
      <c r="C14" s="312">
        <v>164</v>
      </c>
      <c r="D14" s="244">
        <v>216</v>
      </c>
      <c r="E14" s="312">
        <v>1320</v>
      </c>
      <c r="F14" s="244">
        <v>1506</v>
      </c>
      <c r="G14" s="312">
        <v>319</v>
      </c>
      <c r="H14" s="244">
        <v>236</v>
      </c>
      <c r="I14" s="312">
        <v>0</v>
      </c>
      <c r="J14" s="244">
        <v>0</v>
      </c>
      <c r="K14" s="312">
        <v>1803</v>
      </c>
      <c r="L14" s="244">
        <v>1958</v>
      </c>
      <c r="M14" s="312">
        <v>7</v>
      </c>
      <c r="N14" s="244">
        <v>-2</v>
      </c>
      <c r="O14" s="312">
        <v>1810</v>
      </c>
      <c r="P14" s="244">
        <v>1956</v>
      </c>
    </row>
    <row r="15" spans="2:21" s="121" customFormat="1">
      <c r="B15" s="164" t="s">
        <v>78</v>
      </c>
      <c r="C15" s="312">
        <v>110</v>
      </c>
      <c r="D15" s="244">
        <v>146</v>
      </c>
      <c r="E15" s="312">
        <v>371</v>
      </c>
      <c r="F15" s="244">
        <v>435</v>
      </c>
      <c r="G15" s="312">
        <v>132</v>
      </c>
      <c r="H15" s="244">
        <v>102</v>
      </c>
      <c r="I15" s="312">
        <v>0</v>
      </c>
      <c r="J15" s="244">
        <v>0</v>
      </c>
      <c r="K15" s="312">
        <v>613</v>
      </c>
      <c r="L15" s="244">
        <v>683</v>
      </c>
      <c r="M15" s="312">
        <v>7</v>
      </c>
      <c r="N15" s="244">
        <v>0</v>
      </c>
      <c r="O15" s="312">
        <v>620</v>
      </c>
      <c r="P15" s="244">
        <v>683</v>
      </c>
    </row>
    <row r="16" spans="2:21" s="121" customFormat="1">
      <c r="B16" s="164" t="s">
        <v>108</v>
      </c>
      <c r="C16" s="312">
        <v>88</v>
      </c>
      <c r="D16" s="244">
        <v>109</v>
      </c>
      <c r="E16" s="312">
        <v>636</v>
      </c>
      <c r="F16" s="244">
        <v>544</v>
      </c>
      <c r="G16" s="312">
        <v>84</v>
      </c>
      <c r="H16" s="244">
        <v>52</v>
      </c>
      <c r="I16" s="312">
        <v>0</v>
      </c>
      <c r="J16" s="244">
        <v>0</v>
      </c>
      <c r="K16" s="312">
        <v>808</v>
      </c>
      <c r="L16" s="244">
        <v>705</v>
      </c>
      <c r="M16" s="312">
        <v>0</v>
      </c>
      <c r="N16" s="244">
        <v>0</v>
      </c>
      <c r="O16" s="312">
        <v>808</v>
      </c>
      <c r="P16" s="244">
        <v>705</v>
      </c>
    </row>
    <row r="17" spans="2:18" s="121" customFormat="1">
      <c r="B17" s="164"/>
      <c r="C17" s="312"/>
      <c r="D17" s="244"/>
      <c r="E17" s="312"/>
      <c r="F17" s="244"/>
      <c r="G17" s="312"/>
      <c r="H17" s="244"/>
      <c r="I17" s="312"/>
      <c r="J17" s="244"/>
      <c r="K17" s="312"/>
      <c r="L17" s="244"/>
      <c r="M17" s="312"/>
      <c r="N17" s="244"/>
      <c r="O17" s="312"/>
      <c r="P17" s="244"/>
    </row>
    <row r="18" spans="2:18" s="121" customFormat="1">
      <c r="B18" s="165" t="s">
        <v>79</v>
      </c>
      <c r="C18" s="370">
        <v>0</v>
      </c>
      <c r="D18" s="245">
        <v>0</v>
      </c>
      <c r="E18" s="370">
        <v>-24</v>
      </c>
      <c r="F18" s="245">
        <v>-238</v>
      </c>
      <c r="G18" s="370">
        <v>-147</v>
      </c>
      <c r="H18" s="245">
        <v>-259</v>
      </c>
      <c r="I18" s="312">
        <v>0</v>
      </c>
      <c r="J18" s="244">
        <v>0</v>
      </c>
      <c r="K18" s="370">
        <v>-171</v>
      </c>
      <c r="L18" s="245">
        <v>-497</v>
      </c>
      <c r="M18" s="370">
        <v>171</v>
      </c>
      <c r="N18" s="245">
        <v>497</v>
      </c>
      <c r="O18" s="370">
        <v>0</v>
      </c>
      <c r="P18" s="245">
        <v>0</v>
      </c>
    </row>
    <row r="19" spans="2:18" s="121" customFormat="1">
      <c r="B19" s="166"/>
      <c r="C19" s="312"/>
      <c r="D19" s="244"/>
      <c r="E19" s="312"/>
      <c r="F19" s="244"/>
      <c r="G19" s="312"/>
      <c r="H19" s="244"/>
      <c r="I19" s="312"/>
      <c r="J19" s="244"/>
      <c r="K19" s="312"/>
      <c r="L19" s="244"/>
      <c r="M19" s="312"/>
      <c r="N19" s="244"/>
      <c r="O19" s="312"/>
      <c r="P19" s="244"/>
    </row>
    <row r="20" spans="2:18" s="121" customFormat="1">
      <c r="B20" s="165" t="s">
        <v>72</v>
      </c>
      <c r="C20" s="370">
        <v>646</v>
      </c>
      <c r="D20" s="245">
        <v>982</v>
      </c>
      <c r="E20" s="370">
        <v>6278</v>
      </c>
      <c r="F20" s="245">
        <v>6899</v>
      </c>
      <c r="G20" s="370">
        <v>2601</v>
      </c>
      <c r="H20" s="245">
        <v>1901</v>
      </c>
      <c r="I20" s="370">
        <v>321</v>
      </c>
      <c r="J20" s="245">
        <v>288</v>
      </c>
      <c r="K20" s="370">
        <v>9846</v>
      </c>
      <c r="L20" s="245">
        <v>10070</v>
      </c>
      <c r="M20" s="370">
        <v>-3</v>
      </c>
      <c r="N20" s="245">
        <v>1</v>
      </c>
      <c r="O20" s="370">
        <v>9843</v>
      </c>
      <c r="P20" s="245">
        <v>10071</v>
      </c>
    </row>
    <row r="21" spans="2:18" s="121" customFormat="1">
      <c r="B21" s="316"/>
      <c r="C21" s="373"/>
      <c r="D21" s="374"/>
      <c r="E21" s="373"/>
      <c r="F21" s="374"/>
      <c r="G21" s="373"/>
      <c r="H21" s="374"/>
      <c r="I21" s="373"/>
      <c r="J21" s="374"/>
      <c r="K21" s="373"/>
      <c r="L21" s="374"/>
      <c r="M21" s="373"/>
      <c r="N21" s="374"/>
      <c r="O21" s="373"/>
      <c r="P21" s="374"/>
    </row>
    <row r="22" spans="2:18" s="125" customFormat="1">
      <c r="B22" s="375" t="s">
        <v>370</v>
      </c>
      <c r="C22" s="376">
        <v>-336</v>
      </c>
      <c r="D22" s="321">
        <v>0.34215885947046842</v>
      </c>
      <c r="E22" s="376">
        <v>-621</v>
      </c>
      <c r="F22" s="321">
        <v>-9.001304536889404E-2</v>
      </c>
      <c r="G22" s="376">
        <v>700</v>
      </c>
      <c r="H22" s="321">
        <v>0.36822724881641239</v>
      </c>
      <c r="I22" s="376">
        <v>33</v>
      </c>
      <c r="J22" s="321">
        <v>0.11458333333333333</v>
      </c>
      <c r="K22" s="376">
        <v>-224</v>
      </c>
      <c r="L22" s="321">
        <v>-2.2244289970208539E-2</v>
      </c>
      <c r="M22" s="376">
        <v>-4</v>
      </c>
      <c r="N22" s="377">
        <v>0</v>
      </c>
      <c r="O22" s="376">
        <v>-228</v>
      </c>
      <c r="P22" s="321">
        <v>-2.2639261245159369E-2</v>
      </c>
    </row>
    <row r="23" spans="2:18" s="121" customFormat="1" ht="12" customHeight="1">
      <c r="B23" s="125"/>
      <c r="C23" s="222"/>
      <c r="D23" s="222"/>
      <c r="E23" s="222"/>
      <c r="F23" s="222"/>
      <c r="G23" s="222"/>
      <c r="H23" s="222"/>
      <c r="I23" s="222"/>
      <c r="J23" s="222"/>
      <c r="K23" s="222"/>
      <c r="L23" s="222"/>
      <c r="M23" s="222"/>
      <c r="N23" s="222"/>
      <c r="O23" s="222"/>
      <c r="P23" s="222"/>
      <c r="Q23" s="222"/>
      <c r="R23" s="222"/>
    </row>
    <row r="24" spans="2:18" s="121" customFormat="1" ht="12.75" customHeight="1">
      <c r="B24" s="125"/>
      <c r="C24" s="371"/>
      <c r="D24" s="371"/>
      <c r="E24" s="371"/>
      <c r="F24" s="371"/>
      <c r="G24" s="371"/>
      <c r="H24" s="371"/>
      <c r="I24" s="371"/>
      <c r="J24" s="371"/>
      <c r="K24" s="371"/>
      <c r="L24" s="371"/>
      <c r="M24" s="371"/>
      <c r="N24" s="371"/>
      <c r="O24" s="371"/>
      <c r="P24" s="371"/>
    </row>
    <row r="25" spans="2:18">
      <c r="B25" s="846" t="s">
        <v>487</v>
      </c>
      <c r="C25" s="849" t="s">
        <v>460</v>
      </c>
      <c r="D25" s="849"/>
      <c r="E25" s="849"/>
      <c r="F25" s="849"/>
      <c r="G25" s="849"/>
      <c r="H25" s="849"/>
      <c r="I25" s="849"/>
      <c r="J25" s="849"/>
      <c r="K25" s="849"/>
      <c r="L25" s="849"/>
      <c r="M25" s="849"/>
      <c r="N25" s="849"/>
      <c r="O25" s="849"/>
      <c r="P25" s="849"/>
      <c r="Q25" s="255"/>
      <c r="R25" s="255"/>
    </row>
    <row r="26" spans="2:18" ht="24.75" customHeight="1">
      <c r="B26" s="847"/>
      <c r="C26" s="850" t="s">
        <v>10</v>
      </c>
      <c r="D26" s="850"/>
      <c r="E26" s="850" t="s">
        <v>46</v>
      </c>
      <c r="F26" s="850"/>
      <c r="G26" s="850" t="s">
        <v>14</v>
      </c>
      <c r="H26" s="850"/>
      <c r="I26" s="850" t="s">
        <v>311</v>
      </c>
      <c r="J26" s="850"/>
      <c r="K26" s="850" t="s">
        <v>80</v>
      </c>
      <c r="L26" s="850"/>
      <c r="M26" s="850" t="s">
        <v>81</v>
      </c>
      <c r="N26" s="850"/>
      <c r="O26" s="851" t="s">
        <v>17</v>
      </c>
      <c r="P26" s="851"/>
    </row>
    <row r="27" spans="2:18">
      <c r="B27" s="848"/>
      <c r="C27" s="348" t="s">
        <v>521</v>
      </c>
      <c r="D27" s="372" t="s">
        <v>522</v>
      </c>
      <c r="E27" s="348" t="s">
        <v>521</v>
      </c>
      <c r="F27" s="372" t="s">
        <v>522</v>
      </c>
      <c r="G27" s="348" t="s">
        <v>521</v>
      </c>
      <c r="H27" s="372" t="s">
        <v>522</v>
      </c>
      <c r="I27" s="348" t="s">
        <v>521</v>
      </c>
      <c r="J27" s="372" t="s">
        <v>522</v>
      </c>
      <c r="K27" s="348" t="s">
        <v>521</v>
      </c>
      <c r="L27" s="372" t="s">
        <v>522</v>
      </c>
      <c r="M27" s="348" t="s">
        <v>521</v>
      </c>
      <c r="N27" s="372" t="s">
        <v>522</v>
      </c>
      <c r="O27" s="348" t="s">
        <v>521</v>
      </c>
      <c r="P27" s="372" t="s">
        <v>522</v>
      </c>
    </row>
    <row r="28" spans="2:18">
      <c r="B28" s="368"/>
      <c r="C28" s="369"/>
      <c r="D28" s="369"/>
      <c r="E28" s="369"/>
      <c r="F28" s="369"/>
      <c r="G28" s="369"/>
      <c r="H28" s="369"/>
      <c r="I28" s="369"/>
      <c r="J28" s="369"/>
      <c r="K28" s="369"/>
      <c r="L28" s="369"/>
      <c r="M28" s="369"/>
      <c r="N28" s="369"/>
      <c r="O28" s="369"/>
      <c r="P28" s="369"/>
    </row>
    <row r="29" spans="2:18">
      <c r="B29" s="165" t="s">
        <v>70</v>
      </c>
      <c r="C29" s="370">
        <v>-5</v>
      </c>
      <c r="D29" s="245">
        <v>32</v>
      </c>
      <c r="E29" s="370">
        <v>280</v>
      </c>
      <c r="F29" s="245">
        <v>256</v>
      </c>
      <c r="G29" s="370">
        <v>429</v>
      </c>
      <c r="H29" s="245">
        <v>293</v>
      </c>
      <c r="I29" s="370">
        <v>88</v>
      </c>
      <c r="J29" s="245">
        <v>78</v>
      </c>
      <c r="K29" s="370">
        <v>792</v>
      </c>
      <c r="L29" s="245">
        <v>659</v>
      </c>
      <c r="M29" s="370">
        <v>-50</v>
      </c>
      <c r="N29" s="245">
        <v>-65</v>
      </c>
      <c r="O29" s="370">
        <v>742</v>
      </c>
      <c r="P29" s="245">
        <v>594</v>
      </c>
    </row>
    <row r="30" spans="2:18">
      <c r="B30" s="164" t="s">
        <v>74</v>
      </c>
      <c r="C30" s="312">
        <v>0</v>
      </c>
      <c r="D30" s="244">
        <v>0</v>
      </c>
      <c r="E30" s="312">
        <v>76</v>
      </c>
      <c r="F30" s="244">
        <v>47</v>
      </c>
      <c r="G30" s="312">
        <v>181</v>
      </c>
      <c r="H30" s="244">
        <v>108</v>
      </c>
      <c r="I30" s="312">
        <v>54</v>
      </c>
      <c r="J30" s="244">
        <v>93</v>
      </c>
      <c r="K30" s="312">
        <v>311</v>
      </c>
      <c r="L30" s="244">
        <v>248</v>
      </c>
      <c r="M30" s="312">
        <v>-6</v>
      </c>
      <c r="N30" s="244">
        <v>-9</v>
      </c>
      <c r="O30" s="312">
        <v>305</v>
      </c>
      <c r="P30" s="244">
        <v>239</v>
      </c>
    </row>
    <row r="31" spans="2:18">
      <c r="B31" s="164" t="s">
        <v>73</v>
      </c>
      <c r="C31" s="312">
        <v>0</v>
      </c>
      <c r="D31" s="244">
        <v>0</v>
      </c>
      <c r="E31" s="312">
        <v>201</v>
      </c>
      <c r="F31" s="244">
        <v>208</v>
      </c>
      <c r="G31" s="312">
        <v>159</v>
      </c>
      <c r="H31" s="244">
        <v>113</v>
      </c>
      <c r="I31" s="312">
        <v>12</v>
      </c>
      <c r="J31" s="244">
        <v>3</v>
      </c>
      <c r="K31" s="312">
        <v>372</v>
      </c>
      <c r="L31" s="244">
        <v>324</v>
      </c>
      <c r="M31" s="312">
        <v>-1</v>
      </c>
      <c r="N31" s="244">
        <v>0</v>
      </c>
      <c r="O31" s="312">
        <v>371</v>
      </c>
      <c r="P31" s="244">
        <v>324</v>
      </c>
    </row>
    <row r="32" spans="2:18">
      <c r="B32" s="164" t="s">
        <v>75</v>
      </c>
      <c r="C32" s="312">
        <v>-5</v>
      </c>
      <c r="D32" s="244">
        <v>32</v>
      </c>
      <c r="E32" s="312">
        <v>3</v>
      </c>
      <c r="F32" s="244">
        <v>1</v>
      </c>
      <c r="G32" s="312">
        <v>89</v>
      </c>
      <c r="H32" s="244">
        <v>72</v>
      </c>
      <c r="I32" s="312">
        <v>22</v>
      </c>
      <c r="J32" s="244">
        <v>-18</v>
      </c>
      <c r="K32" s="312">
        <v>109</v>
      </c>
      <c r="L32" s="244">
        <v>87</v>
      </c>
      <c r="M32" s="312">
        <v>-43</v>
      </c>
      <c r="N32" s="244">
        <v>-56</v>
      </c>
      <c r="O32" s="312">
        <v>66</v>
      </c>
      <c r="P32" s="244">
        <v>31</v>
      </c>
    </row>
    <row r="33" spans="2:16">
      <c r="B33" s="164" t="s">
        <v>349</v>
      </c>
      <c r="C33" s="312">
        <v>0</v>
      </c>
      <c r="D33" s="244">
        <v>0</v>
      </c>
      <c r="E33" s="312">
        <v>0</v>
      </c>
      <c r="F33" s="244">
        <v>0</v>
      </c>
      <c r="G33" s="312">
        <v>0</v>
      </c>
      <c r="H33" s="244">
        <v>0</v>
      </c>
      <c r="I33" s="312">
        <v>0</v>
      </c>
      <c r="J33" s="244">
        <v>0</v>
      </c>
      <c r="K33" s="312">
        <v>0</v>
      </c>
      <c r="L33" s="244">
        <v>0</v>
      </c>
      <c r="M33" s="312">
        <v>0</v>
      </c>
      <c r="N33" s="244">
        <v>0</v>
      </c>
      <c r="O33" s="312">
        <v>0</v>
      </c>
      <c r="P33" s="244">
        <v>0</v>
      </c>
    </row>
    <row r="34" spans="2:16">
      <c r="B34" s="164"/>
      <c r="C34" s="312"/>
      <c r="D34" s="244"/>
      <c r="E34" s="312"/>
      <c r="F34" s="244"/>
      <c r="G34" s="312"/>
      <c r="H34" s="244"/>
      <c r="I34" s="312"/>
      <c r="J34" s="244"/>
      <c r="K34" s="312"/>
      <c r="L34" s="244"/>
      <c r="M34" s="312"/>
      <c r="N34" s="244"/>
      <c r="O34" s="312"/>
      <c r="P34" s="244"/>
    </row>
    <row r="35" spans="2:16">
      <c r="B35" s="165" t="s">
        <v>45</v>
      </c>
      <c r="C35" s="370">
        <v>-144</v>
      </c>
      <c r="D35" s="245">
        <v>177</v>
      </c>
      <c r="E35" s="370">
        <v>1407</v>
      </c>
      <c r="F35" s="245">
        <v>1550</v>
      </c>
      <c r="G35" s="370">
        <v>319</v>
      </c>
      <c r="H35" s="245">
        <v>189</v>
      </c>
      <c r="I35" s="312">
        <v>0</v>
      </c>
      <c r="J35" s="244">
        <v>0</v>
      </c>
      <c r="K35" s="370">
        <v>1582</v>
      </c>
      <c r="L35" s="245">
        <v>1916</v>
      </c>
      <c r="M35" s="370">
        <v>5</v>
      </c>
      <c r="N35" s="245">
        <v>0</v>
      </c>
      <c r="O35" s="370">
        <v>1587</v>
      </c>
      <c r="P35" s="245">
        <v>1916</v>
      </c>
    </row>
    <row r="36" spans="2:16">
      <c r="B36" s="164" t="s">
        <v>76</v>
      </c>
      <c r="C36" s="312">
        <v>-49</v>
      </c>
      <c r="D36" s="244">
        <v>70</v>
      </c>
      <c r="E36" s="312">
        <v>653</v>
      </c>
      <c r="F36" s="244">
        <v>913</v>
      </c>
      <c r="G36" s="312">
        <v>140</v>
      </c>
      <c r="H36" s="244">
        <v>112</v>
      </c>
      <c r="I36" s="312">
        <v>0</v>
      </c>
      <c r="J36" s="244">
        <v>0</v>
      </c>
      <c r="K36" s="312">
        <v>744</v>
      </c>
      <c r="L36" s="244">
        <v>1095</v>
      </c>
      <c r="M36" s="312">
        <v>0</v>
      </c>
      <c r="N36" s="244">
        <v>0</v>
      </c>
      <c r="O36" s="312">
        <v>744</v>
      </c>
      <c r="P36" s="244">
        <v>1095</v>
      </c>
    </row>
    <row r="37" spans="2:16">
      <c r="B37" s="164" t="s">
        <v>77</v>
      </c>
      <c r="C37" s="312">
        <v>-32</v>
      </c>
      <c r="D37" s="244">
        <v>46</v>
      </c>
      <c r="E37" s="312">
        <v>312</v>
      </c>
      <c r="F37" s="244">
        <v>381</v>
      </c>
      <c r="G37" s="312">
        <v>110</v>
      </c>
      <c r="H37" s="244">
        <v>50</v>
      </c>
      <c r="I37" s="312">
        <v>0</v>
      </c>
      <c r="J37" s="244">
        <v>0</v>
      </c>
      <c r="K37" s="312">
        <v>390</v>
      </c>
      <c r="L37" s="244">
        <v>477</v>
      </c>
      <c r="M37" s="312">
        <v>2</v>
      </c>
      <c r="N37" s="244">
        <v>0</v>
      </c>
      <c r="O37" s="312">
        <v>392</v>
      </c>
      <c r="P37" s="244">
        <v>477</v>
      </c>
    </row>
    <row r="38" spans="2:16">
      <c r="B38" s="164" t="s">
        <v>78</v>
      </c>
      <c r="C38" s="312">
        <v>-22</v>
      </c>
      <c r="D38" s="244">
        <v>32</v>
      </c>
      <c r="E38" s="312">
        <v>70</v>
      </c>
      <c r="F38" s="244">
        <v>110</v>
      </c>
      <c r="G38" s="312">
        <v>46</v>
      </c>
      <c r="H38" s="244">
        <v>22</v>
      </c>
      <c r="I38" s="312">
        <v>0</v>
      </c>
      <c r="J38" s="244">
        <v>0</v>
      </c>
      <c r="K38" s="312">
        <v>94</v>
      </c>
      <c r="L38" s="244">
        <v>164</v>
      </c>
      <c r="M38" s="312">
        <v>3</v>
      </c>
      <c r="N38" s="244">
        <v>0</v>
      </c>
      <c r="O38" s="312">
        <v>97</v>
      </c>
      <c r="P38" s="244">
        <v>164</v>
      </c>
    </row>
    <row r="39" spans="2:16">
      <c r="B39" s="164" t="s">
        <v>108</v>
      </c>
      <c r="C39" s="312">
        <v>-41</v>
      </c>
      <c r="D39" s="244">
        <v>29</v>
      </c>
      <c r="E39" s="312">
        <v>372</v>
      </c>
      <c r="F39" s="244">
        <v>146</v>
      </c>
      <c r="G39" s="312">
        <v>23</v>
      </c>
      <c r="H39" s="244">
        <v>5</v>
      </c>
      <c r="I39" s="312">
        <v>0</v>
      </c>
      <c r="J39" s="244">
        <v>0</v>
      </c>
      <c r="K39" s="312">
        <v>354</v>
      </c>
      <c r="L39" s="244">
        <v>180</v>
      </c>
      <c r="M39" s="312">
        <v>0</v>
      </c>
      <c r="N39" s="244">
        <v>0</v>
      </c>
      <c r="O39" s="312">
        <v>354</v>
      </c>
      <c r="P39" s="244">
        <v>180</v>
      </c>
    </row>
    <row r="40" spans="2:16">
      <c r="B40" s="164"/>
      <c r="C40" s="312"/>
      <c r="D40" s="244"/>
      <c r="E40" s="312"/>
      <c r="F40" s="244"/>
      <c r="G40" s="312"/>
      <c r="H40" s="244"/>
      <c r="I40" s="312"/>
      <c r="J40" s="244"/>
      <c r="K40" s="312"/>
      <c r="L40" s="244"/>
      <c r="M40" s="312"/>
      <c r="N40" s="244"/>
      <c r="O40" s="312"/>
      <c r="P40" s="244"/>
    </row>
    <row r="41" spans="2:16">
      <c r="B41" s="165" t="s">
        <v>79</v>
      </c>
      <c r="C41" s="370">
        <v>0</v>
      </c>
      <c r="D41" s="245">
        <v>0</v>
      </c>
      <c r="E41" s="370">
        <v>-6</v>
      </c>
      <c r="F41" s="245">
        <v>-5</v>
      </c>
      <c r="G41" s="370">
        <v>-38</v>
      </c>
      <c r="H41" s="245">
        <v>-61</v>
      </c>
      <c r="I41" s="312">
        <v>0</v>
      </c>
      <c r="J41" s="244">
        <v>0</v>
      </c>
      <c r="K41" s="370">
        <v>-44</v>
      </c>
      <c r="L41" s="245">
        <v>-66</v>
      </c>
      <c r="M41" s="370">
        <v>44</v>
      </c>
      <c r="N41" s="245">
        <v>66</v>
      </c>
      <c r="O41" s="370">
        <v>0</v>
      </c>
      <c r="P41" s="245">
        <v>0</v>
      </c>
    </row>
    <row r="42" spans="2:16">
      <c r="B42" s="166"/>
      <c r="C42" s="312"/>
      <c r="D42" s="244"/>
      <c r="E42" s="312"/>
      <c r="F42" s="244"/>
      <c r="G42" s="312"/>
      <c r="H42" s="244"/>
      <c r="I42" s="312"/>
      <c r="J42" s="244"/>
      <c r="K42" s="312"/>
      <c r="L42" s="244"/>
      <c r="M42" s="312"/>
      <c r="N42" s="244"/>
      <c r="O42" s="312"/>
      <c r="P42" s="244"/>
    </row>
    <row r="43" spans="2:16">
      <c r="B43" s="165" t="s">
        <v>72</v>
      </c>
      <c r="C43" s="370">
        <v>-149</v>
      </c>
      <c r="D43" s="245">
        <v>209</v>
      </c>
      <c r="E43" s="370">
        <v>1681</v>
      </c>
      <c r="F43" s="245">
        <v>1801</v>
      </c>
      <c r="G43" s="370">
        <v>710</v>
      </c>
      <c r="H43" s="245">
        <v>421</v>
      </c>
      <c r="I43" s="370">
        <v>88</v>
      </c>
      <c r="J43" s="245">
        <v>78</v>
      </c>
      <c r="K43" s="370">
        <v>2330</v>
      </c>
      <c r="L43" s="245">
        <v>2509</v>
      </c>
      <c r="M43" s="370">
        <v>-1</v>
      </c>
      <c r="N43" s="245">
        <v>1</v>
      </c>
      <c r="O43" s="370">
        <v>2329</v>
      </c>
      <c r="P43" s="245">
        <v>1</v>
      </c>
    </row>
    <row r="44" spans="2:16">
      <c r="B44" s="316"/>
      <c r="C44" s="373"/>
      <c r="D44" s="374"/>
      <c r="E44" s="373"/>
      <c r="F44" s="374"/>
      <c r="G44" s="373"/>
      <c r="H44" s="374"/>
      <c r="I44" s="373"/>
      <c r="J44" s="374"/>
      <c r="K44" s="373"/>
      <c r="L44" s="374"/>
      <c r="M44" s="373"/>
      <c r="N44" s="374"/>
      <c r="O44" s="373"/>
      <c r="P44" s="374"/>
    </row>
    <row r="45" spans="2:16">
      <c r="B45" s="375" t="s">
        <v>370</v>
      </c>
      <c r="C45" s="376">
        <v>-358</v>
      </c>
      <c r="D45" s="321">
        <v>-1.7129186602870814</v>
      </c>
      <c r="E45" s="376">
        <v>-120</v>
      </c>
      <c r="F45" s="321">
        <v>-6.6629650194336476E-2</v>
      </c>
      <c r="G45" s="376">
        <v>289</v>
      </c>
      <c r="H45" s="321">
        <v>0.68646080760095007</v>
      </c>
      <c r="I45" s="376">
        <v>10</v>
      </c>
      <c r="J45" s="321">
        <v>0.12820512820512819</v>
      </c>
      <c r="K45" s="376">
        <v>-179</v>
      </c>
      <c r="L45" s="321">
        <v>-7.1343164607413315E-2</v>
      </c>
      <c r="M45" s="376">
        <v>-1</v>
      </c>
      <c r="N45" s="710" t="s">
        <v>541</v>
      </c>
      <c r="O45" s="376">
        <v>-181</v>
      </c>
      <c r="P45" s="321">
        <v>-7.211155378486056E-2</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zoomScale="95" zoomScaleNormal="95" workbookViewId="0">
      <selection activeCell="E38" sqref="E38"/>
    </sheetView>
  </sheetViews>
  <sheetFormatPr baseColWidth="10" defaultColWidth="7.28515625" defaultRowHeight="12.75"/>
  <cols>
    <col min="1" max="1" width="4.28515625" style="114" customWidth="1"/>
    <col min="2" max="2" width="64.5703125" style="114" customWidth="1"/>
    <col min="3" max="3" width="16.42578125" style="115" bestFit="1" customWidth="1"/>
    <col min="4" max="4" width="17.5703125" style="115" bestFit="1" customWidth="1"/>
    <col min="5" max="5" width="10.140625" style="115" customWidth="1"/>
    <col min="6" max="6" width="10" style="115" bestFit="1" customWidth="1"/>
    <col min="7" max="7" width="1.28515625" style="220" customWidth="1"/>
    <col min="8" max="8" width="11.28515625" style="114" customWidth="1"/>
    <col min="9" max="9" width="14" style="114" customWidth="1"/>
    <col min="10" max="10" width="12.28515625" style="114" customWidth="1"/>
    <col min="11" max="11" width="9.5703125" style="114" customWidth="1"/>
    <col min="12" max="16384" width="7.28515625" style="114"/>
  </cols>
  <sheetData>
    <row r="1" spans="1:11">
      <c r="A1" s="232"/>
      <c r="B1" s="169"/>
      <c r="H1" s="116"/>
    </row>
    <row r="2" spans="1:11">
      <c r="A2" s="89"/>
      <c r="B2" s="404"/>
      <c r="C2" s="405"/>
      <c r="D2" s="405"/>
      <c r="E2" s="405"/>
      <c r="F2" s="405"/>
      <c r="H2" s="116"/>
    </row>
    <row r="3" spans="1:11">
      <c r="A3" s="89"/>
      <c r="B3" s="854" t="s">
        <v>464</v>
      </c>
      <c r="C3" s="853" t="s">
        <v>257</v>
      </c>
      <c r="D3" s="853"/>
      <c r="E3" s="853"/>
      <c r="F3" s="853"/>
      <c r="G3" s="88"/>
      <c r="H3" s="853" t="s">
        <v>460</v>
      </c>
      <c r="I3" s="853"/>
      <c r="J3" s="853"/>
      <c r="K3" s="853"/>
    </row>
    <row r="4" spans="1:11" s="168" customFormat="1" ht="14.25">
      <c r="A4" s="167"/>
      <c r="B4" s="855"/>
      <c r="C4" s="406" t="s">
        <v>516</v>
      </c>
      <c r="D4" s="407" t="s">
        <v>517</v>
      </c>
      <c r="E4" s="408" t="s">
        <v>67</v>
      </c>
      <c r="F4" s="408" t="s">
        <v>463</v>
      </c>
      <c r="G4" s="126"/>
      <c r="H4" s="406" t="s">
        <v>521</v>
      </c>
      <c r="I4" s="407" t="s">
        <v>523</v>
      </c>
      <c r="J4" s="408" t="s">
        <v>67</v>
      </c>
      <c r="K4" s="408" t="s">
        <v>463</v>
      </c>
    </row>
    <row r="5" spans="1:11" s="104" customFormat="1" ht="7.5" customHeight="1">
      <c r="A5" s="88"/>
      <c r="B5" s="380"/>
      <c r="C5" s="402"/>
      <c r="D5" s="403"/>
      <c r="E5" s="403"/>
      <c r="F5" s="403"/>
      <c r="G5" s="217"/>
    </row>
    <row r="6" spans="1:11" s="169" customFormat="1">
      <c r="A6" s="88"/>
      <c r="B6" s="380" t="s">
        <v>88</v>
      </c>
      <c r="C6" s="390">
        <v>12888.039000000001</v>
      </c>
      <c r="D6" s="391">
        <v>14187.203000000001</v>
      </c>
      <c r="E6" s="391">
        <v>-1299.1640000000007</v>
      </c>
      <c r="F6" s="383">
        <v>-9.1572947817832762E-2</v>
      </c>
      <c r="G6" s="215"/>
      <c r="H6" s="390">
        <v>3080.4570000000003</v>
      </c>
      <c r="I6" s="391">
        <v>3698.4390000000017</v>
      </c>
      <c r="J6" s="391">
        <v>-617.98200000000134</v>
      </c>
      <c r="K6" s="383">
        <v>-0.16709265719942956</v>
      </c>
    </row>
    <row r="7" spans="1:11" s="169" customFormat="1">
      <c r="A7" s="88"/>
      <c r="B7" s="161" t="s">
        <v>89</v>
      </c>
      <c r="C7" s="378">
        <v>11768.43</v>
      </c>
      <c r="D7" s="81">
        <v>12040.111000000001</v>
      </c>
      <c r="E7" s="81">
        <v>-271.68100000000049</v>
      </c>
      <c r="F7" s="214">
        <v>-2.2564659079970295E-2</v>
      </c>
      <c r="G7" s="214"/>
      <c r="H7" s="378">
        <v>2837.1800000000003</v>
      </c>
      <c r="I7" s="81">
        <v>2980.7930000000015</v>
      </c>
      <c r="J7" s="81">
        <v>-143.61300000000119</v>
      </c>
      <c r="K7" s="214">
        <v>-4.8179460968943877E-2</v>
      </c>
    </row>
    <row r="8" spans="1:11" s="169" customFormat="1">
      <c r="A8" s="88"/>
      <c r="B8" s="352" t="s">
        <v>90</v>
      </c>
      <c r="C8" s="388">
        <v>1119.6089999999999</v>
      </c>
      <c r="D8" s="389">
        <v>2147.0920000000001</v>
      </c>
      <c r="E8" s="389">
        <v>-1027.4830000000002</v>
      </c>
      <c r="F8" s="317">
        <v>-0.4785463315032612</v>
      </c>
      <c r="G8" s="214"/>
      <c r="H8" s="388">
        <v>243.27699999999993</v>
      </c>
      <c r="I8" s="389">
        <v>717.64600000000019</v>
      </c>
      <c r="J8" s="389">
        <v>-474.36900000000026</v>
      </c>
      <c r="K8" s="317">
        <v>-0.66100695886272631</v>
      </c>
    </row>
    <row r="9" spans="1:11" s="169" customFormat="1">
      <c r="A9" s="88"/>
      <c r="B9" s="380" t="s">
        <v>91</v>
      </c>
      <c r="C9" s="390">
        <v>-7671.7110000000002</v>
      </c>
      <c r="D9" s="391">
        <v>-8369.7379999999994</v>
      </c>
      <c r="E9" s="391">
        <v>698.02699999999913</v>
      </c>
      <c r="F9" s="383">
        <v>8.3398906871397838E-2</v>
      </c>
      <c r="G9" s="215"/>
      <c r="H9" s="390">
        <v>-1912.3380000000006</v>
      </c>
      <c r="I9" s="391">
        <v>-2060.3029999999999</v>
      </c>
      <c r="J9" s="391">
        <v>147.96499999999924</v>
      </c>
      <c r="K9" s="383">
        <v>7.1817106512973683E-2</v>
      </c>
    </row>
    <row r="10" spans="1:11" s="169" customFormat="1">
      <c r="A10" s="88"/>
      <c r="B10" s="161" t="s">
        <v>92</v>
      </c>
      <c r="C10" s="378">
        <v>-5184.2120000000004</v>
      </c>
      <c r="D10" s="81">
        <v>-5268.2179999999998</v>
      </c>
      <c r="E10" s="81">
        <v>84.005999999999403</v>
      </c>
      <c r="F10" s="214">
        <v>1.594580937994583E-2</v>
      </c>
      <c r="G10" s="214"/>
      <c r="H10" s="378">
        <v>-1249.3980000000006</v>
      </c>
      <c r="I10" s="81">
        <v>-1278.6669999999999</v>
      </c>
      <c r="J10" s="81">
        <v>29.268999999999323</v>
      </c>
      <c r="K10" s="214">
        <v>2.2890244293470752E-2</v>
      </c>
    </row>
    <row r="11" spans="1:11" s="169" customFormat="1">
      <c r="A11" s="88"/>
      <c r="B11" s="161" t="s">
        <v>93</v>
      </c>
      <c r="C11" s="378">
        <v>-73.891999999999996</v>
      </c>
      <c r="D11" s="81">
        <v>-70.459000000000003</v>
      </c>
      <c r="E11" s="81">
        <v>-3.4329999999999927</v>
      </c>
      <c r="F11" s="214">
        <v>-4.8723371038476238E-2</v>
      </c>
      <c r="G11" s="214"/>
      <c r="H11" s="378">
        <v>-23.546999999999997</v>
      </c>
      <c r="I11" s="81">
        <v>-6.0460000000000065</v>
      </c>
      <c r="J11" s="81">
        <v>-17.500999999999991</v>
      </c>
      <c r="K11" s="214">
        <v>-2.8946410850148814</v>
      </c>
    </row>
    <row r="12" spans="1:11" s="169" customFormat="1">
      <c r="A12" s="88"/>
      <c r="B12" s="161" t="s">
        <v>94</v>
      </c>
      <c r="C12" s="378">
        <v>-1190.481</v>
      </c>
      <c r="D12" s="81">
        <v>-1131.2760000000001</v>
      </c>
      <c r="E12" s="81">
        <v>-59.204999999999927</v>
      </c>
      <c r="F12" s="214">
        <v>-5.2334708771334171E-2</v>
      </c>
      <c r="G12" s="214"/>
      <c r="H12" s="378">
        <v>-329.005</v>
      </c>
      <c r="I12" s="81">
        <v>-296.63300000000004</v>
      </c>
      <c r="J12" s="81">
        <v>-32.371999999999957</v>
      </c>
      <c r="K12" s="214">
        <v>-0.10913148570792841</v>
      </c>
    </row>
    <row r="13" spans="1:11" s="169" customFormat="1">
      <c r="A13" s="88"/>
      <c r="B13" s="352" t="s">
        <v>396</v>
      </c>
      <c r="C13" s="388">
        <v>-1223.126</v>
      </c>
      <c r="D13" s="389">
        <v>-1899.7850000000001</v>
      </c>
      <c r="E13" s="389">
        <v>676.65900000000011</v>
      </c>
      <c r="F13" s="317">
        <v>0.35617661998594585</v>
      </c>
      <c r="G13" s="317"/>
      <c r="H13" s="388">
        <v>-310.38799999999992</v>
      </c>
      <c r="I13" s="389">
        <v>-478.95700000000011</v>
      </c>
      <c r="J13" s="389">
        <v>168.56900000000019</v>
      </c>
      <c r="K13" s="317">
        <v>0.35195017506790827</v>
      </c>
    </row>
    <row r="14" spans="1:11" s="169" customFormat="1">
      <c r="A14" s="88"/>
      <c r="B14" s="380" t="s">
        <v>95</v>
      </c>
      <c r="C14" s="390">
        <v>5216.3280000000004</v>
      </c>
      <c r="D14" s="391">
        <v>5817.465000000002</v>
      </c>
      <c r="E14" s="391">
        <v>-601.13700000000154</v>
      </c>
      <c r="F14" s="383">
        <v>-0.10333315284234645</v>
      </c>
      <c r="G14" s="215"/>
      <c r="H14" s="390">
        <v>1168.1189999999997</v>
      </c>
      <c r="I14" s="391">
        <v>1638.1360000000018</v>
      </c>
      <c r="J14" s="391">
        <v>-470.0170000000021</v>
      </c>
      <c r="K14" s="383">
        <v>-0.28692184287507361</v>
      </c>
    </row>
    <row r="15" spans="1:11" s="169" customFormat="1">
      <c r="A15" s="88"/>
      <c r="B15" s="161" t="s">
        <v>54</v>
      </c>
      <c r="C15" s="378">
        <v>-472.97199999999998</v>
      </c>
      <c r="D15" s="81">
        <v>-504.95800000000003</v>
      </c>
      <c r="E15" s="81">
        <v>31.986000000000047</v>
      </c>
      <c r="F15" s="214">
        <v>6.3343882065439172E-2</v>
      </c>
      <c r="G15" s="214"/>
      <c r="H15" s="378">
        <v>-94.919999999999959</v>
      </c>
      <c r="I15" s="81">
        <v>-128.58500000000004</v>
      </c>
      <c r="J15" s="81">
        <v>33.665000000000077</v>
      </c>
      <c r="K15" s="214">
        <v>0.26181125325660126</v>
      </c>
    </row>
    <row r="16" spans="1:11" s="169" customFormat="1">
      <c r="A16" s="88"/>
      <c r="B16" s="352" t="s">
        <v>397</v>
      </c>
      <c r="C16" s="388">
        <v>-994.78099999999995</v>
      </c>
      <c r="D16" s="389">
        <v>-1143.3489999999999</v>
      </c>
      <c r="E16" s="389">
        <v>148.56799999999998</v>
      </c>
      <c r="F16" s="317">
        <v>0.12994107660915433</v>
      </c>
      <c r="G16" s="214"/>
      <c r="H16" s="388">
        <v>-223.97199999999998</v>
      </c>
      <c r="I16" s="389">
        <v>-270.44899999999996</v>
      </c>
      <c r="J16" s="389">
        <v>46.476999999999975</v>
      </c>
      <c r="K16" s="317">
        <v>0.17185125476522367</v>
      </c>
    </row>
    <row r="17" spans="1:11" s="169" customFormat="1">
      <c r="A17" s="88"/>
      <c r="B17" s="380" t="s">
        <v>96</v>
      </c>
      <c r="C17" s="390">
        <v>3748.5750000000007</v>
      </c>
      <c r="D17" s="391">
        <v>4169.1580000000022</v>
      </c>
      <c r="E17" s="391">
        <v>-420.58300000000145</v>
      </c>
      <c r="F17" s="383">
        <v>-0.10087960206833158</v>
      </c>
      <c r="G17" s="215"/>
      <c r="H17" s="390">
        <v>849.22699999999963</v>
      </c>
      <c r="I17" s="391">
        <v>1239.1020000000017</v>
      </c>
      <c r="J17" s="391">
        <v>-389.87500000000205</v>
      </c>
      <c r="K17" s="383">
        <v>-0.31464318514537259</v>
      </c>
    </row>
    <row r="18" spans="1:11" s="169" customFormat="1">
      <c r="A18" s="88"/>
      <c r="B18" s="161" t="s">
        <v>97</v>
      </c>
      <c r="C18" s="378">
        <v>-949.16099999999994</v>
      </c>
      <c r="D18" s="81">
        <v>-982.73299999999995</v>
      </c>
      <c r="E18" s="81">
        <v>33.572000000000003</v>
      </c>
      <c r="F18" s="214">
        <v>3.416187306216445E-2</v>
      </c>
      <c r="G18" s="214"/>
      <c r="H18" s="378">
        <v>-218.19999999999993</v>
      </c>
      <c r="I18" s="81">
        <v>-248.18799999999999</v>
      </c>
      <c r="J18" s="81">
        <v>29.988000000000056</v>
      </c>
      <c r="K18" s="214">
        <v>0.12082775960159253</v>
      </c>
    </row>
    <row r="19" spans="1:11" s="169" customFormat="1">
      <c r="A19" s="88"/>
      <c r="B19" s="392" t="s">
        <v>445</v>
      </c>
      <c r="C19" s="388">
        <v>-412.13499999999999</v>
      </c>
      <c r="D19" s="389">
        <v>-1546.94</v>
      </c>
      <c r="E19" s="389">
        <v>1134.8050000000001</v>
      </c>
      <c r="F19" s="317">
        <v>0.73358048793101216</v>
      </c>
      <c r="G19" s="214"/>
      <c r="H19" s="388">
        <v>-241.49799999999999</v>
      </c>
      <c r="I19" s="389">
        <v>-417.40800000000013</v>
      </c>
      <c r="J19" s="389">
        <v>175.91000000000014</v>
      </c>
      <c r="K19" s="317">
        <v>0.42143418429929491</v>
      </c>
    </row>
    <row r="20" spans="1:11" s="169" customFormat="1">
      <c r="A20" s="88"/>
      <c r="B20" s="380" t="s">
        <v>323</v>
      </c>
      <c r="C20" s="390">
        <v>2387.2790000000005</v>
      </c>
      <c r="D20" s="391">
        <v>1639.4850000000019</v>
      </c>
      <c r="E20" s="391">
        <v>747.79399999999862</v>
      </c>
      <c r="F20" s="383">
        <v>0.4561151825115799</v>
      </c>
      <c r="G20" s="215"/>
      <c r="H20" s="390">
        <v>389.52899999999971</v>
      </c>
      <c r="I20" s="391">
        <v>573.50600000000156</v>
      </c>
      <c r="J20" s="391">
        <v>-183.97700000000185</v>
      </c>
      <c r="K20" s="383">
        <v>-0.32079350521180483</v>
      </c>
    </row>
    <row r="21" spans="1:11" s="169" customFormat="1">
      <c r="A21" s="88"/>
      <c r="B21" s="380" t="s">
        <v>98</v>
      </c>
      <c r="C21" s="390">
        <v>-741.59900000000016</v>
      </c>
      <c r="D21" s="391">
        <v>-646.95700000000011</v>
      </c>
      <c r="E21" s="391">
        <v>-94.642000000000053</v>
      </c>
      <c r="F21" s="383">
        <v>-0.14628792949145009</v>
      </c>
      <c r="G21" s="215"/>
      <c r="H21" s="390">
        <v>-233.32800000000009</v>
      </c>
      <c r="I21" s="391">
        <v>-169.42900000000006</v>
      </c>
      <c r="J21" s="391">
        <v>-63.899000000000029</v>
      </c>
      <c r="K21" s="383">
        <v>-0.37714322813685963</v>
      </c>
    </row>
    <row r="22" spans="1:11" s="169" customFormat="1">
      <c r="A22" s="88"/>
      <c r="B22" s="161" t="s">
        <v>99</v>
      </c>
      <c r="C22" s="378">
        <v>475.47500000000002</v>
      </c>
      <c r="D22" s="81">
        <v>498.91800000000001</v>
      </c>
      <c r="E22" s="81">
        <v>-23.442999999999984</v>
      </c>
      <c r="F22" s="214">
        <v>-4.6987681342424925E-2</v>
      </c>
      <c r="G22" s="214"/>
      <c r="H22" s="378">
        <v>110.81100000000004</v>
      </c>
      <c r="I22" s="81">
        <v>117.72700000000003</v>
      </c>
      <c r="J22" s="81">
        <v>-6.9159999999999968</v>
      </c>
      <c r="K22" s="214">
        <v>-5.874608203725562E-2</v>
      </c>
    </row>
    <row r="23" spans="1:11" s="169" customFormat="1">
      <c r="A23" s="88"/>
      <c r="B23" s="170" t="s">
        <v>344</v>
      </c>
      <c r="C23" s="378">
        <v>-1635.259</v>
      </c>
      <c r="D23" s="81">
        <v>-1506.385</v>
      </c>
      <c r="E23" s="81">
        <v>-128.87400000000002</v>
      </c>
      <c r="F23" s="214">
        <v>-8.5551834358414292E-2</v>
      </c>
      <c r="G23" s="214"/>
      <c r="H23" s="378">
        <v>-382.20700000000011</v>
      </c>
      <c r="I23" s="81">
        <v>-351.08300000000008</v>
      </c>
      <c r="J23" s="81">
        <v>-31.124000000000024</v>
      </c>
      <c r="K23" s="214">
        <v>-8.8651401520438267E-2</v>
      </c>
    </row>
    <row r="24" spans="1:11" s="169" customFormat="1">
      <c r="A24" s="88"/>
      <c r="B24" s="170" t="s">
        <v>446</v>
      </c>
      <c r="C24" s="378">
        <v>333.19200000000001</v>
      </c>
      <c r="D24" s="81">
        <v>336.79599999999999</v>
      </c>
      <c r="E24" s="81">
        <v>-3.603999999999985</v>
      </c>
      <c r="F24" s="214">
        <v>-1.0700839677430851E-2</v>
      </c>
      <c r="G24" s="214"/>
      <c r="H24" s="378">
        <v>19.709000000000003</v>
      </c>
      <c r="I24" s="81">
        <v>75.045999999999992</v>
      </c>
      <c r="J24" s="81">
        <v>-55.336999999999989</v>
      </c>
      <c r="K24" s="214">
        <v>-0.73737441036164486</v>
      </c>
    </row>
    <row r="25" spans="1:11" s="169" customFormat="1">
      <c r="A25" s="88"/>
      <c r="B25" s="392" t="s">
        <v>398</v>
      </c>
      <c r="C25" s="388">
        <v>84.992999999999995</v>
      </c>
      <c r="D25" s="389">
        <v>23.713999999999999</v>
      </c>
      <c r="E25" s="389">
        <v>61.278999999999996</v>
      </c>
      <c r="F25" s="317">
        <v>2.5840853504259087</v>
      </c>
      <c r="G25" s="214"/>
      <c r="H25" s="388">
        <v>18.358999999999995</v>
      </c>
      <c r="I25" s="389">
        <v>-11.119</v>
      </c>
      <c r="J25" s="389">
        <v>29.477999999999994</v>
      </c>
      <c r="K25" s="317">
        <v>2.6511376922385104</v>
      </c>
    </row>
    <row r="26" spans="1:11" s="169" customFormat="1">
      <c r="A26" s="88"/>
      <c r="B26" s="380" t="s">
        <v>55</v>
      </c>
      <c r="C26" s="390">
        <v>-195.21799999999999</v>
      </c>
      <c r="D26" s="391">
        <v>-337.267</v>
      </c>
      <c r="E26" s="391">
        <v>142.04900000000001</v>
      </c>
      <c r="F26" s="383">
        <v>0.42117669383604095</v>
      </c>
      <c r="G26" s="215"/>
      <c r="H26" s="390">
        <v>-21.488999999999979</v>
      </c>
      <c r="I26" s="391">
        <v>-212.58799999999997</v>
      </c>
      <c r="J26" s="391">
        <v>191.09899999999999</v>
      </c>
      <c r="K26" s="383">
        <v>0.89891715430786312</v>
      </c>
    </row>
    <row r="27" spans="1:11" s="169" customFormat="1">
      <c r="A27" s="88"/>
      <c r="B27" s="352" t="s">
        <v>331</v>
      </c>
      <c r="C27" s="388">
        <v>-194.79</v>
      </c>
      <c r="D27" s="389">
        <v>-337.43599999999998</v>
      </c>
      <c r="E27" s="389">
        <v>142.64599999999999</v>
      </c>
      <c r="F27" s="317">
        <v>0.42273497789210401</v>
      </c>
      <c r="G27" s="214"/>
      <c r="H27" s="388">
        <v>-20.10299999999998</v>
      </c>
      <c r="I27" s="389">
        <v>-211.59999999999997</v>
      </c>
      <c r="J27" s="389">
        <v>191.49699999999999</v>
      </c>
      <c r="K27" s="317">
        <v>0.90499527410207947</v>
      </c>
    </row>
    <row r="28" spans="1:11" s="169" customFormat="1">
      <c r="A28" s="88"/>
      <c r="B28" s="352" t="s">
        <v>465</v>
      </c>
      <c r="C28" s="388">
        <v>-0.42799999999999999</v>
      </c>
      <c r="D28" s="410">
        <v>0.16900000000000001</v>
      </c>
      <c r="E28" s="389">
        <v>-0.59699999999999998</v>
      </c>
      <c r="F28" s="317" t="s">
        <v>536</v>
      </c>
      <c r="G28" s="214"/>
      <c r="H28" s="388">
        <v>-1.3859999999999999</v>
      </c>
      <c r="I28" s="410">
        <v>-0.98799999999999999</v>
      </c>
      <c r="J28" s="389">
        <v>-0.39799999999999991</v>
      </c>
      <c r="K28" s="317" t="s">
        <v>535</v>
      </c>
    </row>
    <row r="29" spans="1:11" s="169" customFormat="1">
      <c r="A29" s="88"/>
      <c r="B29" s="380" t="s">
        <v>85</v>
      </c>
      <c r="C29" s="390">
        <v>1450.4620000000002</v>
      </c>
      <c r="D29" s="391">
        <v>655.26100000000179</v>
      </c>
      <c r="E29" s="391">
        <v>795.20099999999843</v>
      </c>
      <c r="F29" s="383">
        <v>1.2135637555111569</v>
      </c>
      <c r="G29" s="215"/>
      <c r="H29" s="390">
        <v>134.71199999999965</v>
      </c>
      <c r="I29" s="391">
        <v>191.48900000000151</v>
      </c>
      <c r="J29" s="391">
        <v>-56.777000000001863</v>
      </c>
      <c r="K29" s="383">
        <v>-0.29650267117171958</v>
      </c>
    </row>
    <row r="30" spans="1:11" s="169" customFormat="1">
      <c r="A30" s="88"/>
      <c r="B30" s="352" t="s">
        <v>86</v>
      </c>
      <c r="C30" s="388">
        <v>-672.90099999999995</v>
      </c>
      <c r="D30" s="389">
        <v>-691.71</v>
      </c>
      <c r="E30" s="389">
        <v>18.809000000000083</v>
      </c>
      <c r="F30" s="317">
        <v>-2.7192031342614831E-2</v>
      </c>
      <c r="G30" s="214"/>
      <c r="H30" s="388">
        <v>-161.61499999999995</v>
      </c>
      <c r="I30" s="389">
        <v>-195.71600000000001</v>
      </c>
      <c r="J30" s="389">
        <v>34.101000000000056</v>
      </c>
      <c r="K30" s="317">
        <v>0.17423715996648237</v>
      </c>
    </row>
    <row r="31" spans="1:11" s="169" customFormat="1">
      <c r="A31" s="88"/>
      <c r="B31" s="380" t="s">
        <v>345</v>
      </c>
      <c r="C31" s="384">
        <v>777.56100000000026</v>
      </c>
      <c r="D31" s="385">
        <v>-36.44899999999825</v>
      </c>
      <c r="E31" s="385">
        <v>814.00999999999851</v>
      </c>
      <c r="F31" s="387" t="s">
        <v>536</v>
      </c>
      <c r="G31" s="214"/>
      <c r="H31" s="384">
        <v>-26.903000000000304</v>
      </c>
      <c r="I31" s="385">
        <v>-4.2269999999984975</v>
      </c>
      <c r="J31" s="385">
        <v>-22.676000000001807</v>
      </c>
      <c r="K31" s="387">
        <v>-5.3645611544854193</v>
      </c>
    </row>
    <row r="32" spans="1:11" s="169" customFormat="1">
      <c r="A32" s="88"/>
      <c r="B32" s="352" t="s">
        <v>447</v>
      </c>
      <c r="C32" s="353">
        <v>394.95699999999999</v>
      </c>
      <c r="D32" s="720">
        <v>339.548</v>
      </c>
      <c r="E32" s="720">
        <v>55.408999999999992</v>
      </c>
      <c r="F32" s="721">
        <v>0.1631845865680257</v>
      </c>
      <c r="G32" s="214"/>
      <c r="H32" s="353">
        <v>112.99700000000001</v>
      </c>
      <c r="I32" s="720">
        <v>77.709000000000003</v>
      </c>
      <c r="J32" s="720">
        <v>35.288000000000011</v>
      </c>
      <c r="K32" s="721">
        <v>0.45410441519000377</v>
      </c>
    </row>
    <row r="33" spans="1:11" s="169" customFormat="1">
      <c r="A33" s="88"/>
      <c r="B33" s="380" t="s">
        <v>87</v>
      </c>
      <c r="C33" s="384">
        <v>1172.5180000000003</v>
      </c>
      <c r="D33" s="385">
        <v>303.09900000000175</v>
      </c>
      <c r="E33" s="385">
        <v>869.41899999999998</v>
      </c>
      <c r="F33" s="386">
        <v>2.8684324263689205</v>
      </c>
      <c r="G33" s="214"/>
      <c r="H33" s="384">
        <v>86.093999999999994</v>
      </c>
      <c r="I33" s="385">
        <v>73.482000000000056</v>
      </c>
      <c r="J33" s="385">
        <v>12.911999999999946</v>
      </c>
      <c r="K33" s="386">
        <v>0.1716338695190649</v>
      </c>
    </row>
    <row r="34" spans="1:11" s="169" customFormat="1">
      <c r="A34" s="88"/>
      <c r="B34" s="380" t="s">
        <v>399</v>
      </c>
      <c r="C34" s="381">
        <v>864.26900000000001</v>
      </c>
      <c r="D34" s="382">
        <v>-44.145000000000003</v>
      </c>
      <c r="E34" s="382">
        <v>908.41399999999999</v>
      </c>
      <c r="F34" s="383" t="s">
        <v>536</v>
      </c>
      <c r="G34" s="215"/>
      <c r="H34" s="381">
        <v>81.530999999999949</v>
      </c>
      <c r="I34" s="382">
        <v>58.835000000000001</v>
      </c>
      <c r="J34" s="382">
        <v>22.995999999999949</v>
      </c>
      <c r="K34" s="383">
        <v>0.38575677742840053</v>
      </c>
    </row>
    <row r="35" spans="1:11" s="169" customFormat="1">
      <c r="A35" s="88"/>
      <c r="B35" s="399" t="s">
        <v>57</v>
      </c>
      <c r="C35" s="718">
        <v>308.24900000000002</v>
      </c>
      <c r="D35" s="719">
        <v>347.24400000000003</v>
      </c>
      <c r="E35" s="719">
        <v>-38.995000000000005</v>
      </c>
      <c r="F35" s="430">
        <v>-0.11229855663452792</v>
      </c>
      <c r="G35" s="214"/>
      <c r="H35" s="718">
        <v>4.563000000000045</v>
      </c>
      <c r="I35" s="719">
        <v>14.647000000000048</v>
      </c>
      <c r="J35" s="719">
        <v>-10.084000000000003</v>
      </c>
      <c r="K35" s="430">
        <v>-0.68846862838806377</v>
      </c>
    </row>
    <row r="36" spans="1:11" ht="14.25" customHeight="1">
      <c r="A36" s="89"/>
      <c r="B36" s="393"/>
      <c r="C36" s="389"/>
      <c r="D36" s="389"/>
      <c r="E36" s="389"/>
      <c r="F36" s="317"/>
      <c r="G36" s="214"/>
      <c r="H36" s="389"/>
      <c r="I36" s="389"/>
      <c r="J36" s="389"/>
      <c r="K36" s="317"/>
    </row>
    <row r="37" spans="1:11">
      <c r="A37" s="89"/>
      <c r="B37" s="394" t="s">
        <v>488</v>
      </c>
      <c r="C37" s="395">
        <v>5.3360420346062962E-3</v>
      </c>
      <c r="D37" s="396">
        <v>-3.045155993355325E-3</v>
      </c>
      <c r="E37" s="396">
        <v>8.381198027961622E-3</v>
      </c>
      <c r="F37" s="397" t="s">
        <v>535</v>
      </c>
      <c r="G37" s="379"/>
      <c r="H37" s="395">
        <v>-4.515478176965659E-4</v>
      </c>
      <c r="I37" s="396">
        <v>-6.8818860447680688E-4</v>
      </c>
      <c r="J37" s="396">
        <v>2.3664078678024099E-4</v>
      </c>
      <c r="K37" s="397">
        <v>0.65613963201243886</v>
      </c>
    </row>
    <row r="38" spans="1:11">
      <c r="A38" s="89"/>
      <c r="B38" s="394" t="s">
        <v>448</v>
      </c>
      <c r="C38" s="395">
        <v>2.7201649934435758E-3</v>
      </c>
      <c r="D38" s="396">
        <v>2.6336622828379112E-3</v>
      </c>
      <c r="E38" s="396">
        <v>8.6502710605664609E-5</v>
      </c>
      <c r="F38" s="398">
        <v>-3.284502768990305E-2</v>
      </c>
      <c r="G38" s="218"/>
      <c r="H38" s="395">
        <v>1.2115318217554099E-3</v>
      </c>
      <c r="I38" s="396">
        <v>1.2366138540847429E-3</v>
      </c>
      <c r="J38" s="396">
        <v>-2.508203232933306E-5</v>
      </c>
      <c r="K38" s="398">
        <v>-2.0282833033515635E-2</v>
      </c>
    </row>
    <row r="39" spans="1:11">
      <c r="A39" s="89"/>
      <c r="B39" s="394" t="s">
        <v>449</v>
      </c>
      <c r="C39" s="395">
        <v>8.0562070280498724E-3</v>
      </c>
      <c r="D39" s="396">
        <v>-4.1149371051741386E-4</v>
      </c>
      <c r="E39" s="396">
        <v>8.4677007385672871E-3</v>
      </c>
      <c r="F39" s="398" t="s">
        <v>536</v>
      </c>
      <c r="G39" s="218"/>
      <c r="H39" s="395">
        <v>7.5998400405884441E-4</v>
      </c>
      <c r="I39" s="396">
        <v>5.4842524960793595E-4</v>
      </c>
      <c r="J39" s="396">
        <v>2.1155875445090847E-4</v>
      </c>
      <c r="K39" s="398">
        <v>0.3857567728731488</v>
      </c>
    </row>
    <row r="40" spans="1:11">
      <c r="A40" s="89"/>
      <c r="C40" s="114"/>
      <c r="D40" s="114"/>
      <c r="E40" s="114"/>
      <c r="F40" s="114"/>
      <c r="G40" s="114"/>
      <c r="J40" s="169"/>
    </row>
    <row r="41" spans="1:11" ht="56.25" customHeight="1">
      <c r="A41" s="89"/>
      <c r="B41" s="852" t="s">
        <v>531</v>
      </c>
      <c r="C41" s="852"/>
      <c r="D41" s="852"/>
      <c r="E41" s="852"/>
      <c r="F41" s="852"/>
      <c r="G41" s="852"/>
      <c r="H41" s="852"/>
      <c r="I41" s="852"/>
      <c r="J41" s="852"/>
      <c r="K41" s="852"/>
    </row>
    <row r="42" spans="1:11">
      <c r="A42" s="89"/>
      <c r="C42" s="114"/>
      <c r="D42" s="114"/>
      <c r="E42" s="114"/>
      <c r="F42" s="114"/>
      <c r="G42" s="114"/>
    </row>
    <row r="43" spans="1:11">
      <c r="B43" s="852" t="s">
        <v>532</v>
      </c>
      <c r="C43" s="852"/>
      <c r="D43" s="852"/>
      <c r="E43" s="852"/>
      <c r="F43" s="852"/>
      <c r="G43" s="852"/>
    </row>
    <row r="44" spans="1:11" ht="14.25">
      <c r="B44" s="118"/>
      <c r="C44" s="77"/>
      <c r="D44" s="78"/>
      <c r="E44" s="78"/>
      <c r="F44" s="78"/>
      <c r="G44" s="219"/>
    </row>
    <row r="45" spans="1:11" ht="14.25">
      <c r="B45" s="118"/>
      <c r="C45" s="77"/>
      <c r="D45" s="78"/>
      <c r="E45" s="78"/>
      <c r="F45" s="78"/>
      <c r="G45" s="219"/>
    </row>
    <row r="46" spans="1:11" ht="14.25">
      <c r="B46" s="118"/>
      <c r="C46" s="77"/>
      <c r="D46" s="78"/>
      <c r="E46" s="78"/>
      <c r="F46" s="78"/>
      <c r="G46" s="219"/>
    </row>
    <row r="47" spans="1:11" ht="14.25">
      <c r="B47" s="118"/>
      <c r="C47" s="77"/>
      <c r="D47" s="78"/>
      <c r="E47" s="78"/>
      <c r="F47" s="78"/>
      <c r="G47" s="219"/>
      <c r="H47" s="77"/>
    </row>
    <row r="48" spans="1:11" s="103" customFormat="1" ht="6" customHeight="1">
      <c r="C48" s="77"/>
      <c r="D48" s="78"/>
      <c r="E48" s="78"/>
      <c r="F48" s="78"/>
      <c r="G48" s="219"/>
    </row>
    <row r="49" spans="2:7" s="103" customFormat="1" ht="18" hidden="1" customHeight="1">
      <c r="B49" s="119" t="s">
        <v>37</v>
      </c>
      <c r="C49" s="77"/>
      <c r="D49" s="78"/>
      <c r="E49" s="78"/>
      <c r="F49" s="78"/>
      <c r="G49" s="219"/>
    </row>
    <row r="50" spans="2:7" ht="6" customHeight="1">
      <c r="C50" s="77"/>
      <c r="D50" s="78"/>
      <c r="E50" s="78"/>
      <c r="F50" s="78"/>
      <c r="G50" s="219"/>
    </row>
    <row r="51" spans="2:7" ht="14.25">
      <c r="C51" s="77"/>
      <c r="D51" s="78"/>
      <c r="E51" s="78"/>
      <c r="F51" s="78"/>
      <c r="G51" s="219"/>
    </row>
    <row r="52" spans="2:7" ht="14.25">
      <c r="C52" s="77"/>
      <c r="D52" s="78"/>
      <c r="E52" s="78"/>
      <c r="F52" s="78"/>
      <c r="G52" s="219"/>
    </row>
    <row r="53" spans="2:7" ht="14.25">
      <c r="C53" s="77"/>
      <c r="D53" s="78"/>
      <c r="E53" s="78"/>
      <c r="F53" s="78"/>
      <c r="G53" s="219"/>
    </row>
    <row r="54" spans="2:7" ht="14.25">
      <c r="C54" s="77"/>
      <c r="D54" s="78"/>
      <c r="E54" s="78"/>
      <c r="F54" s="78"/>
      <c r="G54" s="219"/>
    </row>
    <row r="55" spans="2:7" ht="14.25">
      <c r="C55" s="77"/>
      <c r="D55" s="78"/>
      <c r="E55" s="78"/>
      <c r="F55" s="78"/>
      <c r="G55" s="219"/>
    </row>
    <row r="56" spans="2:7" ht="14.25">
      <c r="C56" s="77"/>
      <c r="D56" s="78"/>
      <c r="E56" s="78"/>
      <c r="F56" s="78"/>
      <c r="G56" s="219"/>
    </row>
    <row r="57" spans="2:7" ht="14.25">
      <c r="C57" s="77"/>
      <c r="D57" s="78"/>
      <c r="E57" s="78"/>
      <c r="F57" s="78"/>
      <c r="G57" s="219"/>
    </row>
    <row r="58" spans="2:7" ht="14.25">
      <c r="C58" s="77"/>
      <c r="D58" s="78"/>
      <c r="E58" s="78"/>
      <c r="F58" s="78"/>
      <c r="G58" s="219"/>
    </row>
    <row r="59" spans="2:7" ht="14.25">
      <c r="C59" s="77"/>
      <c r="D59" s="78"/>
      <c r="E59" s="78"/>
      <c r="F59" s="78"/>
      <c r="G59" s="219"/>
    </row>
    <row r="60" spans="2:7" ht="14.25">
      <c r="C60" s="77"/>
      <c r="D60" s="78"/>
      <c r="E60" s="78"/>
      <c r="F60" s="78"/>
      <c r="G60" s="219"/>
    </row>
    <row r="61" spans="2:7">
      <c r="C61" s="114"/>
      <c r="D61" s="114"/>
      <c r="E61" s="114"/>
      <c r="F61" s="114"/>
      <c r="G61" s="169"/>
    </row>
    <row r="62" spans="2:7">
      <c r="C62" s="114"/>
      <c r="D62" s="114"/>
      <c r="E62" s="114"/>
      <c r="F62" s="114"/>
      <c r="G62" s="169"/>
    </row>
    <row r="63" spans="2:7">
      <c r="C63" s="114"/>
      <c r="D63" s="114"/>
      <c r="E63" s="114"/>
      <c r="F63" s="114"/>
      <c r="G63" s="169"/>
    </row>
    <row r="64" spans="2:7">
      <c r="C64" s="114"/>
      <c r="D64" s="114"/>
      <c r="E64" s="114"/>
      <c r="F64" s="114"/>
      <c r="G64" s="169"/>
    </row>
    <row r="65" spans="3:7">
      <c r="C65" s="114"/>
      <c r="D65" s="114"/>
      <c r="E65" s="114"/>
      <c r="F65" s="114"/>
      <c r="G65" s="169"/>
    </row>
    <row r="66" spans="3:7">
      <c r="C66" s="114"/>
      <c r="D66" s="114"/>
      <c r="E66" s="114"/>
      <c r="F66" s="114"/>
      <c r="G66" s="169"/>
    </row>
    <row r="67" spans="3:7">
      <c r="C67" s="114"/>
      <c r="D67" s="114"/>
      <c r="E67" s="114"/>
      <c r="F67" s="114"/>
      <c r="G67" s="169"/>
    </row>
    <row r="68" spans="3:7">
      <c r="C68" s="114"/>
      <c r="D68" s="114"/>
      <c r="E68" s="114"/>
      <c r="F68" s="114"/>
      <c r="G68" s="169"/>
    </row>
    <row r="69" spans="3:7">
      <c r="C69" s="114"/>
      <c r="D69" s="114"/>
      <c r="E69" s="114"/>
      <c r="F69" s="114"/>
      <c r="G69" s="169"/>
    </row>
    <row r="70" spans="3:7">
      <c r="C70" s="114"/>
      <c r="D70" s="114"/>
      <c r="E70" s="114"/>
      <c r="F70" s="114"/>
      <c r="G70" s="169"/>
    </row>
    <row r="71" spans="3:7">
      <c r="C71" s="114"/>
      <c r="D71" s="114"/>
      <c r="E71" s="114"/>
      <c r="F71" s="114"/>
      <c r="G71" s="169"/>
    </row>
    <row r="72" spans="3:7">
      <c r="C72" s="114"/>
      <c r="D72" s="114"/>
      <c r="E72" s="114"/>
      <c r="F72" s="114"/>
      <c r="G72" s="169"/>
    </row>
    <row r="73" spans="3:7">
      <c r="C73" s="114"/>
      <c r="D73" s="114"/>
      <c r="E73" s="114"/>
      <c r="F73" s="114"/>
      <c r="G73" s="169"/>
    </row>
    <row r="74" spans="3:7">
      <c r="C74" s="114"/>
      <c r="D74" s="114"/>
      <c r="E74" s="114"/>
      <c r="F74" s="114"/>
      <c r="G74" s="169"/>
    </row>
    <row r="75" spans="3:7">
      <c r="C75" s="114"/>
      <c r="D75" s="114"/>
      <c r="E75" s="114"/>
      <c r="F75" s="114"/>
      <c r="G75" s="169"/>
    </row>
    <row r="76" spans="3:7">
      <c r="C76" s="114"/>
      <c r="D76" s="114"/>
      <c r="E76" s="114"/>
      <c r="F76" s="114"/>
      <c r="G76" s="169"/>
    </row>
    <row r="77" spans="3:7">
      <c r="C77" s="114"/>
      <c r="D77" s="114"/>
      <c r="E77" s="114"/>
      <c r="F77" s="114"/>
      <c r="G77" s="169"/>
    </row>
    <row r="78" spans="3:7">
      <c r="C78" s="114"/>
      <c r="D78" s="114"/>
      <c r="E78" s="114"/>
      <c r="F78" s="114"/>
      <c r="G78" s="169"/>
    </row>
    <row r="79" spans="3:7">
      <c r="C79" s="114"/>
      <c r="D79" s="114"/>
      <c r="E79" s="114"/>
      <c r="F79" s="114"/>
      <c r="G79" s="169"/>
    </row>
  </sheetData>
  <mergeCells count="5">
    <mergeCell ref="B43:G43"/>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67" zoomScale="95" zoomScaleNormal="95" workbookViewId="0">
      <selection activeCell="C95" sqref="C95"/>
    </sheetView>
  </sheetViews>
  <sheetFormatPr baseColWidth="10" defaultColWidth="11.42578125" defaultRowHeight="12.75"/>
  <cols>
    <col min="1" max="1" width="9.28515625" style="103" customWidth="1"/>
    <col min="2" max="2" width="65.85546875" style="103" customWidth="1"/>
    <col min="3" max="4" width="16.42578125" style="103" bestFit="1" customWidth="1"/>
    <col min="5" max="6" width="11.42578125" style="103"/>
    <col min="7" max="7" width="2" style="103" customWidth="1"/>
    <col min="8" max="16384" width="11.42578125" style="103"/>
  </cols>
  <sheetData>
    <row r="1" spans="1:11">
      <c r="A1" s="89"/>
      <c r="B1" s="89"/>
      <c r="C1" s="89"/>
      <c r="D1" s="89"/>
      <c r="E1" s="89"/>
      <c r="F1" s="89"/>
      <c r="G1" s="89"/>
    </row>
    <row r="2" spans="1:11">
      <c r="A2" s="89"/>
      <c r="B2" s="859"/>
      <c r="C2" s="859"/>
      <c r="D2" s="859"/>
      <c r="E2" s="859"/>
      <c r="F2" s="859"/>
      <c r="G2" s="89"/>
    </row>
    <row r="3" spans="1:11" ht="20.25" customHeight="1">
      <c r="A3" s="89"/>
      <c r="B3" s="857" t="s">
        <v>466</v>
      </c>
      <c r="C3" s="856" t="s">
        <v>257</v>
      </c>
      <c r="D3" s="856"/>
      <c r="E3" s="856"/>
      <c r="F3" s="856"/>
      <c r="G3" s="89"/>
      <c r="H3" s="856" t="s">
        <v>460</v>
      </c>
      <c r="I3" s="856"/>
      <c r="J3" s="856"/>
      <c r="K3" s="856"/>
    </row>
    <row r="4" spans="1:11" ht="20.25" customHeight="1">
      <c r="A4" s="89"/>
      <c r="B4" s="858"/>
      <c r="C4" s="412" t="s">
        <v>516</v>
      </c>
      <c r="D4" s="413" t="s">
        <v>401</v>
      </c>
      <c r="E4" s="414" t="s">
        <v>67</v>
      </c>
      <c r="F4" s="414" t="s">
        <v>18</v>
      </c>
      <c r="G4" s="89"/>
      <c r="H4" s="412" t="s">
        <v>521</v>
      </c>
      <c r="I4" s="413" t="s">
        <v>522</v>
      </c>
      <c r="J4" s="414" t="s">
        <v>67</v>
      </c>
      <c r="K4" s="414" t="s">
        <v>18</v>
      </c>
    </row>
    <row r="5" spans="1:11">
      <c r="A5" s="89"/>
      <c r="B5" s="415"/>
      <c r="C5" s="416"/>
      <c r="D5" s="417"/>
      <c r="E5" s="417"/>
      <c r="F5" s="417"/>
      <c r="G5" s="89"/>
      <c r="H5" s="416"/>
      <c r="I5" s="417"/>
      <c r="J5" s="417"/>
      <c r="K5" s="417"/>
    </row>
    <row r="6" spans="1:11">
      <c r="A6" s="89"/>
      <c r="B6" s="418" t="s">
        <v>272</v>
      </c>
      <c r="C6" s="419"/>
      <c r="D6" s="419"/>
      <c r="E6" s="419"/>
      <c r="F6" s="420"/>
      <c r="G6" s="89"/>
      <c r="H6" s="419"/>
      <c r="I6" s="419"/>
      <c r="J6" s="419"/>
      <c r="K6" s="420"/>
    </row>
    <row r="7" spans="1:11">
      <c r="A7" s="89"/>
      <c r="B7" s="97" t="s">
        <v>10</v>
      </c>
      <c r="C7" s="411">
        <v>41.802999999999997</v>
      </c>
      <c r="D7" s="235">
        <v>191.10400000000001</v>
      </c>
      <c r="E7" s="235">
        <v>-149.30100000000002</v>
      </c>
      <c r="F7" s="214">
        <v>-0.78125523275284658</v>
      </c>
      <c r="G7" s="235"/>
      <c r="H7" s="411">
        <v>-5.7590000000000003</v>
      </c>
      <c r="I7" s="235">
        <v>31.737000000000023</v>
      </c>
      <c r="J7" s="235">
        <v>-37.496000000000024</v>
      </c>
      <c r="K7" s="214">
        <v>-1.1814601254056778</v>
      </c>
    </row>
    <row r="8" spans="1:11">
      <c r="A8" s="89"/>
      <c r="B8" s="97" t="s">
        <v>46</v>
      </c>
      <c r="C8" s="411">
        <v>1097.971</v>
      </c>
      <c r="D8" s="235">
        <v>1289.3430000000001</v>
      </c>
      <c r="E8" s="235">
        <v>-191.37200000000007</v>
      </c>
      <c r="F8" s="214">
        <v>-0.14842598129434914</v>
      </c>
      <c r="G8" s="235"/>
      <c r="H8" s="411">
        <v>278.88099999999997</v>
      </c>
      <c r="I8" s="235">
        <v>284.21299999999997</v>
      </c>
      <c r="J8" s="235">
        <v>-5.3319999999999936</v>
      </c>
      <c r="K8" s="214">
        <v>-1.8760577454233207E-2</v>
      </c>
    </row>
    <row r="9" spans="1:11">
      <c r="A9" s="89"/>
      <c r="B9" s="97" t="s">
        <v>14</v>
      </c>
      <c r="C9" s="411">
        <v>1723.38</v>
      </c>
      <c r="D9" s="235">
        <v>1344.6320000000001</v>
      </c>
      <c r="E9" s="235">
        <v>378.74800000000005</v>
      </c>
      <c r="F9" s="214">
        <v>0.28167409372973418</v>
      </c>
      <c r="G9" s="235"/>
      <c r="H9" s="411">
        <v>436.42500000000018</v>
      </c>
      <c r="I9" s="235">
        <v>297.13499999999999</v>
      </c>
      <c r="J9" s="235">
        <v>139.29000000000019</v>
      </c>
      <c r="K9" s="214">
        <v>0.46877681861780074</v>
      </c>
    </row>
    <row r="10" spans="1:11">
      <c r="A10" s="89"/>
      <c r="B10" s="424" t="s">
        <v>311</v>
      </c>
      <c r="C10" s="425">
        <v>321.87700000000001</v>
      </c>
      <c r="D10" s="426">
        <v>306.34699999999998</v>
      </c>
      <c r="E10" s="426">
        <v>15.53000000000003</v>
      </c>
      <c r="F10" s="317">
        <v>5.0694147486347374E-2</v>
      </c>
      <c r="G10" s="235"/>
      <c r="H10" s="425">
        <v>88.098000000000013</v>
      </c>
      <c r="I10" s="426">
        <v>92.396999999999991</v>
      </c>
      <c r="J10" s="426">
        <v>-4.2989999999999782</v>
      </c>
      <c r="K10" s="317">
        <v>-4.6527484658592577E-2</v>
      </c>
    </row>
    <row r="11" spans="1:11" s="173" customFormat="1">
      <c r="B11" s="421" t="s">
        <v>417</v>
      </c>
      <c r="C11" s="422">
        <v>3185.0309999999999</v>
      </c>
      <c r="D11" s="423">
        <v>3131.4260000000004</v>
      </c>
      <c r="E11" s="423">
        <v>53.604999999999961</v>
      </c>
      <c r="F11" s="383">
        <v>1.7118399093575709E-2</v>
      </c>
      <c r="G11" s="246"/>
      <c r="H11" s="422">
        <v>797.64500000000021</v>
      </c>
      <c r="I11" s="423">
        <v>705.48199999999997</v>
      </c>
      <c r="J11" s="423">
        <v>92.163000000000196</v>
      </c>
      <c r="K11" s="383">
        <v>0.13063834371394334</v>
      </c>
    </row>
    <row r="12" spans="1:11" s="104" customFormat="1">
      <c r="A12" s="88"/>
      <c r="B12" s="417"/>
      <c r="C12" s="429"/>
      <c r="D12" s="438"/>
      <c r="E12" s="438"/>
      <c r="F12" s="439"/>
      <c r="G12" s="235"/>
      <c r="H12" s="429"/>
      <c r="I12" s="438"/>
      <c r="J12" s="438"/>
      <c r="K12" s="439"/>
    </row>
    <row r="13" spans="1:11">
      <c r="A13" s="89"/>
      <c r="B13" s="434" t="s">
        <v>273</v>
      </c>
      <c r="C13" s="435"/>
      <c r="D13" s="435"/>
      <c r="E13" s="435"/>
      <c r="F13" s="436"/>
      <c r="G13" s="246"/>
      <c r="H13" s="435"/>
      <c r="I13" s="435"/>
      <c r="J13" s="435"/>
      <c r="K13" s="436"/>
    </row>
    <row r="14" spans="1:11">
      <c r="A14" s="89"/>
      <c r="B14" s="97" t="s">
        <v>10</v>
      </c>
      <c r="C14" s="411">
        <v>622.82600000000002</v>
      </c>
      <c r="D14" s="235">
        <v>1079.0409999999999</v>
      </c>
      <c r="E14" s="235">
        <v>-456.21499999999992</v>
      </c>
      <c r="F14" s="214">
        <v>-0.42279672412818414</v>
      </c>
      <c r="G14" s="235"/>
      <c r="H14" s="411">
        <v>-148.59000000000003</v>
      </c>
      <c r="I14" s="235">
        <v>409.52399999999989</v>
      </c>
      <c r="J14" s="235">
        <v>-558.11399999999992</v>
      </c>
      <c r="K14" s="214">
        <v>-1.3628358777507548</v>
      </c>
    </row>
    <row r="15" spans="1:11">
      <c r="A15" s="89"/>
      <c r="B15" s="97" t="s">
        <v>46</v>
      </c>
      <c r="C15" s="411">
        <v>7189.6369999999997</v>
      </c>
      <c r="D15" s="235">
        <v>8630.7690000000002</v>
      </c>
      <c r="E15" s="235">
        <v>-1441.1320000000005</v>
      </c>
      <c r="F15" s="214">
        <v>-0.16697608289597377</v>
      </c>
      <c r="G15" s="235"/>
      <c r="H15" s="411">
        <v>1859.7280000000001</v>
      </c>
      <c r="I15" s="235">
        <v>2243.5280000000002</v>
      </c>
      <c r="J15" s="235">
        <v>-383.80000000000018</v>
      </c>
      <c r="K15" s="214">
        <v>-0.17106985069943415</v>
      </c>
    </row>
    <row r="16" spans="1:11">
      <c r="A16" s="89"/>
      <c r="B16" s="424" t="s">
        <v>14</v>
      </c>
      <c r="C16" s="425">
        <v>2027.2660000000001</v>
      </c>
      <c r="D16" s="426">
        <v>1769.7370000000001</v>
      </c>
      <c r="E16" s="426">
        <v>257.529</v>
      </c>
      <c r="F16" s="317">
        <v>0.14551823237012051</v>
      </c>
      <c r="G16" s="235"/>
      <c r="H16" s="425">
        <v>584.68399999999997</v>
      </c>
      <c r="I16" s="426">
        <v>403.7170000000001</v>
      </c>
      <c r="J16" s="426">
        <v>180.96699999999987</v>
      </c>
      <c r="K16" s="317">
        <v>0.44825211720091018</v>
      </c>
    </row>
    <row r="17" spans="1:11" s="104" customFormat="1">
      <c r="A17" s="88"/>
      <c r="B17" s="421" t="s">
        <v>418</v>
      </c>
      <c r="C17" s="422">
        <v>9839.7289999999994</v>
      </c>
      <c r="D17" s="423">
        <v>11479.546999999999</v>
      </c>
      <c r="E17" s="423">
        <v>-1639.8180000000004</v>
      </c>
      <c r="F17" s="383">
        <v>-0.14284692592834891</v>
      </c>
      <c r="G17" s="238"/>
      <c r="H17" s="422">
        <v>2295.8220000000001</v>
      </c>
      <c r="I17" s="423">
        <v>3056.7690000000002</v>
      </c>
      <c r="J17" s="423">
        <v>-760.94700000000023</v>
      </c>
      <c r="K17" s="383">
        <v>-0.24893833979603952</v>
      </c>
    </row>
    <row r="18" spans="1:11" s="104" customFormat="1">
      <c r="A18" s="88"/>
      <c r="B18" s="417"/>
      <c r="C18" s="427"/>
      <c r="D18" s="427"/>
      <c r="E18" s="427"/>
      <c r="F18" s="321"/>
      <c r="G18" s="238"/>
      <c r="H18" s="427"/>
      <c r="I18" s="427"/>
      <c r="J18" s="427"/>
      <c r="K18" s="321"/>
    </row>
    <row r="19" spans="1:11">
      <c r="A19" s="89"/>
      <c r="B19" s="428" t="s">
        <v>120</v>
      </c>
      <c r="C19" s="440">
        <v>-136.721</v>
      </c>
      <c r="D19" s="429">
        <v>-423.77</v>
      </c>
      <c r="E19" s="429">
        <v>287.04899999999998</v>
      </c>
      <c r="F19" s="430">
        <v>0.6773697996554735</v>
      </c>
      <c r="G19" s="238"/>
      <c r="H19" s="440">
        <v>-13.010000000000005</v>
      </c>
      <c r="I19" s="429">
        <v>-63.811999999999955</v>
      </c>
      <c r="J19" s="429">
        <v>50.80199999999995</v>
      </c>
      <c r="K19" s="430">
        <v>0.796119852065442</v>
      </c>
    </row>
    <row r="20" spans="1:11">
      <c r="A20" s="89"/>
      <c r="B20" s="428"/>
      <c r="C20" s="429"/>
      <c r="D20" s="429"/>
      <c r="E20" s="429"/>
      <c r="F20" s="429"/>
      <c r="G20" s="238"/>
      <c r="H20" s="429"/>
      <c r="I20" s="429"/>
      <c r="J20" s="429"/>
      <c r="K20" s="429"/>
    </row>
    <row r="21" spans="1:11" s="121" customFormat="1">
      <c r="B21" s="437" t="s">
        <v>109</v>
      </c>
      <c r="C21" s="384">
        <v>12888.038999999999</v>
      </c>
      <c r="D21" s="385">
        <v>14187.202999999998</v>
      </c>
      <c r="E21" s="385">
        <v>-1299.1639999999989</v>
      </c>
      <c r="F21" s="321">
        <v>-9.1572947817832651E-2</v>
      </c>
      <c r="G21" s="235"/>
      <c r="H21" s="384">
        <v>3080.4570000000003</v>
      </c>
      <c r="I21" s="385">
        <v>3698.4390000000003</v>
      </c>
      <c r="J21" s="385">
        <v>-617.98200000000008</v>
      </c>
      <c r="K21" s="321">
        <v>-0.16709265719942923</v>
      </c>
    </row>
    <row r="22" spans="1:11">
      <c r="A22" s="89"/>
      <c r="B22" s="431"/>
      <c r="C22" s="432"/>
      <c r="D22" s="432"/>
      <c r="E22" s="432"/>
      <c r="F22" s="433"/>
      <c r="G22" s="235"/>
      <c r="H22" s="432"/>
      <c r="I22" s="432"/>
      <c r="J22" s="432"/>
      <c r="K22" s="433"/>
    </row>
    <row r="23" spans="1:11">
      <c r="A23" s="89"/>
      <c r="B23" s="418" t="s">
        <v>272</v>
      </c>
      <c r="C23" s="419"/>
      <c r="D23" s="419"/>
      <c r="E23" s="419"/>
      <c r="F23" s="420"/>
      <c r="G23" s="246"/>
      <c r="H23" s="419"/>
      <c r="I23" s="419"/>
      <c r="J23" s="419"/>
      <c r="K23" s="420"/>
    </row>
    <row r="24" spans="1:11">
      <c r="A24" s="89"/>
      <c r="B24" s="97" t="s">
        <v>10</v>
      </c>
      <c r="C24" s="411">
        <v>-3.6629999999999998</v>
      </c>
      <c r="D24" s="235">
        <v>-9.9220000000000006</v>
      </c>
      <c r="E24" s="235">
        <v>6.2590000000000003</v>
      </c>
      <c r="F24" s="214">
        <v>0.63082039911308208</v>
      </c>
      <c r="G24" s="235"/>
      <c r="H24" s="411">
        <v>0.40600000000000014</v>
      </c>
      <c r="I24" s="235">
        <v>-1.971000000000001</v>
      </c>
      <c r="J24" s="235">
        <v>2.3770000000000011</v>
      </c>
      <c r="K24" s="214">
        <v>1.2059868087265346</v>
      </c>
    </row>
    <row r="25" spans="1:11">
      <c r="A25" s="89"/>
      <c r="B25" s="97" t="s">
        <v>46</v>
      </c>
      <c r="C25" s="411">
        <v>-366.39100000000002</v>
      </c>
      <c r="D25" s="235">
        <v>-474.1</v>
      </c>
      <c r="E25" s="235">
        <v>107.709</v>
      </c>
      <c r="F25" s="214">
        <v>0.22718624762708284</v>
      </c>
      <c r="G25" s="235"/>
      <c r="H25" s="411">
        <v>-101.101</v>
      </c>
      <c r="I25" s="235">
        <v>-96.076999999999998</v>
      </c>
      <c r="J25" s="235">
        <v>-5.0240000000000009</v>
      </c>
      <c r="K25" s="214">
        <v>-5.2291391279911004E-2</v>
      </c>
    </row>
    <row r="26" spans="1:11">
      <c r="A26" s="89"/>
      <c r="B26" s="97" t="s">
        <v>14</v>
      </c>
      <c r="C26" s="411">
        <v>-847.61099999999999</v>
      </c>
      <c r="D26" s="235">
        <v>-510.00799999999998</v>
      </c>
      <c r="E26" s="235">
        <v>-337.60300000000001</v>
      </c>
      <c r="F26" s="214">
        <v>-0.66195628303869758</v>
      </c>
      <c r="G26" s="235"/>
      <c r="H26" s="411">
        <v>-306.65300000000002</v>
      </c>
      <c r="I26" s="235">
        <v>-129.08999999999997</v>
      </c>
      <c r="J26" s="235">
        <v>-177.56300000000005</v>
      </c>
      <c r="K26" s="214">
        <v>-1.3754977147726399</v>
      </c>
    </row>
    <row r="27" spans="1:11">
      <c r="A27" s="89"/>
      <c r="B27" s="424" t="s">
        <v>311</v>
      </c>
      <c r="C27" s="425">
        <v>-170.42400000000001</v>
      </c>
      <c r="D27" s="426">
        <v>-92.543000000000006</v>
      </c>
      <c r="E27" s="426">
        <v>-77.881</v>
      </c>
      <c r="F27" s="317">
        <v>-0.84156554250456539</v>
      </c>
      <c r="G27" s="235"/>
      <c r="H27" s="425">
        <v>-53.76400000000001</v>
      </c>
      <c r="I27" s="426">
        <v>-16.807000000000002</v>
      </c>
      <c r="J27" s="426">
        <v>-36.957000000000008</v>
      </c>
      <c r="K27" s="317">
        <v>-2.1989052180639019</v>
      </c>
    </row>
    <row r="28" spans="1:11" s="104" customFormat="1">
      <c r="A28" s="88"/>
      <c r="B28" s="417" t="s">
        <v>420</v>
      </c>
      <c r="C28" s="441">
        <v>-1388.0889999999999</v>
      </c>
      <c r="D28" s="427">
        <v>-1086.5729999999999</v>
      </c>
      <c r="E28" s="427">
        <v>-301.51599999999996</v>
      </c>
      <c r="F28" s="321">
        <v>-0.2774926304997456</v>
      </c>
      <c r="G28" s="238"/>
      <c r="H28" s="441">
        <v>-461.11200000000002</v>
      </c>
      <c r="I28" s="427">
        <v>-243.94499999999999</v>
      </c>
      <c r="J28" s="427">
        <v>-217.16700000000003</v>
      </c>
      <c r="K28" s="321">
        <v>-0.89022935497755662</v>
      </c>
    </row>
    <row r="29" spans="1:11" s="104" customFormat="1">
      <c r="A29" s="88"/>
      <c r="B29" s="417"/>
      <c r="C29" s="429"/>
      <c r="D29" s="438"/>
      <c r="E29" s="438"/>
      <c r="F29" s="439"/>
      <c r="G29" s="246"/>
      <c r="H29" s="429"/>
      <c r="I29" s="438"/>
      <c r="J29" s="438"/>
      <c r="K29" s="439"/>
    </row>
    <row r="30" spans="1:11">
      <c r="A30" s="89"/>
      <c r="B30" s="434" t="s">
        <v>273</v>
      </c>
      <c r="C30" s="435"/>
      <c r="D30" s="435"/>
      <c r="E30" s="435"/>
      <c r="F30" s="436"/>
      <c r="G30" s="246"/>
      <c r="H30" s="435"/>
      <c r="I30" s="435"/>
      <c r="J30" s="435"/>
      <c r="K30" s="436"/>
    </row>
    <row r="31" spans="1:11">
      <c r="A31" s="89"/>
      <c r="B31" s="97" t="s">
        <v>10</v>
      </c>
      <c r="C31" s="411">
        <v>-481.15300000000002</v>
      </c>
      <c r="D31" s="235">
        <v>-663.34199999999998</v>
      </c>
      <c r="E31" s="235">
        <v>182.18899999999996</v>
      </c>
      <c r="F31" s="214">
        <v>0.27465319548588807</v>
      </c>
      <c r="G31" s="235"/>
      <c r="H31" s="411">
        <v>131.24799999999993</v>
      </c>
      <c r="I31" s="235">
        <v>-154.71799999999996</v>
      </c>
      <c r="J31" s="235">
        <v>285.96599999999989</v>
      </c>
      <c r="K31" s="214">
        <v>1.8483046575059139</v>
      </c>
    </row>
    <row r="32" spans="1:11">
      <c r="A32" s="89"/>
      <c r="B32" s="97" t="s">
        <v>46</v>
      </c>
      <c r="C32" s="411">
        <v>-4712.3900000000003</v>
      </c>
      <c r="D32" s="235">
        <v>-6079.357</v>
      </c>
      <c r="E32" s="235">
        <v>1366.9669999999996</v>
      </c>
      <c r="F32" s="214">
        <v>0.22485387846115956</v>
      </c>
      <c r="G32" s="235"/>
      <c r="H32" s="411">
        <v>-1240.3210000000004</v>
      </c>
      <c r="I32" s="235">
        <v>-1499.7179999999998</v>
      </c>
      <c r="J32" s="235">
        <v>259.39699999999948</v>
      </c>
      <c r="K32" s="214">
        <v>0.17296385053723395</v>
      </c>
    </row>
    <row r="33" spans="1:11">
      <c r="A33" s="89"/>
      <c r="B33" s="424" t="s">
        <v>14</v>
      </c>
      <c r="C33" s="425">
        <v>-1254.184</v>
      </c>
      <c r="D33" s="426">
        <v>-1009.832</v>
      </c>
      <c r="E33" s="426">
        <v>-244.15199999999999</v>
      </c>
      <c r="F33" s="317">
        <v>-0.24197292222864797</v>
      </c>
      <c r="G33" s="235"/>
      <c r="H33" s="425">
        <v>-362.61899999999991</v>
      </c>
      <c r="I33" s="426">
        <v>-236.16899999999998</v>
      </c>
      <c r="J33" s="426">
        <v>-126.44999999999993</v>
      </c>
      <c r="K33" s="317">
        <v>-0.53542166838154004</v>
      </c>
    </row>
    <row r="34" spans="1:11" s="104" customFormat="1">
      <c r="A34" s="88"/>
      <c r="B34" s="417" t="s">
        <v>421</v>
      </c>
      <c r="C34" s="441">
        <v>-6447.7270000000008</v>
      </c>
      <c r="D34" s="427">
        <v>-7752.5309999999999</v>
      </c>
      <c r="E34" s="427">
        <v>1305.0039999999995</v>
      </c>
      <c r="F34" s="321">
        <v>0.16830684069499358</v>
      </c>
      <c r="G34" s="235"/>
      <c r="H34" s="441">
        <v>-1471.6920000000002</v>
      </c>
      <c r="I34" s="427">
        <v>-1890.6049999999996</v>
      </c>
      <c r="J34" s="427">
        <v>418.91299999999944</v>
      </c>
      <c r="K34" s="321">
        <v>0.2215761621279958</v>
      </c>
    </row>
    <row r="35" spans="1:11" s="104" customFormat="1">
      <c r="A35" s="88"/>
      <c r="B35" s="417"/>
      <c r="C35" s="427"/>
      <c r="D35" s="427"/>
      <c r="E35" s="427"/>
      <c r="F35" s="321"/>
      <c r="G35" s="235"/>
      <c r="H35" s="427"/>
      <c r="I35" s="427"/>
      <c r="J35" s="427"/>
      <c r="K35" s="321"/>
    </row>
    <row r="36" spans="1:11">
      <c r="A36" s="89"/>
      <c r="B36" s="428" t="s">
        <v>120</v>
      </c>
      <c r="C36" s="440">
        <v>164.10499999999999</v>
      </c>
      <c r="D36" s="429">
        <v>469.36599999999999</v>
      </c>
      <c r="E36" s="429">
        <v>-305.26099999999997</v>
      </c>
      <c r="F36" s="430">
        <v>-0.65036879535373249</v>
      </c>
      <c r="G36" s="238"/>
      <c r="H36" s="440">
        <v>20.46599999999998</v>
      </c>
      <c r="I36" s="429">
        <v>74.246999999999957</v>
      </c>
      <c r="J36" s="429">
        <v>-53.780999999999977</v>
      </c>
      <c r="K36" s="430">
        <v>-0.72435249909087251</v>
      </c>
    </row>
    <row r="37" spans="1:11">
      <c r="A37" s="89"/>
      <c r="B37" s="428"/>
      <c r="C37" s="429"/>
      <c r="D37" s="429"/>
      <c r="E37" s="429"/>
      <c r="F37" s="429"/>
      <c r="G37" s="235"/>
      <c r="H37" s="429"/>
      <c r="I37" s="429"/>
      <c r="J37" s="429"/>
      <c r="K37" s="429"/>
    </row>
    <row r="38" spans="1:11" s="121" customFormat="1">
      <c r="B38" s="437" t="s">
        <v>110</v>
      </c>
      <c r="C38" s="384">
        <v>-7671.7110000000011</v>
      </c>
      <c r="D38" s="385">
        <v>-8369.7379999999994</v>
      </c>
      <c r="E38" s="385">
        <v>698.22699999999952</v>
      </c>
      <c r="F38" s="321">
        <v>8.3398906871397727E-2</v>
      </c>
      <c r="G38" s="235"/>
      <c r="H38" s="384">
        <v>-1912.3380000000004</v>
      </c>
      <c r="I38" s="385">
        <v>-2060.3029999999999</v>
      </c>
      <c r="J38" s="385">
        <v>147.96499999999943</v>
      </c>
      <c r="K38" s="321">
        <v>7.1817106512973794E-2</v>
      </c>
    </row>
    <row r="39" spans="1:11" s="163" customFormat="1">
      <c r="B39" s="174"/>
      <c r="C39" s="247"/>
      <c r="D39" s="247"/>
      <c r="E39" s="247"/>
      <c r="F39" s="248"/>
      <c r="G39" s="249"/>
    </row>
    <row r="40" spans="1:11" s="163" customFormat="1">
      <c r="B40" s="859"/>
      <c r="C40" s="859"/>
      <c r="D40" s="859"/>
      <c r="E40" s="859"/>
      <c r="F40" s="859"/>
      <c r="G40" s="89"/>
    </row>
    <row r="41" spans="1:11" s="163" customFormat="1" ht="23.25" customHeight="1">
      <c r="B41" s="857" t="s">
        <v>466</v>
      </c>
      <c r="C41" s="856" t="s">
        <v>257</v>
      </c>
      <c r="D41" s="856"/>
      <c r="E41" s="856"/>
      <c r="F41" s="856"/>
      <c r="G41" s="89"/>
      <c r="H41" s="856" t="s">
        <v>460</v>
      </c>
      <c r="I41" s="856"/>
      <c r="J41" s="856"/>
      <c r="K41" s="856"/>
    </row>
    <row r="42" spans="1:11" s="163" customFormat="1" ht="17.25" customHeight="1">
      <c r="B42" s="858"/>
      <c r="C42" s="443" t="s">
        <v>516</v>
      </c>
      <c r="D42" s="413" t="s">
        <v>401</v>
      </c>
      <c r="E42" s="414" t="s">
        <v>67</v>
      </c>
      <c r="F42" s="414" t="s">
        <v>463</v>
      </c>
      <c r="G42" s="89"/>
      <c r="H42" s="412" t="s">
        <v>457</v>
      </c>
      <c r="I42" s="413" t="s">
        <v>458</v>
      </c>
      <c r="J42" s="414" t="s">
        <v>67</v>
      </c>
      <c r="K42" s="414" t="s">
        <v>18</v>
      </c>
    </row>
    <row r="43" spans="1:11" s="163" customFormat="1">
      <c r="B43" s="97"/>
      <c r="C43" s="171"/>
      <c r="D43" s="101"/>
      <c r="E43" s="101"/>
      <c r="F43" s="101"/>
      <c r="G43" s="89"/>
    </row>
    <row r="44" spans="1:11">
      <c r="A44" s="89"/>
      <c r="B44" s="444" t="s">
        <v>272</v>
      </c>
      <c r="C44" s="445"/>
      <c r="D44" s="445"/>
      <c r="E44" s="445"/>
      <c r="F44" s="446"/>
      <c r="G44" s="235"/>
      <c r="H44" s="445"/>
      <c r="I44" s="445"/>
      <c r="J44" s="445"/>
      <c r="K44" s="446"/>
    </row>
    <row r="45" spans="1:11">
      <c r="A45" s="89"/>
      <c r="B45" s="97" t="s">
        <v>10</v>
      </c>
      <c r="C45" s="411">
        <v>-4.8320000000000007</v>
      </c>
      <c r="D45" s="235">
        <v>-41.948999999999998</v>
      </c>
      <c r="E45" s="235">
        <v>37.116999999999997</v>
      </c>
      <c r="F45" s="214">
        <v>0.88481251042933085</v>
      </c>
      <c r="G45" s="235"/>
      <c r="H45" s="411">
        <v>1.0709999999999988</v>
      </c>
      <c r="I45" s="235">
        <v>-10.437999999999995</v>
      </c>
      <c r="J45" s="235">
        <v>11.508999999999993</v>
      </c>
      <c r="K45" s="214">
        <v>1.1026058631921822</v>
      </c>
    </row>
    <row r="46" spans="1:11">
      <c r="A46" s="89"/>
      <c r="B46" s="97" t="s">
        <v>46</v>
      </c>
      <c r="C46" s="411">
        <v>-15.61</v>
      </c>
      <c r="D46" s="235">
        <v>-17.907999999999998</v>
      </c>
      <c r="E46" s="235">
        <v>2.2979999999999983</v>
      </c>
      <c r="F46" s="214">
        <v>0.12832253741344646</v>
      </c>
      <c r="G46" s="235"/>
      <c r="H46" s="411">
        <v>-3.0869999999999997</v>
      </c>
      <c r="I46" s="235">
        <v>-4.2459999999999987</v>
      </c>
      <c r="J46" s="235">
        <v>1.1589999999999989</v>
      </c>
      <c r="K46" s="214">
        <v>0.27296278850682976</v>
      </c>
    </row>
    <row r="47" spans="1:11">
      <c r="A47" s="89"/>
      <c r="B47" s="97" t="s">
        <v>14</v>
      </c>
      <c r="C47" s="411">
        <v>-42.712999999999994</v>
      </c>
      <c r="D47" s="235">
        <v>-38.297000000000004</v>
      </c>
      <c r="E47" s="235">
        <v>-4.4159999999999897</v>
      </c>
      <c r="F47" s="214">
        <v>-0.11530929315612171</v>
      </c>
      <c r="G47" s="235"/>
      <c r="H47" s="411">
        <v>-11.112999999999992</v>
      </c>
      <c r="I47" s="235">
        <v>-12.347000000000001</v>
      </c>
      <c r="J47" s="235">
        <v>1.2340000000000089</v>
      </c>
      <c r="K47" s="214">
        <v>9.9943306066251569E-2</v>
      </c>
    </row>
    <row r="48" spans="1:11">
      <c r="A48" s="89"/>
      <c r="B48" s="424" t="s">
        <v>311</v>
      </c>
      <c r="C48" s="425">
        <v>-13.704000000000001</v>
      </c>
      <c r="D48" s="426">
        <v>-13.153</v>
      </c>
      <c r="E48" s="426">
        <v>-0.55100000000000016</v>
      </c>
      <c r="F48" s="317">
        <v>-4.1891583669124932E-2</v>
      </c>
      <c r="G48" s="235"/>
      <c r="H48" s="425">
        <v>-3.4280000000000008</v>
      </c>
      <c r="I48" s="426">
        <v>-3.088000000000001</v>
      </c>
      <c r="J48" s="426">
        <v>-0.33999999999999986</v>
      </c>
      <c r="K48" s="317">
        <v>-0.11010362694300513</v>
      </c>
    </row>
    <row r="49" spans="1:11" s="104" customFormat="1">
      <c r="A49" s="88"/>
      <c r="B49" s="417" t="s">
        <v>425</v>
      </c>
      <c r="C49" s="441">
        <v>-76.858999999999995</v>
      </c>
      <c r="D49" s="427">
        <v>-111.307</v>
      </c>
      <c r="E49" s="427">
        <v>34.448</v>
      </c>
      <c r="F49" s="321">
        <v>0.30948637551995839</v>
      </c>
      <c r="G49" s="238"/>
      <c r="H49" s="441">
        <v>-16.556999999999995</v>
      </c>
      <c r="I49" s="427">
        <v>-30.118999999999996</v>
      </c>
      <c r="J49" s="427">
        <v>13.562000000000001</v>
      </c>
      <c r="K49" s="321">
        <v>0.45028055380324716</v>
      </c>
    </row>
    <row r="50" spans="1:11" s="104" customFormat="1">
      <c r="A50" s="88"/>
      <c r="B50" s="417"/>
      <c r="C50" s="429"/>
      <c r="D50" s="438"/>
      <c r="E50" s="438"/>
      <c r="F50" s="439"/>
      <c r="G50" s="246"/>
      <c r="H50" s="429"/>
      <c r="I50" s="438"/>
      <c r="J50" s="438"/>
      <c r="K50" s="439"/>
    </row>
    <row r="51" spans="1:11">
      <c r="A51" s="89"/>
      <c r="B51" s="444" t="s">
        <v>273</v>
      </c>
      <c r="C51" s="445"/>
      <c r="D51" s="445"/>
      <c r="E51" s="445"/>
      <c r="F51" s="446"/>
      <c r="G51" s="246"/>
      <c r="H51" s="445"/>
      <c r="I51" s="445"/>
      <c r="J51" s="445"/>
      <c r="K51" s="446"/>
    </row>
    <row r="52" spans="1:11">
      <c r="A52" s="89"/>
      <c r="B52" s="97" t="s">
        <v>10</v>
      </c>
      <c r="C52" s="411">
        <v>-99.191999999999993</v>
      </c>
      <c r="D52" s="235">
        <v>-126.62100000000001</v>
      </c>
      <c r="E52" s="235">
        <v>27.429000000000016</v>
      </c>
      <c r="F52" s="214">
        <v>0.21662283507475077</v>
      </c>
      <c r="G52" s="235"/>
      <c r="H52" s="411">
        <v>4.855000000000004</v>
      </c>
      <c r="I52" s="235">
        <v>-33.896000000000015</v>
      </c>
      <c r="J52" s="235">
        <v>38.751000000000019</v>
      </c>
      <c r="K52" s="214">
        <v>1.1432322397923058</v>
      </c>
    </row>
    <row r="53" spans="1:11">
      <c r="A53" s="89"/>
      <c r="B53" s="97" t="s">
        <v>46</v>
      </c>
      <c r="C53" s="411">
        <v>-202.77</v>
      </c>
      <c r="D53" s="235">
        <v>-189.75200000000001</v>
      </c>
      <c r="E53" s="235">
        <v>-13.018000000000001</v>
      </c>
      <c r="F53" s="214">
        <v>-6.860533749314901E-2</v>
      </c>
      <c r="G53" s="235"/>
      <c r="H53" s="411">
        <v>-57.849999999999994</v>
      </c>
      <c r="I53" s="235">
        <v>-45.977000000000032</v>
      </c>
      <c r="J53" s="235">
        <v>-11.872999999999962</v>
      </c>
      <c r="K53" s="214">
        <v>-0.25823781455945261</v>
      </c>
    </row>
    <row r="54" spans="1:11">
      <c r="A54" s="89"/>
      <c r="B54" s="424" t="s">
        <v>14</v>
      </c>
      <c r="C54" s="425">
        <v>-35.862000000000002</v>
      </c>
      <c r="D54" s="426">
        <v>-32.227000000000004</v>
      </c>
      <c r="E54" s="426">
        <v>-3.634999999999998</v>
      </c>
      <c r="F54" s="317">
        <v>-0.11279362025630668</v>
      </c>
      <c r="G54" s="235"/>
      <c r="H54" s="425">
        <v>-10.422000000000001</v>
      </c>
      <c r="I54" s="426">
        <v>-7.6050000000000004</v>
      </c>
      <c r="J54" s="426">
        <v>-2.8170000000000002</v>
      </c>
      <c r="K54" s="317">
        <v>-0.37041420118343193</v>
      </c>
    </row>
    <row r="55" spans="1:11" s="173" customFormat="1">
      <c r="B55" s="101" t="s">
        <v>426</v>
      </c>
      <c r="C55" s="442">
        <v>-337.82400000000001</v>
      </c>
      <c r="D55" s="238">
        <v>-348.6</v>
      </c>
      <c r="E55" s="238">
        <v>11.776000000000018</v>
      </c>
      <c r="F55" s="215">
        <v>3.0912220309810667E-2</v>
      </c>
      <c r="G55" s="238"/>
      <c r="H55" s="442">
        <v>-63.416999999999987</v>
      </c>
      <c r="I55" s="238">
        <v>-87.478000000000051</v>
      </c>
      <c r="J55" s="238">
        <v>24.061000000000057</v>
      </c>
      <c r="K55" s="215">
        <v>0.27505201307757432</v>
      </c>
    </row>
    <row r="56" spans="1:11" s="104" customFormat="1">
      <c r="A56" s="88"/>
      <c r="B56" s="417"/>
      <c r="C56" s="427"/>
      <c r="D56" s="427"/>
      <c r="E56" s="427"/>
      <c r="F56" s="321"/>
      <c r="G56" s="235"/>
      <c r="H56" s="427"/>
      <c r="I56" s="427"/>
      <c r="J56" s="427"/>
      <c r="K56" s="321"/>
    </row>
    <row r="57" spans="1:11">
      <c r="A57" s="89"/>
      <c r="B57" s="428" t="s">
        <v>120</v>
      </c>
      <c r="C57" s="440">
        <v>-58.288999999999994</v>
      </c>
      <c r="D57" s="429">
        <v>-45.051000000000002</v>
      </c>
      <c r="E57" s="429">
        <v>-13.237999999999992</v>
      </c>
      <c r="F57" s="430">
        <v>-0.29380000000000001</v>
      </c>
      <c r="G57" s="246"/>
      <c r="H57" s="440">
        <v>-14.945999999999998</v>
      </c>
      <c r="I57" s="429">
        <v>-10.988</v>
      </c>
      <c r="J57" s="429">
        <v>-3.9579999999999984</v>
      </c>
      <c r="K57" s="430">
        <v>-0.36021113942482685</v>
      </c>
    </row>
    <row r="58" spans="1:11">
      <c r="A58" s="89"/>
      <c r="B58" s="428"/>
      <c r="C58" s="429"/>
      <c r="D58" s="429"/>
      <c r="E58" s="429"/>
      <c r="F58" s="429"/>
      <c r="G58" s="235"/>
      <c r="H58" s="429"/>
      <c r="I58" s="429"/>
      <c r="J58" s="429"/>
      <c r="K58" s="429"/>
    </row>
    <row r="59" spans="1:11" s="121" customFormat="1">
      <c r="B59" s="437" t="s">
        <v>427</v>
      </c>
      <c r="C59" s="384">
        <v>-472.97199999999998</v>
      </c>
      <c r="D59" s="385">
        <v>-504.95800000000003</v>
      </c>
      <c r="E59" s="385">
        <v>31.986000000000047</v>
      </c>
      <c r="F59" s="321">
        <v>6.3299999999999995E-2</v>
      </c>
      <c r="G59" s="235"/>
      <c r="H59" s="384">
        <v>-94.919999999999987</v>
      </c>
      <c r="I59" s="385">
        <v>-128.58500000000004</v>
      </c>
      <c r="J59" s="385">
        <v>33.665000000000063</v>
      </c>
      <c r="K59" s="321">
        <v>0.26181125325660104</v>
      </c>
    </row>
    <row r="60" spans="1:11" s="104" customFormat="1">
      <c r="A60" s="88"/>
      <c r="B60" s="417"/>
      <c r="C60" s="429"/>
      <c r="D60" s="438"/>
      <c r="E60" s="438"/>
      <c r="F60" s="439"/>
      <c r="G60" s="246"/>
      <c r="H60" s="429"/>
      <c r="I60" s="438"/>
      <c r="J60" s="438"/>
      <c r="K60" s="439"/>
    </row>
    <row r="61" spans="1:11">
      <c r="A61" s="89"/>
      <c r="B61" s="444" t="s">
        <v>272</v>
      </c>
      <c r="C61" s="445"/>
      <c r="D61" s="445"/>
      <c r="E61" s="445"/>
      <c r="F61" s="446"/>
      <c r="G61" s="235"/>
      <c r="H61" s="445"/>
      <c r="I61" s="445"/>
      <c r="J61" s="445"/>
      <c r="K61" s="446"/>
    </row>
    <row r="62" spans="1:11">
      <c r="A62" s="89"/>
      <c r="B62" s="97" t="s">
        <v>10</v>
      </c>
      <c r="C62" s="411">
        <v>-7.0910000000000002</v>
      </c>
      <c r="D62" s="235">
        <v>-35.58</v>
      </c>
      <c r="E62" s="235">
        <v>28.488999999999997</v>
      </c>
      <c r="F62" s="214">
        <v>0.80070264193367058</v>
      </c>
      <c r="G62" s="235"/>
      <c r="H62" s="411">
        <v>1.2570000000000006</v>
      </c>
      <c r="I62" s="235">
        <v>-7.4149999999999991</v>
      </c>
      <c r="J62" s="235">
        <v>8.6720000000000006</v>
      </c>
      <c r="K62" s="214">
        <v>1.1695212407282536</v>
      </c>
    </row>
    <row r="63" spans="1:11">
      <c r="A63" s="89"/>
      <c r="B63" s="97" t="s">
        <v>46</v>
      </c>
      <c r="C63" s="411">
        <v>-105.565</v>
      </c>
      <c r="D63" s="235">
        <v>-99.620999999999995</v>
      </c>
      <c r="E63" s="235">
        <v>-5.9440000000000026</v>
      </c>
      <c r="F63" s="214">
        <v>-5.9666134650324665E-2</v>
      </c>
      <c r="G63" s="235"/>
      <c r="H63" s="411">
        <v>-29.867000000000004</v>
      </c>
      <c r="I63" s="235">
        <v>-19.86999999999999</v>
      </c>
      <c r="J63" s="235">
        <v>-9.9970000000000141</v>
      </c>
      <c r="K63" s="214">
        <v>-0.50312028183190827</v>
      </c>
    </row>
    <row r="64" spans="1:11">
      <c r="A64" s="89"/>
      <c r="B64" s="97" t="s">
        <v>14</v>
      </c>
      <c r="C64" s="411">
        <v>-53.914000000000001</v>
      </c>
      <c r="D64" s="235">
        <v>-51.103000000000002</v>
      </c>
      <c r="E64" s="235">
        <v>-2.8109999999999999</v>
      </c>
      <c r="F64" s="214">
        <v>-5.500655538813759E-2</v>
      </c>
      <c r="G64" s="235"/>
      <c r="H64" s="411">
        <v>-18.088000000000001</v>
      </c>
      <c r="I64" s="235">
        <v>-15.374000000000002</v>
      </c>
      <c r="J64" s="235">
        <v>-2.7139999999999986</v>
      </c>
      <c r="K64" s="214">
        <v>-0.17653180694679316</v>
      </c>
    </row>
    <row r="65" spans="1:11">
      <c r="A65" s="89"/>
      <c r="B65" s="424" t="s">
        <v>311</v>
      </c>
      <c r="C65" s="425">
        <v>-26.628</v>
      </c>
      <c r="D65" s="426">
        <v>-25.077000000000002</v>
      </c>
      <c r="E65" s="426">
        <v>-1.5509999999999984</v>
      </c>
      <c r="F65" s="317">
        <v>-6.1849503529130212E-2</v>
      </c>
      <c r="G65" s="235"/>
      <c r="H65" s="425">
        <v>5.3999999999998494E-2</v>
      </c>
      <c r="I65" s="426">
        <v>-9.2250000000000014</v>
      </c>
      <c r="J65" s="426">
        <v>9.2789999999999999</v>
      </c>
      <c r="K65" s="317">
        <v>1.0058536585365851</v>
      </c>
    </row>
    <row r="66" spans="1:11" s="104" customFormat="1">
      <c r="A66" s="88"/>
      <c r="B66" s="417" t="s">
        <v>429</v>
      </c>
      <c r="C66" s="441">
        <v>-193.19799999999998</v>
      </c>
      <c r="D66" s="427">
        <v>-211.381</v>
      </c>
      <c r="E66" s="427">
        <v>18.182999999999996</v>
      </c>
      <c r="F66" s="321">
        <v>8.6020030182466845E-2</v>
      </c>
      <c r="G66" s="238"/>
      <c r="H66" s="441">
        <v>-46.644000000000005</v>
      </c>
      <c r="I66" s="427">
        <v>-51.883999999999993</v>
      </c>
      <c r="J66" s="427">
        <v>5.2399999999999878</v>
      </c>
      <c r="K66" s="321">
        <v>0.10100000000000001</v>
      </c>
    </row>
    <row r="67" spans="1:11" s="104" customFormat="1">
      <c r="A67" s="88"/>
      <c r="B67" s="417"/>
      <c r="C67" s="429"/>
      <c r="D67" s="438"/>
      <c r="E67" s="438"/>
      <c r="F67" s="439"/>
      <c r="G67" s="246"/>
      <c r="H67" s="429"/>
      <c r="I67" s="438"/>
      <c r="J67" s="438"/>
      <c r="K67" s="439"/>
    </row>
    <row r="68" spans="1:11">
      <c r="A68" s="89"/>
      <c r="B68" s="444" t="s">
        <v>273</v>
      </c>
      <c r="C68" s="445"/>
      <c r="D68" s="445"/>
      <c r="E68" s="445"/>
      <c r="F68" s="446"/>
      <c r="G68" s="235"/>
      <c r="H68" s="445"/>
      <c r="I68" s="445"/>
      <c r="J68" s="445"/>
      <c r="K68" s="446"/>
    </row>
    <row r="69" spans="1:11">
      <c r="A69" s="89"/>
      <c r="B69" s="97" t="s">
        <v>10</v>
      </c>
      <c r="C69" s="411">
        <v>-96.64</v>
      </c>
      <c r="D69" s="235">
        <v>-158.392</v>
      </c>
      <c r="E69" s="235">
        <v>61.751999999999995</v>
      </c>
      <c r="F69" s="214">
        <v>0.38986817516036165</v>
      </c>
      <c r="G69" s="235"/>
      <c r="H69" s="411">
        <v>8.921999999999997</v>
      </c>
      <c r="I69" s="235">
        <v>-36.867999999999995</v>
      </c>
      <c r="J69" s="235">
        <v>45.789999999999992</v>
      </c>
      <c r="K69" s="214">
        <v>1.242</v>
      </c>
    </row>
    <row r="70" spans="1:11">
      <c r="A70" s="89"/>
      <c r="B70" s="97" t="s">
        <v>46</v>
      </c>
      <c r="C70" s="411">
        <v>-537.197</v>
      </c>
      <c r="D70" s="235">
        <v>-601.10699999999997</v>
      </c>
      <c r="E70" s="235">
        <v>63.909999999999968</v>
      </c>
      <c r="F70" s="214">
        <v>0.1063205053343248</v>
      </c>
      <c r="G70" s="235"/>
      <c r="H70" s="411">
        <v>-148.02199999999999</v>
      </c>
      <c r="I70" s="235">
        <v>-131.26199999999994</v>
      </c>
      <c r="J70" s="235">
        <v>-16.760000000000048</v>
      </c>
      <c r="K70" s="214">
        <v>-0.12770000000000001</v>
      </c>
    </row>
    <row r="71" spans="1:11">
      <c r="A71" s="89"/>
      <c r="B71" s="424" t="s">
        <v>14</v>
      </c>
      <c r="C71" s="425">
        <v>-92.242999999999995</v>
      </c>
      <c r="D71" s="426">
        <v>-86.445999999999998</v>
      </c>
      <c r="E71" s="426">
        <v>-5.796999999999997</v>
      </c>
      <c r="F71" s="317">
        <v>-6.7059204590148802E-2</v>
      </c>
      <c r="G71" s="235"/>
      <c r="H71" s="425">
        <v>-27.998999999999995</v>
      </c>
      <c r="I71" s="426">
        <v>-23.466000000000001</v>
      </c>
      <c r="J71" s="426">
        <v>-4.5329999999999941</v>
      </c>
      <c r="K71" s="317">
        <v>-0.19320000000000001</v>
      </c>
    </row>
    <row r="72" spans="1:11" s="104" customFormat="1">
      <c r="A72" s="88"/>
      <c r="B72" s="417" t="s">
        <v>428</v>
      </c>
      <c r="C72" s="441">
        <v>-726.07999999999993</v>
      </c>
      <c r="D72" s="427">
        <v>-845.94500000000005</v>
      </c>
      <c r="E72" s="427">
        <v>119.86499999999997</v>
      </c>
      <c r="F72" s="321">
        <v>0.14169360892256599</v>
      </c>
      <c r="G72" s="238"/>
      <c r="H72" s="441">
        <v>-167.09899999999999</v>
      </c>
      <c r="I72" s="427">
        <v>-191.59599999999995</v>
      </c>
      <c r="J72" s="427">
        <v>24.49699999999995</v>
      </c>
      <c r="K72" s="321">
        <v>0.12790000000000001</v>
      </c>
    </row>
    <row r="73" spans="1:11" s="104" customFormat="1">
      <c r="A73" s="88"/>
      <c r="B73" s="417"/>
      <c r="C73" s="427"/>
      <c r="D73" s="427"/>
      <c r="E73" s="427"/>
      <c r="F73" s="321"/>
      <c r="G73" s="235"/>
      <c r="H73" s="427"/>
      <c r="I73" s="427"/>
      <c r="J73" s="427"/>
      <c r="K73" s="321"/>
    </row>
    <row r="74" spans="1:11" ht="14.25" customHeight="1">
      <c r="A74" s="89"/>
      <c r="B74" s="428" t="s">
        <v>120</v>
      </c>
      <c r="C74" s="440">
        <v>-75.503</v>
      </c>
      <c r="D74" s="429">
        <v>-86.022999999999996</v>
      </c>
      <c r="E74" s="429">
        <v>10.519999999999996</v>
      </c>
      <c r="F74" s="430">
        <v>0.12229287516129406</v>
      </c>
      <c r="G74" s="246"/>
      <c r="H74" s="440">
        <v>-10.231999999999999</v>
      </c>
      <c r="I74" s="429">
        <v>-26.97</v>
      </c>
      <c r="J74" s="429">
        <v>16.738</v>
      </c>
      <c r="K74" s="430">
        <v>0.62060000000000004</v>
      </c>
    </row>
    <row r="75" spans="1:11">
      <c r="A75" s="89"/>
      <c r="B75" s="428"/>
      <c r="C75" s="429"/>
      <c r="D75" s="429"/>
      <c r="E75" s="429"/>
      <c r="F75" s="429"/>
      <c r="G75" s="235"/>
      <c r="H75" s="429"/>
      <c r="I75" s="429"/>
      <c r="J75" s="429"/>
      <c r="K75" s="429"/>
    </row>
    <row r="76" spans="1:11" s="121" customFormat="1">
      <c r="B76" s="437" t="s">
        <v>430</v>
      </c>
      <c r="C76" s="384">
        <v>-994.78099999999995</v>
      </c>
      <c r="D76" s="385">
        <v>-1143.3489999999999</v>
      </c>
      <c r="E76" s="385">
        <v>148.56799999999998</v>
      </c>
      <c r="F76" s="321">
        <v>0.12994107660915433</v>
      </c>
      <c r="G76" s="235"/>
      <c r="H76" s="384">
        <v>-223.97499999999999</v>
      </c>
      <c r="I76" s="385">
        <v>-270.44999999999993</v>
      </c>
      <c r="J76" s="385">
        <v>46.474999999999937</v>
      </c>
      <c r="K76" s="321">
        <v>0.17180000000000001</v>
      </c>
    </row>
    <row r="77" spans="1:11">
      <c r="A77" s="89"/>
      <c r="B77" s="97"/>
      <c r="C77" s="250"/>
      <c r="D77" s="251"/>
      <c r="E77" s="251"/>
      <c r="F77" s="251"/>
      <c r="G77" s="235"/>
      <c r="H77" s="250"/>
      <c r="I77" s="251"/>
      <c r="J77" s="251"/>
      <c r="K77" s="251"/>
    </row>
    <row r="78" spans="1:11">
      <c r="A78" s="89"/>
      <c r="B78" s="444" t="s">
        <v>29</v>
      </c>
      <c r="C78" s="445"/>
      <c r="D78" s="445"/>
      <c r="E78" s="445"/>
      <c r="F78" s="446"/>
      <c r="G78" s="235"/>
      <c r="H78" s="445"/>
      <c r="I78" s="445"/>
      <c r="J78" s="445"/>
      <c r="K78" s="446"/>
    </row>
    <row r="79" spans="1:11">
      <c r="A79" s="89"/>
      <c r="B79" s="174"/>
      <c r="C79" s="252"/>
      <c r="D79" s="247"/>
      <c r="E79" s="247"/>
      <c r="F79" s="247"/>
      <c r="G79" s="235"/>
      <c r="H79" s="252"/>
      <c r="I79" s="247"/>
      <c r="J79" s="247"/>
      <c r="K79" s="247"/>
    </row>
    <row r="80" spans="1:11">
      <c r="A80" s="89"/>
      <c r="B80" s="444" t="s">
        <v>419</v>
      </c>
      <c r="C80" s="445"/>
      <c r="D80" s="445"/>
      <c r="E80" s="445"/>
      <c r="F80" s="446"/>
      <c r="G80" s="235"/>
      <c r="H80" s="445"/>
      <c r="I80" s="445"/>
      <c r="J80" s="445"/>
      <c r="K80" s="446"/>
    </row>
    <row r="81" spans="1:11">
      <c r="A81" s="89"/>
      <c r="B81" s="97" t="s">
        <v>10</v>
      </c>
      <c r="C81" s="411">
        <v>26.216999999999999</v>
      </c>
      <c r="D81" s="235">
        <v>103.65300000000001</v>
      </c>
      <c r="E81" s="235">
        <v>-77.436000000000007</v>
      </c>
      <c r="F81" s="214">
        <v>-0.74706954936181302</v>
      </c>
      <c r="G81" s="235"/>
      <c r="H81" s="411">
        <v>-3.0250000000000004</v>
      </c>
      <c r="I81" s="235">
        <v>11.913000000000029</v>
      </c>
      <c r="J81" s="235">
        <v>-14.938000000000029</v>
      </c>
      <c r="K81" s="214">
        <v>-1.2539242843951979</v>
      </c>
    </row>
    <row r="82" spans="1:11">
      <c r="A82" s="89"/>
      <c r="B82" s="97" t="s">
        <v>46</v>
      </c>
      <c r="C82" s="411">
        <v>610.40499999999997</v>
      </c>
      <c r="D82" s="235">
        <v>697.71400000000006</v>
      </c>
      <c r="E82" s="235">
        <v>-87.309000000000083</v>
      </c>
      <c r="F82" s="214">
        <v>-0.12513580062891105</v>
      </c>
      <c r="G82" s="235"/>
      <c r="H82" s="411">
        <v>144.82599999999996</v>
      </c>
      <c r="I82" s="235">
        <v>164.01999999999998</v>
      </c>
      <c r="J82" s="235">
        <v>-19.194000000000017</v>
      </c>
      <c r="K82" s="214">
        <v>-0.11702231435190846</v>
      </c>
    </row>
    <row r="83" spans="1:11">
      <c r="A83" s="89"/>
      <c r="B83" s="97" t="s">
        <v>14</v>
      </c>
      <c r="C83" s="411">
        <v>779.14200000000017</v>
      </c>
      <c r="D83" s="235">
        <v>745.22400000000005</v>
      </c>
      <c r="E83" s="235">
        <v>33.91800000000012</v>
      </c>
      <c r="F83" s="214">
        <v>4.5513832082702876E-2</v>
      </c>
      <c r="G83" s="235"/>
      <c r="H83" s="411">
        <v>100.57100000000017</v>
      </c>
      <c r="I83" s="235">
        <v>140.32400000000001</v>
      </c>
      <c r="J83" s="235">
        <v>-39.752999999999844</v>
      </c>
      <c r="K83" s="214">
        <v>-0.28329437587297857</v>
      </c>
    </row>
    <row r="84" spans="1:11">
      <c r="A84" s="89"/>
      <c r="B84" s="97" t="s">
        <v>311</v>
      </c>
      <c r="C84" s="411">
        <v>111.121</v>
      </c>
      <c r="D84" s="235">
        <v>175.57399999999998</v>
      </c>
      <c r="E84" s="235">
        <v>-64.452999999999989</v>
      </c>
      <c r="F84" s="214">
        <v>-0.36709877316686979</v>
      </c>
      <c r="G84" s="235"/>
      <c r="H84" s="411">
        <v>30.96</v>
      </c>
      <c r="I84" s="235">
        <v>63.27699999999998</v>
      </c>
      <c r="J84" s="235">
        <v>-32.316999999999979</v>
      </c>
      <c r="K84" s="214">
        <v>-0.51072269545016336</v>
      </c>
    </row>
    <row r="85" spans="1:11" s="104" customFormat="1">
      <c r="A85" s="88"/>
      <c r="B85" s="417" t="s">
        <v>423</v>
      </c>
      <c r="C85" s="441">
        <v>1526.8850000000002</v>
      </c>
      <c r="D85" s="427">
        <v>1722.1650000000002</v>
      </c>
      <c r="E85" s="427">
        <v>-195.27999999999997</v>
      </c>
      <c r="F85" s="321">
        <v>-0.11339215464255747</v>
      </c>
      <c r="G85" s="238"/>
      <c r="H85" s="441">
        <v>273.33200000000011</v>
      </c>
      <c r="I85" s="427">
        <v>379.53400000000005</v>
      </c>
      <c r="J85" s="427">
        <v>-106.20199999999987</v>
      </c>
      <c r="K85" s="321">
        <v>-0.279822097624982</v>
      </c>
    </row>
    <row r="86" spans="1:11" s="104" customFormat="1">
      <c r="A86" s="88"/>
      <c r="B86" s="99"/>
      <c r="C86" s="235"/>
      <c r="D86" s="221"/>
      <c r="E86" s="221"/>
      <c r="F86" s="221"/>
      <c r="G86" s="235"/>
      <c r="H86" s="235"/>
      <c r="I86" s="221"/>
      <c r="J86" s="221"/>
      <c r="K86" s="221"/>
    </row>
    <row r="87" spans="1:11">
      <c r="A87" s="89"/>
      <c r="B87" s="444" t="s">
        <v>422</v>
      </c>
      <c r="C87" s="445"/>
      <c r="D87" s="445"/>
      <c r="E87" s="445"/>
      <c r="F87" s="446"/>
      <c r="G87" s="235"/>
      <c r="H87" s="445"/>
      <c r="I87" s="445"/>
      <c r="J87" s="445"/>
      <c r="K87" s="446"/>
    </row>
    <row r="88" spans="1:11">
      <c r="A88" s="89"/>
      <c r="B88" s="97" t="s">
        <v>10</v>
      </c>
      <c r="C88" s="411">
        <v>-54.158999999999992</v>
      </c>
      <c r="D88" s="235">
        <v>130.68599999999998</v>
      </c>
      <c r="E88" s="235">
        <v>-184.84499999999997</v>
      </c>
      <c r="F88" s="214">
        <v>-1.4144208254901061</v>
      </c>
      <c r="G88" s="235"/>
      <c r="H88" s="411">
        <v>-3.5650000000000972</v>
      </c>
      <c r="I88" s="235">
        <v>184.04199999999992</v>
      </c>
      <c r="J88" s="235">
        <v>-187.60700000000003</v>
      </c>
      <c r="K88" s="214" t="s">
        <v>535</v>
      </c>
    </row>
    <row r="89" spans="1:11">
      <c r="A89" s="89"/>
      <c r="B89" s="97" t="s">
        <v>46</v>
      </c>
      <c r="C89" s="411">
        <v>1737.2799999999993</v>
      </c>
      <c r="D89" s="235">
        <v>1760.5530000000003</v>
      </c>
      <c r="E89" s="235">
        <v>-23.273000000001048</v>
      </c>
      <c r="F89" s="214">
        <v>-1.3219141940061463E-2</v>
      </c>
      <c r="G89" s="235"/>
      <c r="H89" s="411">
        <v>413.53499999999968</v>
      </c>
      <c r="I89" s="235">
        <v>566.57100000000037</v>
      </c>
      <c r="J89" s="235">
        <v>-153.03600000000068</v>
      </c>
      <c r="K89" s="214">
        <v>-0.27010913018845051</v>
      </c>
    </row>
    <row r="90" spans="1:11">
      <c r="A90" s="89"/>
      <c r="B90" s="97" t="s">
        <v>14</v>
      </c>
      <c r="C90" s="411">
        <v>644.97700000000009</v>
      </c>
      <c r="D90" s="235">
        <v>641.23200000000008</v>
      </c>
      <c r="E90" s="235">
        <v>3.7450000000000045</v>
      </c>
      <c r="F90" s="214">
        <v>5.8403198842229553E-3</v>
      </c>
      <c r="G90" s="235"/>
      <c r="H90" s="411">
        <v>183.64400000000006</v>
      </c>
      <c r="I90" s="235">
        <v>136.47700000000012</v>
      </c>
      <c r="J90" s="235">
        <v>47.166999999999945</v>
      </c>
      <c r="K90" s="214">
        <v>0.34560402119038303</v>
      </c>
    </row>
    <row r="91" spans="1:11" s="104" customFormat="1">
      <c r="A91" s="88"/>
      <c r="B91" s="417" t="s">
        <v>424</v>
      </c>
      <c r="C91" s="441">
        <v>2328.097999999999</v>
      </c>
      <c r="D91" s="427">
        <v>2532.4710000000005</v>
      </c>
      <c r="E91" s="427">
        <v>-204.37300000000101</v>
      </c>
      <c r="F91" s="321">
        <v>-8.070102283501035E-2</v>
      </c>
      <c r="G91" s="238"/>
      <c r="H91" s="441">
        <v>593.61399999999958</v>
      </c>
      <c r="I91" s="427">
        <v>887.09000000000037</v>
      </c>
      <c r="J91" s="427">
        <v>-293.47600000000079</v>
      </c>
      <c r="K91" s="321">
        <v>-0.33083001724740524</v>
      </c>
    </row>
    <row r="92" spans="1:11" s="104" customFormat="1">
      <c r="A92" s="88"/>
      <c r="B92" s="417"/>
      <c r="C92" s="427"/>
      <c r="D92" s="427"/>
      <c r="E92" s="427"/>
      <c r="F92" s="321"/>
      <c r="G92" s="235"/>
      <c r="H92" s="427"/>
      <c r="I92" s="427"/>
      <c r="J92" s="427"/>
      <c r="K92" s="321"/>
    </row>
    <row r="93" spans="1:11">
      <c r="A93" s="89"/>
      <c r="B93" s="428" t="s">
        <v>120</v>
      </c>
      <c r="C93" s="440">
        <v>-106.40800000000002</v>
      </c>
      <c r="D93" s="429">
        <v>-85.477999999999994</v>
      </c>
      <c r="E93" s="429">
        <v>-20.930000000000021</v>
      </c>
      <c r="F93" s="430">
        <v>-0.2448583261190016</v>
      </c>
      <c r="G93" s="246"/>
      <c r="H93" s="440">
        <v>-17.722000000000023</v>
      </c>
      <c r="I93" s="429">
        <v>-27.522999999999996</v>
      </c>
      <c r="J93" s="429">
        <v>9.8009999999999735</v>
      </c>
      <c r="K93" s="430">
        <v>0.35610216909493786</v>
      </c>
    </row>
    <row r="94" spans="1:11">
      <c r="A94" s="89"/>
      <c r="B94" s="428"/>
      <c r="C94" s="429"/>
      <c r="D94" s="429"/>
      <c r="E94" s="429"/>
      <c r="F94" s="429"/>
      <c r="G94" s="235"/>
      <c r="H94" s="429"/>
      <c r="I94" s="429"/>
      <c r="J94" s="429"/>
      <c r="K94" s="429"/>
    </row>
    <row r="95" spans="1:11" s="121" customFormat="1">
      <c r="B95" s="437" t="s">
        <v>111</v>
      </c>
      <c r="C95" s="384">
        <v>3748.5749999999994</v>
      </c>
      <c r="D95" s="385">
        <v>4169.1580000000004</v>
      </c>
      <c r="E95" s="385">
        <v>-420.58300000000099</v>
      </c>
      <c r="F95" s="321">
        <v>-0.10087960206833158</v>
      </c>
      <c r="G95" s="235"/>
      <c r="H95" s="384">
        <v>849.22399999999971</v>
      </c>
      <c r="I95" s="385">
        <v>1239.1010000000006</v>
      </c>
      <c r="J95" s="385">
        <v>-389.87700000000069</v>
      </c>
      <c r="K95" s="321">
        <v>-0.31464505314740343</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8" ma:contentTypeDescription="Crear nuevo documento." ma:contentTypeScope="" ma:versionID="a0abfa870cd211dd866531a1e6ede6f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507d29fd03128596e723b6625ecd3960"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B9F0A6D0-7642-4AE2-B58B-EFB93163ABB9}">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3e5f1567-ceb9-4d76-afd8-9c047bd188bb"/>
    <ds:schemaRef ds:uri="http://schemas.microsoft.com/office/infopath/2007/PartnerControls"/>
    <ds:schemaRef ds:uri="e9765fd6-568a-4503-b8d4-7e3c78eea4a4"/>
    <ds:schemaRef ds:uri="http://purl.org/dc/terms/"/>
  </ds:schemaRefs>
</ds:datastoreItem>
</file>

<file path=customXml/itemProps3.xml><?xml version="1.0" encoding="utf-8"?>
<ds:datastoreItem xmlns:ds="http://schemas.openxmlformats.org/officeDocument/2006/customXml" ds:itemID="{AABE3163-19A4-4FFD-9A78-A9467076B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Gracia Magallon, Nicolas</cp:lastModifiedBy>
  <cp:lastPrinted>2013-07-20T18:15:22Z</cp:lastPrinted>
  <dcterms:created xsi:type="dcterms:W3CDTF">2003-10-23T18:16:48Z</dcterms:created>
  <dcterms:modified xsi:type="dcterms:W3CDTF">2024-03-18T20:23:11Z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